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embeddings/oleObject1.bin" ContentType="application/vnd.openxmlformats-officedocument.oleObject"/>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autoCompressPictures="0"/>
  <mc:AlternateContent xmlns:mc="http://schemas.openxmlformats.org/markup-compatibility/2006">
    <mc:Choice Requires="x15">
      <x15ac:absPath xmlns:x15ac="http://schemas.microsoft.com/office/spreadsheetml/2010/11/ac" url="https://westpacgroup.sharepoint.com/sites/O365-UG-052225/Shared Documents/FY24 Reporting/FY Disclosures/FY24 Climate Report/Final docs/"/>
    </mc:Choice>
  </mc:AlternateContent>
  <xr:revisionPtr revIDLastSave="23" documentId="8_{AD16DA5D-EF38-4BBE-B874-E2B73CBCCE8E}" xr6:coauthVersionLast="47" xr6:coauthVersionMax="47" xr10:uidLastSave="{64812A23-F82A-448E-AAA8-28758D9A09BA}"/>
  <workbookProtection workbookAlgorithmName="SHA-512" workbookHashValue="I6eVAlYPNDq5uUvVe69eQ+iaVw7Qg//2WihCMby/OqK0D6pZs9nN4mBatyyYDE18dSiMUj8nqmWuG1k4EcIe4Q==" workbookSaltValue="1z/BK6XW00gZRAzuNgkT1A==" workbookSpinCount="100000" lockStructure="1"/>
  <bookViews>
    <workbookView xWindow="-120" yWindow="-120" windowWidth="29040" windowHeight="15720" tabRatio="875" xr2:uid="{00000000-000D-0000-FFFF-FFFF00000000}"/>
  </bookViews>
  <sheets>
    <sheet name="COVER" sheetId="28" r:id="rId1"/>
    <sheet name="HOME" sheetId="18" r:id="rId2"/>
    <sheet name="REFERENCES" sheetId="12" r:id="rId3"/>
    <sheet name="DISCLAIMER" sheetId="37" r:id="rId4"/>
    <sheet name="SUSTAINABILITY STRATEGY" sheetId="20" r:id="rId5"/>
    <sheet name="RAP" sheetId="24" r:id="rId6"/>
    <sheet name="CUSTOMERS" sheetId="2" r:id="rId7"/>
    <sheet name="EMPLOYEES" sheetId="3" r:id="rId8"/>
    <sheet name="ENVIRONMENT" sheetId="16" r:id="rId9"/>
    <sheet name="SUPPLIERS" sheetId="6" r:id="rId10"/>
    <sheet name="LENDING" sheetId="29" r:id="rId11"/>
    <sheet name="NATURAL CAPITAL" sheetId="32" r:id="rId12"/>
    <sheet name="ECONOMIC &amp; SOCIAL" sheetId="7" r:id="rId13"/>
    <sheet name="GLOSSARY" sheetId="13" r:id="rId14"/>
    <sheet name="GRI" sheetId="25" r:id="rId15"/>
    <sheet name="ISSB" sheetId="35" r:id="rId16"/>
    <sheet name="TCFD" sheetId="27" r:id="rId17"/>
    <sheet name="SASB" sheetId="26" r:id="rId18"/>
    <sheet name="PRB" sheetId="30" r:id="rId19"/>
    <sheet name="UNGP" sheetId="31"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10082" localSheetId="0">#REF!</definedName>
    <definedName name="_10082" localSheetId="8">#REF!</definedName>
    <definedName name="_10082" localSheetId="15">#REF!</definedName>
    <definedName name="_10082" localSheetId="10">#REF!</definedName>
    <definedName name="_10082" localSheetId="16">#REF!</definedName>
    <definedName name="_10082">#REF!</definedName>
    <definedName name="_10099" localSheetId="8">#REF!</definedName>
    <definedName name="_10099">#REF!</definedName>
    <definedName name="_Fill" localSheetId="8" hidden="1">#REF!</definedName>
    <definedName name="_Fill" hidden="1">#REF!</definedName>
    <definedName name="_xlnm._FilterDatabase" localSheetId="6" hidden="1">CUSTOMERS!#REF!</definedName>
    <definedName name="_xlnm._FilterDatabase" localSheetId="12" hidden="1">'ECONOMIC &amp; SOCIAL'!#REF!</definedName>
    <definedName name="_xlnm._FilterDatabase" localSheetId="13" hidden="1">GLOSSARY!$B$8:$C$131</definedName>
    <definedName name="_xlnm._FilterDatabase" localSheetId="10" hidden="1">LENDING!$A$1:$P$452</definedName>
    <definedName name="_xlnm._FilterDatabase" localSheetId="11" hidden="1">'NATURAL CAPITAL'!$A$5:$I$44</definedName>
    <definedName name="_Hlk116405043" localSheetId="13">GLOSSARY!$C$78</definedName>
    <definedName name="AcSo">[1]AcSo!$H$4:$I1116</definedName>
    <definedName name="ActivityContexts">[1]Factors!$G$323:$K$392</definedName>
    <definedName name="ActivityDataUncert">[1]Factors!$U$26:$V$47</definedName>
    <definedName name="ActivitySerial">[1]AcSo!$Q$61:$R$203</definedName>
    <definedName name="ActivityUnits">[1]Factors!$G$249:$K$317</definedName>
    <definedName name="Actual_ID" localSheetId="0">#REF!</definedName>
    <definedName name="Actual_ID" localSheetId="8">#REF!</definedName>
    <definedName name="Actual_ID" localSheetId="15">#REF!</definedName>
    <definedName name="Actual_ID" localSheetId="10">#REF!</definedName>
    <definedName name="Actual_ID" localSheetId="16">#REF!</definedName>
    <definedName name="Actual_ID">#REF!</definedName>
    <definedName name="Address" localSheetId="8">#REF!</definedName>
    <definedName name="Address">#REF!</definedName>
    <definedName name="AP_air_summary" localSheetId="8">#REF!</definedName>
    <definedName name="AP_air_summary">#REF!</definedName>
    <definedName name="AP_Calcs_Lookup">#REF!</definedName>
    <definedName name="AP_Composition_Lookup">'[2]Inputs - AP'!$E$15:$L$405</definedName>
    <definedName name="AP_description" localSheetId="0">#REF!</definedName>
    <definedName name="AP_description" localSheetId="8">#REF!</definedName>
    <definedName name="AP_description" localSheetId="15">#REF!</definedName>
    <definedName name="AP_description" localSheetId="10">#REF!</definedName>
    <definedName name="AP_description" localSheetId="16">#REF!</definedName>
    <definedName name="AP_description">#REF!</definedName>
    <definedName name="AP_gCO2item" localSheetId="8">#REF!</definedName>
    <definedName name="AP_gCO2item">#REF!</definedName>
    <definedName name="AP_materials_summary" localSheetId="8">#REF!</definedName>
    <definedName name="AP_materials_summary">#REF!</definedName>
    <definedName name="AP_rail_summary">#REF!</definedName>
    <definedName name="AP_road_summary">#REF!</definedName>
    <definedName name="AP_SalesCat">#REF!</definedName>
    <definedName name="AP_sea_summary">#REF!</definedName>
    <definedName name="AP_utilities_summary">#REF!</definedName>
    <definedName name="APDMemissions">#REF!</definedName>
    <definedName name="APgCO2gram">#REF!</definedName>
    <definedName name="APlookup_aveweight">'[2]Inputs - AP'!$I$396</definedName>
    <definedName name="APlookup_code" localSheetId="0">#REF!</definedName>
    <definedName name="APlookup_code" localSheetId="8">#REF!</definedName>
    <definedName name="APlookup_code" localSheetId="15">#REF!</definedName>
    <definedName name="APlookup_code" localSheetId="10">#REF!</definedName>
    <definedName name="APlookup_code" localSheetId="16">#REF!</definedName>
    <definedName name="APlookup_code">#REF!</definedName>
    <definedName name="APlookup_description" localSheetId="8">#REF!</definedName>
    <definedName name="APlookup_description">#REF!</definedName>
    <definedName name="APlookup_IPC" localSheetId="8">#REF!</definedName>
    <definedName name="APlookup_IPC">#REF!</definedName>
    <definedName name="APlookup_package">'[2]Inputs - AP'!$L$396</definedName>
    <definedName name="APlookup_Vol">'[2]Inputs - AP'!$H$396</definedName>
    <definedName name="APlookup_weight">'[2]Inputs - AP'!$J$396</definedName>
    <definedName name="Codes_list">'[2]Dropdown lists'!#REF!</definedName>
    <definedName name="col_air_contractor">'[2]Inputs - AP'!$AE$396</definedName>
    <definedName name="col_elec">'[2]Inputs - AP'!$O$396</definedName>
    <definedName name="col_gas">'[2]Inputs - AP'!$P$396</definedName>
    <definedName name="col_linehaul">'[2]Inputs - AP'!$W$396</definedName>
    <definedName name="col_linehaul_contractor">'[2]Inputs - AP'!$AB$396</definedName>
    <definedName name="col_moto">'[2]Inputs - AP'!$S$396</definedName>
    <definedName name="col_moto_contractor">'[2]Inputs - AP'!$Y$396</definedName>
    <definedName name="col_rail_contractor">'[2]Inputs - AP'!$AC$396</definedName>
    <definedName name="col_sea_contractor">'[2]Inputs - AP'!$AD$396</definedName>
    <definedName name="col_sedan">'[2]Inputs - AP'!$T$396</definedName>
    <definedName name="col_ST_air" localSheetId="0">#REF!</definedName>
    <definedName name="col_ST_air" localSheetId="8">#REF!</definedName>
    <definedName name="col_ST_air" localSheetId="15">#REF!</definedName>
    <definedName name="col_ST_air" localSheetId="10">#REF!</definedName>
    <definedName name="col_ST_air" localSheetId="16">#REF!</definedName>
    <definedName name="col_ST_air">#REF!</definedName>
    <definedName name="col_ST_CO2item" localSheetId="8">#REF!</definedName>
    <definedName name="col_ST_CO2item">#REF!</definedName>
    <definedName name="col_ST_materials" localSheetId="8">#REF!</definedName>
    <definedName name="col_ST_materials">#REF!</definedName>
    <definedName name="col_ST_road">#REF!</definedName>
    <definedName name="col_ST_utilities">#REF!</definedName>
    <definedName name="col_trucks">'[2]Inputs - AP'!$V$396</definedName>
    <definedName name="col_trucks_contractor">'[2]Inputs - AP'!$AA$396</definedName>
    <definedName name="col_vans">'[2]Inputs - AP'!$U$396</definedName>
    <definedName name="col_vans_contractor">'[2]Inputs - AP'!$Z$396</definedName>
    <definedName name="col_water">'[2]Inputs - AP'!$Q$396</definedName>
    <definedName name="_xlnm.Criteria">[1]Factors!$T$7:$T$10</definedName>
    <definedName name="Cust_Current_Period_MonthA" hidden="1">[3]References!$I$3</definedName>
    <definedName name="Cust_Current_Period_MonthB" hidden="1">[3]References!$I$4</definedName>
    <definedName name="Cust_Current_Period_MonthC" hidden="1">[3]References!$I$5</definedName>
    <definedName name="Cust_date_format" hidden="1">"DMY"</definedName>
    <definedName name="Cust_M01" hidden="1">[3]References!$E$3</definedName>
    <definedName name="Cust_M02" hidden="1">[3]References!$E$4</definedName>
    <definedName name="Cust_M03" hidden="1">[3]References!$E$5</definedName>
    <definedName name="Cust_M04" hidden="1">[3]References!$E$6</definedName>
    <definedName name="Cust_M05" hidden="1">[3]References!$E$7</definedName>
    <definedName name="Cust_M06" hidden="1">[3]References!$E$8</definedName>
    <definedName name="Cust_M07" hidden="1">[3]References!$E$9</definedName>
    <definedName name="Cust_M08" hidden="1">[3]References!$E$10</definedName>
    <definedName name="Cust_M09" hidden="1">[3]References!$E$11</definedName>
    <definedName name="Cust_M10" hidden="1">[3]References!$E$12</definedName>
    <definedName name="Cust_M11" hidden="1">[3]References!$E$13</definedName>
    <definedName name="Cust_M12" hidden="1">[3]References!$E$14</definedName>
    <definedName name="Cust_M13" hidden="1">[3]References!$G$3</definedName>
    <definedName name="Cust_M13_YTD" hidden="1">[3]References!$E$19</definedName>
    <definedName name="Cust_M14" hidden="1">[3]References!$G$4</definedName>
    <definedName name="Cust_M14_YTD" hidden="1">[3]References!$E$20</definedName>
    <definedName name="Cust_M15" hidden="1">[3]References!$G$5</definedName>
    <definedName name="Cust_M15_YTD" hidden="1">[3]References!$E$21</definedName>
    <definedName name="Cust_M16" hidden="1">[3]References!$G$6</definedName>
    <definedName name="Cust_M16_YTD" hidden="1">[3]References!$E$22</definedName>
    <definedName name="Cust_M17" hidden="1">[3]References!$G$7</definedName>
    <definedName name="Cust_M17_YTD" hidden="1">[3]References!$E$23</definedName>
    <definedName name="Cust_M18" hidden="1">[3]References!$G$8</definedName>
    <definedName name="Cust_M18_YTD" hidden="1">[3]References!$E$24</definedName>
    <definedName name="Cust_M19" hidden="1">[3]References!$G$9</definedName>
    <definedName name="Cust_M19_YTD" hidden="1">[3]References!$E$25</definedName>
    <definedName name="Cust_M20" hidden="1">[3]References!$G$10</definedName>
    <definedName name="Cust_M20_YTD" hidden="1">[3]References!$E$26</definedName>
    <definedName name="Cust_M21" hidden="1">[3]References!$G$11</definedName>
    <definedName name="Cust_M21_YTD" hidden="1">[3]References!$E$27</definedName>
    <definedName name="Cust_M22" hidden="1">[3]References!$G$12</definedName>
    <definedName name="Cust_M22_YTD" hidden="1">[3]References!$E$28</definedName>
    <definedName name="Cust_M23" hidden="1">[3]References!$G$13</definedName>
    <definedName name="Cust_M23_YTD" hidden="1">[3]References!$E$29</definedName>
    <definedName name="Cust_M24" hidden="1">[3]References!$G$14</definedName>
    <definedName name="Cust_M24_YTD" hidden="1">[3]References!$E$30</definedName>
    <definedName name="Cust_Previous_Period_Month_Selected" hidden="1">[3]References!$N$3</definedName>
    <definedName name="Cust_Previous_Period_MonthA" hidden="1">[3]References!$J$3</definedName>
    <definedName name="Cust_Previous_Period_MonthB" hidden="1">[3]References!$J$4</definedName>
    <definedName name="Cust_Previous_Period_MonthC" hidden="1">[3]References!$J$5</definedName>
    <definedName name="Cust_status" hidden="1">"Current"</definedName>
    <definedName name="Cust_Val_CO2e_Emissions" hidden="1">[3]References!$Q$12</definedName>
    <definedName name="Cust_Val_Total_Cost" hidden="1">[3]References!$Q$13</definedName>
    <definedName name="Cust_Val_Total_Usage" hidden="1">[3]References!$Q$11</definedName>
    <definedName name="Cust_Val_Total_Usage_YTD" hidden="1">[3]References!$Q$19</definedName>
    <definedName name="Cust_Val_Weighted_Metric" hidden="1">[3]References!$Q$6</definedName>
    <definedName name="Cust_Val_Weighted_Metric_YTD" hidden="1">[3]References!$Q$21</definedName>
    <definedName name="diesel" localSheetId="0">#REF!</definedName>
    <definedName name="diesel" localSheetId="8">#REF!</definedName>
    <definedName name="diesel" localSheetId="15">#REF!</definedName>
    <definedName name="diesel" localSheetId="10">#REF!</definedName>
    <definedName name="diesel" localSheetId="16">#REF!</definedName>
    <definedName name="diesel">#REF!</definedName>
    <definedName name="DiscMan_ShowVariable" hidden="1">1</definedName>
    <definedName name="EF_AUS_ELE" localSheetId="8">#REF!</definedName>
    <definedName name="EF_AUS_ELE">#REF!</definedName>
    <definedName name="EF_BioD">'[2]Emission factors'!$I$39</definedName>
    <definedName name="EF_Diesel">'[2]Emission factors'!$I$40</definedName>
    <definedName name="EF_HotelStays" localSheetId="0">#REF!</definedName>
    <definedName name="EF_HotelStays" localSheetId="8">#REF!</definedName>
    <definedName name="EF_HotelStays" localSheetId="15">#REF!</definedName>
    <definedName name="EF_HotelStays" localSheetId="10">#REF!</definedName>
    <definedName name="EF_HotelStays" localSheetId="16">#REF!</definedName>
    <definedName name="EF_HotelStays">#REF!</definedName>
    <definedName name="EF_LPG">'[2]Emission factors'!$I$41</definedName>
    <definedName name="EF_NATGAS_S3_Metro_ACT" localSheetId="8">'[4]Emission Factors'!$I$14</definedName>
    <definedName name="EF_NATGAS_S3_Metro_ACT">'[5]Emission Factors'!$I$14</definedName>
    <definedName name="EF_NATGAS_S3_Metro_NSW" localSheetId="8">'[4]Emission Factors'!$I$16</definedName>
    <definedName name="EF_NATGAS_S3_Metro_NSW">'[5]Emission Factors'!$I$16</definedName>
    <definedName name="EF_NATGAS_S3_Metro_QLD" localSheetId="8">'[4]Emission Factors'!$I$20</definedName>
    <definedName name="EF_NATGAS_S3_Metro_QLD">'[5]Emission Factors'!$I$20</definedName>
    <definedName name="EF_NATGAS_S3_Metro_SA" localSheetId="8">'[4]Emission Factors'!$I$22</definedName>
    <definedName name="EF_NATGAS_S3_Metro_SA">'[5]Emission Factors'!$I$22</definedName>
    <definedName name="EF_NATGAS_S3_Metro_TAS" localSheetId="8">'[4]Emission Factors'!$I$26</definedName>
    <definedName name="EF_NATGAS_S3_Metro_TAS">'[5]Emission Factors'!$I$26</definedName>
    <definedName name="EF_NATGAS_S3_Metro_VIC" localSheetId="8">'[4]Emission Factors'!$I$18</definedName>
    <definedName name="EF_NATGAS_S3_Metro_VIC">'[5]Emission Factors'!$I$18</definedName>
    <definedName name="EF_NATGAS_S3_Metro_WA" localSheetId="8">'[4]Emission Factors'!$I$24</definedName>
    <definedName name="EF_NATGAS_S3_Metro_WA">'[5]Emission Factors'!$I$24</definedName>
    <definedName name="EF_NATGAS_S3_NonMetro_VIC" localSheetId="8">'[4]Emission Factors'!$I$19</definedName>
    <definedName name="EF_NATGAS_S3_NonMetro_VIC">'[5]Emission Factors'!$I$19</definedName>
    <definedName name="EF_Petrol">'[2]Emission factors'!$I$42</definedName>
    <definedName name="EF_Refrigerants" localSheetId="0">#REF!</definedName>
    <definedName name="EF_Refrigerants" localSheetId="8">#REF!</definedName>
    <definedName name="EF_Refrigerants" localSheetId="15">#REF!</definedName>
    <definedName name="EF_Refrigerants" localSheetId="10">#REF!</definedName>
    <definedName name="EF_Refrigerants" localSheetId="16">#REF!</definedName>
    <definedName name="EF_Refrigerants">#REF!</definedName>
    <definedName name="EF_STAT_Dies" localSheetId="8">#REF!</definedName>
    <definedName name="EF_STAT_Dies">#REF!</definedName>
    <definedName name="EF_STAT_LPG" localSheetId="8">#REF!</definedName>
    <definedName name="EF_STAT_LPG">#REF!</definedName>
    <definedName name="EF_STAT_NatGas">#REF!</definedName>
    <definedName name="EF_TRAN_Dies">#REF!</definedName>
    <definedName name="EF_TRAN_Gas">#REF!</definedName>
    <definedName name="EF_Water">#REF!</definedName>
    <definedName name="EFECF">[1]Factors!$M$251:$P$335</definedName>
    <definedName name="elec" localSheetId="0">#REF!</definedName>
    <definedName name="elec" localSheetId="8">#REF!</definedName>
    <definedName name="elec" localSheetId="15">#REF!</definedName>
    <definedName name="elec" localSheetId="10">#REF!</definedName>
    <definedName name="elec" localSheetId="16">#REF!</definedName>
    <definedName name="elec">#REF!</definedName>
    <definedName name="Elec_data">'[6]Electricity Pivot'!$A$5:$N$1506</definedName>
    <definedName name="EmissFactors" localSheetId="0">#REF!</definedName>
    <definedName name="EmissFactors" localSheetId="8">#REF!</definedName>
    <definedName name="EmissFactors" localSheetId="15">#REF!</definedName>
    <definedName name="EmissFactors" localSheetId="10">#REF!</definedName>
    <definedName name="EmissFactors" localSheetId="16">#REF!</definedName>
    <definedName name="EmissFactors">#REF!</definedName>
    <definedName name="EOM" localSheetId="8">#REF!</definedName>
    <definedName name="EOM">#REF!</definedName>
    <definedName name="equipment">[7]Properties!$M$7:$M$15</definedName>
    <definedName name="Exp_AP_Linehaul">'[2]Inputs - AP'!$W$387</definedName>
    <definedName name="Exp_AP_Moto">'[2]Inputs - AP'!$S$387</definedName>
    <definedName name="Exp_AP_Sedans">'[2]Inputs - AP'!$T$387</definedName>
    <definedName name="Exp_AP_Trucks">'[2]Inputs - AP'!$V$387</definedName>
    <definedName name="Exp_AP_Vans">'[2]Inputs - AP'!$U$387</definedName>
    <definedName name="Exp_Array">'[2]Inputs - AP'!$N$15:$AE$386</definedName>
    <definedName name="Exp_Cont_Air">'[2]Inputs - AP'!$AE$387</definedName>
    <definedName name="Exp_Cont_Linehaul">'[2]Inputs - AP'!$AB$387</definedName>
    <definedName name="Exp_Cont_Rail">'[2]Inputs - AP'!$AC$387</definedName>
    <definedName name="Exp_Cont_Sea">'[2]Inputs - AP'!$AD$387</definedName>
    <definedName name="Exp_Cont_Trucks">'[2]Inputs - AP'!$AA$387</definedName>
    <definedName name="Exp_Cont_Vans">'[2]Inputs - AP'!$Z$387</definedName>
    <definedName name="Exp_Contr_Moto">'[2]Inputs - AP'!$Y$387</definedName>
    <definedName name="Exp_Elec">'[2]Inputs - AP'!$O$387</definedName>
    <definedName name="Exp_Gas">'[2]Inputs - AP'!$P$387</definedName>
    <definedName name="Exp_Water" localSheetId="0">#REF!</definedName>
    <definedName name="Exp_Water" localSheetId="8">#REF!</definedName>
    <definedName name="Exp_Water" localSheetId="15">#REF!</definedName>
    <definedName name="Exp_Water" localSheetId="10">#REF!</definedName>
    <definedName name="Exp_Water" localSheetId="16">#REF!</definedName>
    <definedName name="Exp_Water">#REF!</definedName>
    <definedName name="FacilityDataLookup">[1]Calculations!$Z$8:$BO$65526</definedName>
    <definedName name="ForSummaryOutput">[1]Calculations!$Z$8:$AA$65526</definedName>
    <definedName name="FTE_AUS">'[8]FY19 FactPac'!$H$130</definedName>
    <definedName name="FTE_NZL">'[8]FY19 FactPac'!$H$131</definedName>
    <definedName name="Gas" localSheetId="0">#REF!</definedName>
    <definedName name="Gas" localSheetId="8">#REF!</definedName>
    <definedName name="Gas" localSheetId="15">#REF!</definedName>
    <definedName name="Gas" localSheetId="10">#REF!</definedName>
    <definedName name="Gas" localSheetId="16">#REF!</definedName>
    <definedName name="Gas">#REF!</definedName>
    <definedName name="gCO2_AP_Air">'[2]AP Calcs 2'!$J$56</definedName>
    <definedName name="gCO2_AP_materials">'[2]AP Calcs 2'!$K$56</definedName>
    <definedName name="gCO2_AP_rail">'[2]AP Calcs 2'!$H$56</definedName>
    <definedName name="gCO2_AP_road">'[2]AP Calcs 2'!$G$56</definedName>
    <definedName name="gCO2_AP_sea">'[2]AP Calcs 2'!$I$56</definedName>
    <definedName name="gCO2_AP_total">'[2]AP Calcs 2'!$D$56</definedName>
    <definedName name="gCO2_AP_utilities">'[2]AP Calcs 2'!$F$56</definedName>
    <definedName name="grsaghsd" hidden="1">[9]References!$G$3</definedName>
    <definedName name="hghu" localSheetId="0">#REF!</definedName>
    <definedName name="hghu" localSheetId="8">#REF!</definedName>
    <definedName name="hghu" localSheetId="15">#REF!</definedName>
    <definedName name="hghu" localSheetId="10">#REF!</definedName>
    <definedName name="hghu" localSheetId="16">#REF!</definedName>
    <definedName name="hghu">#REF!</definedName>
    <definedName name="Impact_flag" localSheetId="8">#REF!</definedName>
    <definedName name="Impact_flag">#REF!</definedName>
    <definedName name="Index" localSheetId="8">#REF!</definedName>
    <definedName name="Index">#REF!</definedName>
    <definedName name="IndexArray">#REF!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ROKERED_DEPOSITS_FDIC" hidden="1">"c6486"</definedName>
    <definedName name="IQ_CAPEX_BR" hidden="1">"c111"</definedName>
    <definedName name="IQ_CASH_DIVIDENDS_NET_INCOME_FDIC" hidden="1">"c6738"</definedName>
    <definedName name="IQ_CASH_IN_PROCESS_FDIC" hidden="1">"c6386"</definedName>
    <definedName name="IQ_CCE_FDIC" hidden="1">"c6296"</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VEYED_TO_OTHERS_FDIC" hidden="1">"c6534"</definedName>
    <definedName name="IQ_CORE_CAPITAL_RATIO_FDIC" hidden="1">"c6745"</definedName>
    <definedName name="IQ_COST_OF_FUNDING_ASSETS_FDIC" hidden="1">"c6725"</definedName>
    <definedName name="IQ_CQ" hidden="1">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ENCY_COIN_DOMESTIC_FDIC" hidden="1">"c6388"</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T_BR" hidden="1">"c378"</definedName>
    <definedName name="IQ_EBT_EXCL_BR" hidden="1">"c381"</definedName>
    <definedName name="IQ_EFFICIENCY_RATIO_FDIC" hidden="1">"c6736"</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IMATED_ASSESSABLE_DEPOSITS_FDIC" hidden="1">"c6490"</definedName>
    <definedName name="IQ_ESTIMATED_INSURED_DEPOSITS_FDIC" hidden="1">"c6491"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H" hidden="1">100000</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VE_YEAR_FIXED_AND_FLOATING_RATE_FDIC" hidden="1">"c6422"</definedName>
    <definedName name="IQ_FIVE_YEAR_MORTGAGE_PASS_THROUGHS_FDIC" hidden="1">"c6414"</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 hidden="1">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_CONTRACTS_FDIC" hidden="1">"c6517"</definedName>
    <definedName name="IQ_FX_CONTRACTS_SPOT_FDIC" hidden="1">"c6356"</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SUED_GUARANTEED_US_FDIC" hidden="1">"c6404"</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TURITY_ONE_YEAR_LESS_FDIC" hidden="1">"c6425"</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NTH" hidden="1">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42713.0556018519</definedName>
    <definedName name="IQ_NET_CHARGE_OFFS_FDIC" hidden="1">"c6641"</definedName>
    <definedName name="IQ_NET_CHARGE_OFFS_LOANS_FDIC" hidden="1">"c6751"</definedName>
    <definedName name="IQ_NET_DEBT_ISSUED_BR" hidden="1">"c753"</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 hidden="1">6000</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RETURN_ASSETS_FDIC" hidden="1">"c6731"</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EEK" hidden="1">50000</definedName>
    <definedName name="IQ_WRITTEN_OPTION_CONTRACTS_FDIC" hidden="1">"c6509"</definedName>
    <definedName name="IQ_WRITTEN_OPTION_CONTRACTS_FX_RISK_FDIC" hidden="1">"c6514"</definedName>
    <definedName name="IQ_WRITTEN_OPTION_CONTRACTS_NON_FX_IR_FDIC" hidden="1">"c6519"</definedName>
    <definedName name="IQ_YTD" hidden="1">3000</definedName>
    <definedName name="IQ_YTDMONTH" hidden="1">130000</definedName>
    <definedName name="IU_Lookup">'[10]Emission factors'!$H:$H</definedName>
    <definedName name="LatestChange" localSheetId="0">#REF!</definedName>
    <definedName name="LatestChange" localSheetId="8">#REF!</definedName>
    <definedName name="LatestChange" localSheetId="15">#REF!</definedName>
    <definedName name="LatestChange" localSheetId="10">#REF!</definedName>
    <definedName name="LatestChange" localSheetId="16">#REF!</definedName>
    <definedName name="LatestChange">#REF!</definedName>
    <definedName name="LatestPerson" localSheetId="8">#REF!</definedName>
    <definedName name="LatestPerson">#REF!</definedName>
    <definedName name="LatestVersion" localSheetId="8">#REF!</definedName>
    <definedName name="LatestVersion">#REF!</definedName>
    <definedName name="Letters">'[2]Dropdown lists'!$B$4:$B$21</definedName>
    <definedName name="List_ST_Methods" localSheetId="0">#REF!</definedName>
    <definedName name="List_ST_Methods" localSheetId="8">#REF!</definedName>
    <definedName name="List_ST_Methods" localSheetId="15">#REF!</definedName>
    <definedName name="List_ST_Methods" localSheetId="10">#REF!</definedName>
    <definedName name="List_ST_Methods" localSheetId="16">#REF!</definedName>
    <definedName name="List_ST_Methods">#REF!</definedName>
    <definedName name="List_ST_Services" localSheetId="8">#REF!</definedName>
    <definedName name="List_ST_Services">#REF!</definedName>
    <definedName name="Methods">[1]Factors!$W$7:$W$10</definedName>
    <definedName name="ModelName" localSheetId="0">#REF!</definedName>
    <definedName name="ModelName" localSheetId="8">#REF!</definedName>
    <definedName name="ModelName" localSheetId="15">#REF!</definedName>
    <definedName name="ModelName" localSheetId="10">#REF!</definedName>
    <definedName name="ModelName" localSheetId="16">#REF!</definedName>
    <definedName name="ModelName">#REF!</definedName>
    <definedName name="OPDAYS" localSheetId="8">#REF!</definedName>
    <definedName name="OPDAYS">#REF!</definedName>
    <definedName name="Options">'[2]Dropdown lists'!$A$4:$A$6</definedName>
    <definedName name="Other">'[2]Dropdown lists'!$D$4:$D$9</definedName>
    <definedName name="Packaging_list">'[2]Emission factors'!$B$74:$B$90</definedName>
    <definedName name="Parcels">'[2]Dropdown lists'!$C$4:$C$22</definedName>
    <definedName name="_xlnm.Print_Area" localSheetId="0">COVER!$A$1:$G$40</definedName>
    <definedName name="_xlnm.Print_Area" localSheetId="6">CUSTOMERS!$A$1:$G$133</definedName>
    <definedName name="_xlnm.Print_Area" localSheetId="3">DISCLAIMER!$A$1:$D$12</definedName>
    <definedName name="_xlnm.Print_Area" localSheetId="12">'ECONOMIC &amp; SOCIAL'!$A$1:$G$111</definedName>
    <definedName name="_xlnm.Print_Area" localSheetId="7">EMPLOYEES!$A$1:$N$316</definedName>
    <definedName name="_xlnm.Print_Area" localSheetId="8">ENVIRONMENT!$A$1:$L$171</definedName>
    <definedName name="_xlnm.Print_Area" localSheetId="13">GLOSSARY!$A$1:$C$132</definedName>
    <definedName name="_xlnm.Print_Area" localSheetId="14">GRI!$A$1:$E$136</definedName>
    <definedName name="_xlnm.Print_Area" localSheetId="1">HOME!$A$1:$F$85</definedName>
    <definedName name="_xlnm.Print_Area" localSheetId="15">ISSB!$A$1:$F$70</definedName>
    <definedName name="_xlnm.Print_Area" localSheetId="10">LENDING!$A$1:$I$116,LENDING!$A$117:$K$221,LENDING!$A$222:$G$380</definedName>
    <definedName name="_xlnm.Print_Area" localSheetId="11">'NATURAL CAPITAL'!$A$1:$E$43</definedName>
    <definedName name="_xlnm.Print_Area" localSheetId="18">PRB!$F$1:$I$15</definedName>
    <definedName name="_xlnm.Print_Area" localSheetId="5">RAP!$A$1:$I$25</definedName>
    <definedName name="_xlnm.Print_Area" localSheetId="2">REFERENCES!$A$1:$D$46</definedName>
    <definedName name="_xlnm.Print_Area" localSheetId="17">SASB!$A$1:$H$62</definedName>
    <definedName name="_xlnm.Print_Area" localSheetId="9">SUPPLIERS!$A$1:$I$34</definedName>
    <definedName name="_xlnm.Print_Area" localSheetId="4">'SUSTAINABILITY STRATEGY'!$A$1:$L$68</definedName>
    <definedName name="_xlnm.Print_Area" localSheetId="16">TCFD!$A$1:$E$14</definedName>
    <definedName name="_xlnm.Print_Area" localSheetId="19">UNGP!$A$1:$D$63</definedName>
    <definedName name="Product_Service_Filter">'[11]Product or Service filter'!$A$3:$B$63</definedName>
    <definedName name="Product_Volumes" localSheetId="0">#REF!</definedName>
    <definedName name="Product_Volumes" localSheetId="8">#REF!</definedName>
    <definedName name="Product_Volumes" localSheetId="15">#REF!</definedName>
    <definedName name="Product_Volumes" localSheetId="10">#REF!</definedName>
    <definedName name="Product_Volumes" localSheetId="16">#REF!</definedName>
    <definedName name="Product_Volumes">#REF!</definedName>
    <definedName name="PropList_ID" localSheetId="8">#REF!</definedName>
    <definedName name="PropList_ID">#REF!</definedName>
    <definedName name="PropList_Name" localSheetId="8">#REF!</definedName>
    <definedName name="PropList_Name">#REF!</definedName>
    <definedName name="Quality_flag">#REF!</definedName>
    <definedName name="RawData">#REF!</definedName>
    <definedName name="RawDataMDS">#REF!</definedName>
    <definedName name="RawDataQER">#REF!</definedName>
    <definedName name="RawDataState">#REF!</definedName>
    <definedName name="recycle_bag">[2]Assumptions!$L$38</definedName>
    <definedName name="recycle_box">[2]Assumptions!$L$37</definedName>
    <definedName name="recycle_letter">[2]Assumptions!$L$34</definedName>
    <definedName name="recycle_parcel">[2]Assumptions!$L$35</definedName>
    <definedName name="recycle_satchel">[2]Assumptions!$L$36</definedName>
    <definedName name="refrigerant">[7]Properties!$A$7:$A$32</definedName>
    <definedName name="Reporting_year">'[2]Dropdown lists'!#REF!</definedName>
    <definedName name="Risk_flag" localSheetId="0">#REF!</definedName>
    <definedName name="Risk_flag" localSheetId="8">#REF!</definedName>
    <definedName name="Risk_flag" localSheetId="15">#REF!</definedName>
    <definedName name="Risk_flag" localSheetId="10">#REF!</definedName>
    <definedName name="Risk_flag" localSheetId="16">#REF!</definedName>
    <definedName name="Risk_flag">#REF!</definedName>
    <definedName name="RPP" localSheetId="8">'[4]Emission Factors'!$C$52</definedName>
    <definedName name="RPP">'[5]Emission Factors'!$C$52</definedName>
    <definedName name="S1_GAS_ACT" localSheetId="0">#REF!</definedName>
    <definedName name="S1_GAS_ACT" localSheetId="8">#REF!</definedName>
    <definedName name="S1_GAS_ACT" localSheetId="15">#REF!</definedName>
    <definedName name="S1_GAS_ACT" localSheetId="10">#REF!</definedName>
    <definedName name="S1_GAS_ACT" localSheetId="16">#REF!</definedName>
    <definedName name="S1_GAS_ACT">#REF!</definedName>
    <definedName name="S1_GAS_EF_ACT" localSheetId="8">#REF!</definedName>
    <definedName name="S1_GAS_EF_ACT">#REF!</definedName>
    <definedName name="S1_STAT_DSL" localSheetId="8">#REF!</definedName>
    <definedName name="S1_STAT_DSL">#REF!</definedName>
    <definedName name="S1_STAT_EF_DSL" localSheetId="8">'[4]Emission Factors'!$H$28</definedName>
    <definedName name="S1_STAT_EF_DSL">'[5]Emission Factors'!$H$28</definedName>
    <definedName name="S1_STAT_EF_LPG" localSheetId="8">'[4]Emission Factors'!$H$29</definedName>
    <definedName name="S1_STAT_EF_LPG">'[5]Emission Factors'!$H$29</definedName>
    <definedName name="S1_STAT_LPG" localSheetId="0">#REF!</definedName>
    <definedName name="S1_STAT_LPG" localSheetId="8">#REF!</definedName>
    <definedName name="S1_STAT_LPG" localSheetId="15">#REF!</definedName>
    <definedName name="S1_STAT_LPG" localSheetId="10">#REF!</definedName>
    <definedName name="S1_STAT_LPG" localSheetId="16">#REF!</definedName>
    <definedName name="S1_STAT_LPG">#REF!</definedName>
    <definedName name="S1_TRN_DSL" localSheetId="8">#REF!</definedName>
    <definedName name="S1_TRN_DSL">#REF!</definedName>
    <definedName name="S1_TRN_EF_DSL" localSheetId="8">'[4]Emission Factors'!$H$36</definedName>
    <definedName name="S1_TRN_EF_DSL">'[5]Emission Factors'!$H$36</definedName>
    <definedName name="S1_TRN_EF_ETH" localSheetId="8">'[4]Emission Factors'!$H$38</definedName>
    <definedName name="S1_TRN_EF_ETH">'[5]Emission Factors'!$H$38</definedName>
    <definedName name="S1_TRN_EF_LPG" localSheetId="8">'[4]Emission Factors'!$H$37</definedName>
    <definedName name="S1_TRN_EF_LPG">'[5]Emission Factors'!$H$37</definedName>
    <definedName name="S1_TRN_EF_PET" localSheetId="8">'[4]Emission Factors'!$H$35</definedName>
    <definedName name="S1_TRN_EF_PET">'[5]Emission Factors'!$H$35</definedName>
    <definedName name="S1_TRN_PET" localSheetId="0">#REF!</definedName>
    <definedName name="S1_TRN_PET" localSheetId="8">#REF!</definedName>
    <definedName name="S1_TRN_PET" localSheetId="15">#REF!</definedName>
    <definedName name="S1_TRN_PET" localSheetId="10">#REF!</definedName>
    <definedName name="S1_TRN_PET" localSheetId="16">#REF!</definedName>
    <definedName name="S1_TRN_PET">#REF!</definedName>
    <definedName name="S2_ELE_ACT" localSheetId="8">'[4]Emission Factors'!$C$44</definedName>
    <definedName name="S2_ELE_ACT">'[5]Emission Factors'!$C$44</definedName>
    <definedName name="S2_ELE_NSW" localSheetId="8">'[4]Emission Factors'!$C$45</definedName>
    <definedName name="S2_ELE_NSW">'[5]Emission Factors'!$C$45</definedName>
    <definedName name="S2_ELE_NT" localSheetId="8">'[4]Emission Factors'!$C$46</definedName>
    <definedName name="S2_ELE_NT">'[5]Emission Factors'!$C$46</definedName>
    <definedName name="S2_ELE_NZ" localSheetId="0">#REF!</definedName>
    <definedName name="S2_ELE_NZ" localSheetId="8">#REF!</definedName>
    <definedName name="S2_ELE_NZ" localSheetId="15">#REF!</definedName>
    <definedName name="S2_ELE_NZ" localSheetId="10">#REF!</definedName>
    <definedName name="S2_ELE_NZ" localSheetId="16">#REF!</definedName>
    <definedName name="S2_ELE_NZ">#REF!</definedName>
    <definedName name="S2_ELE_QLD" localSheetId="8">'[4]Emission Factors'!$C$47</definedName>
    <definedName name="S2_ELE_QLD">'[5]Emission Factors'!$C$47</definedName>
    <definedName name="S2_ELE_RMF" localSheetId="8">'[4]Emission Factors'!$C$54</definedName>
    <definedName name="S2_ELE_RMF">'[5]Emission Factors'!$C$54</definedName>
    <definedName name="S2_ELE_SA" localSheetId="8">'[4]Emission Factors'!$C$48</definedName>
    <definedName name="S2_ELE_SA">'[5]Emission Factors'!$C$48</definedName>
    <definedName name="S2_ELE_TAS" localSheetId="8">'[4]Emission Factors'!$C$49</definedName>
    <definedName name="S2_ELE_TAS">'[5]Emission Factors'!$C$49</definedName>
    <definedName name="S2_ELE_UK" localSheetId="0">#REF!</definedName>
    <definedName name="S2_ELE_UK" localSheetId="8">#REF!</definedName>
    <definedName name="S2_ELE_UK" localSheetId="15">#REF!</definedName>
    <definedName name="S2_ELE_UK" localSheetId="10">#REF!</definedName>
    <definedName name="S2_ELE_UK" localSheetId="16">#REF!</definedName>
    <definedName name="S2_ELE_UK">#REF!</definedName>
    <definedName name="S2_ELE_VIC" localSheetId="8">'[4]Emission Factors'!$C$50</definedName>
    <definedName name="S2_ELE_VIC">'[5]Emission Factors'!$C$50</definedName>
    <definedName name="S2_ELE_WA" localSheetId="8">'[4]Emission Factors'!$C$51</definedName>
    <definedName name="S2_ELE_WA">'[5]Emission Factors'!$C$51</definedName>
    <definedName name="S2_GAS_UK" localSheetId="0">#REF!</definedName>
    <definedName name="S2_GAS_UK" localSheetId="8">#REF!</definedName>
    <definedName name="S2_GAS_UK" localSheetId="15">#REF!</definedName>
    <definedName name="S2_GAS_UK" localSheetId="10">#REF!</definedName>
    <definedName name="S2_GAS_UK" localSheetId="16">#REF!</definedName>
    <definedName name="S2_GAS_UK">#REF!</definedName>
    <definedName name="S3_AIR_LONG_BUSINESS" localSheetId="8">'[4]Emission Factors'!$E$120</definedName>
    <definedName name="S3_AIR_LONG_BUSINESS">'[5]Emission Factors'!$E$120</definedName>
    <definedName name="S3_AIR_LONG_ECONOMY" localSheetId="8">'[4]Emission Factors'!$E$121</definedName>
    <definedName name="S3_AIR_LONG_ECONOMY">'[5]Emission Factors'!$E$121</definedName>
    <definedName name="S3_AIR_LONG_FIRST" localSheetId="8">'[4]Emission Factors'!$E$122</definedName>
    <definedName name="S3_AIR_LONG_FIRST">'[5]Emission Factors'!$E$122</definedName>
    <definedName name="S3_AIR_LONG_PREMUMECONOMY" localSheetId="8">'[4]Emission Factors'!$E$123</definedName>
    <definedName name="S3_AIR_LONG_PREMUMECONOMY">'[5]Emission Factors'!$E$123</definedName>
    <definedName name="S3_AIR_SHORT_BUSINESS" localSheetId="8">'[4]Emission Factors'!$E$124</definedName>
    <definedName name="S3_AIR_SHORT_BUSINESS">'[5]Emission Factors'!$E$124</definedName>
    <definedName name="S3_AIR_SHORT_ECONOMY" localSheetId="8">'[4]Emission Factors'!$E$126</definedName>
    <definedName name="S3_AIR_SHORT_ECONOMY">'[5]Emission Factors'!$E$126</definedName>
    <definedName name="S3_AIR_SHORT_FIRST" localSheetId="8">'[4]Emission Factors'!$E$125</definedName>
    <definedName name="S3_AIR_SHORT_FIRST">'[5]Emission Factors'!$E$125</definedName>
    <definedName name="S3_AIR_SHORT_PREMIUMECONOMY" localSheetId="8">'[4]Emission Factors'!$E$127</definedName>
    <definedName name="S3_AIR_SHORT_PREMIUMECONOMY">'[5]Emission Factors'!$E$127</definedName>
    <definedName name="S3_AIR_VERYSHORT_ALL" localSheetId="8">'[4]Emission Factors'!$E$128</definedName>
    <definedName name="S3_AIR_VERYSHORT_ALL">'[5]Emission Factors'!$E$128</definedName>
    <definedName name="S3_COMMUTE_BICYLE" localSheetId="8">'[4]Emission Factors'!$E$152</definedName>
    <definedName name="S3_COMMUTE_BICYLE">'[5]Emission Factors'!$E$152</definedName>
    <definedName name="S3_COMMUTE_BUS" localSheetId="8">'[4]Emission Factors'!$E$153</definedName>
    <definedName name="S3_COMMUTE_BUS">'[5]Emission Factors'!$E$153</definedName>
    <definedName name="S3_COMMUTE_CAR" localSheetId="8">'[4]Emission Factors'!$E$154</definedName>
    <definedName name="S3_COMMUTE_CAR">'[5]Emission Factors'!$E$154</definedName>
    <definedName name="S3_COMMUTE_FERRY" localSheetId="8">'[4]Emission Factors'!$E$156</definedName>
    <definedName name="S3_COMMUTE_FERRY">'[5]Emission Factors'!$E$156</definedName>
    <definedName name="S3_COMMUTE_MOTORBIKE" localSheetId="8">'[4]Emission Factors'!$E$157</definedName>
    <definedName name="S3_COMMUTE_MOTORBIKE">'[5]Emission Factors'!$E$157</definedName>
    <definedName name="S3_COMMUTE_TAXI" localSheetId="8">'[4]Emission Factors'!#REF!</definedName>
    <definedName name="S3_COMMUTE_TAXI">'[5]Emission Factors'!#REF!</definedName>
    <definedName name="S3_COMMUTE_TRAIN" localSheetId="8">'[4]Emission Factors'!$E$159</definedName>
    <definedName name="S3_COMMUTE_TRAIN">'[5]Emission Factors'!$E$159</definedName>
    <definedName name="S3_COMMUTE_TRAM" localSheetId="8">'[4]Emission Factors'!$E$160</definedName>
    <definedName name="S3_COMMUTE_TRAM">'[5]Emission Factors'!$E$160</definedName>
    <definedName name="S3_COMMUTE_WALKING" localSheetId="8">'[4]Emission Factors'!$E$155</definedName>
    <definedName name="S3_COMMUTE_WALKING">'[5]Emission Factors'!$E$155</definedName>
    <definedName name="S3_COU" localSheetId="0">#REF!</definedName>
    <definedName name="S3_COU" localSheetId="8">#REF!</definedName>
    <definedName name="S3_COU" localSheetId="15">#REF!</definedName>
    <definedName name="S3_COU" localSheetId="10">#REF!</definedName>
    <definedName name="S3_COU" localSheetId="16">#REF!</definedName>
    <definedName name="S3_COU">#REF!</definedName>
    <definedName name="S3_COURIER" localSheetId="8">'[4]Emission Factors'!$E$91</definedName>
    <definedName name="S3_COURIER">'[5]Emission Factors'!$E$91</definedName>
    <definedName name="S3_COURIER_NXTFLIGHT" localSheetId="8">'[4]Emission Factors'!$E$93</definedName>
    <definedName name="S3_COURIER_NXTFLIGHT">'[5]Emission Factors'!$E$93</definedName>
    <definedName name="S3_COURIER_PREMIUM" localSheetId="8">'[4]Emission Factors'!$E$92</definedName>
    <definedName name="S3_COURIER_PREMIUM">'[5]Emission Factors'!$E$92</definedName>
    <definedName name="S3_EF_Taxi">'[12]Calculations &amp; Audit Trail'!$B$14</definedName>
    <definedName name="S3_ELE_ACT" localSheetId="8">'[4]Emission Factors'!$E$44</definedName>
    <definedName name="S3_ELE_ACT">'[5]Emission Factors'!$E$44</definedName>
    <definedName name="S3_ELE_NSW" localSheetId="8">'[4]Emission Factors'!$E$45</definedName>
    <definedName name="S3_ELE_NSW">'[5]Emission Factors'!$E$45</definedName>
    <definedName name="S3_ELE_NT" localSheetId="8">'[4]Emission Factors'!$E$46</definedName>
    <definedName name="S3_ELE_NT">'[5]Emission Factors'!$E$46</definedName>
    <definedName name="S3_ELE_QLD" localSheetId="8">'[4]Emission Factors'!$E$47</definedName>
    <definedName name="S3_ELE_QLD">'[5]Emission Factors'!$E$47</definedName>
    <definedName name="S3_ELE_RMF" localSheetId="8">'[4]Emission Factors'!$E$54</definedName>
    <definedName name="S3_ELE_RMF">'[5]Emission Factors'!$E$54</definedName>
    <definedName name="S3_ELE_SA" localSheetId="8">'[4]Emission Factors'!$E$48</definedName>
    <definedName name="S3_ELE_SA">'[5]Emission Factors'!$E$48</definedName>
    <definedName name="S3_ELE_TAS" localSheetId="8">'[4]Emission Factors'!$E$49</definedName>
    <definedName name="S3_ELE_TAS">'[5]Emission Factors'!$E$49</definedName>
    <definedName name="S3_ELE_VIC" localSheetId="8">'[4]Emission Factors'!$E$50</definedName>
    <definedName name="S3_ELE_VIC">'[5]Emission Factors'!$E$50</definedName>
    <definedName name="S3_ELE_WA" localSheetId="8">'[4]Emission Factors'!$E$51</definedName>
    <definedName name="S3_ELE_WA">'[5]Emission Factors'!$E$51</definedName>
    <definedName name="S3_GENERALWASTE" localSheetId="8">'[4]Emission Factors'!$E$97</definedName>
    <definedName name="S3_GENERALWASTE">'[5]Emission Factors'!$E$97</definedName>
    <definedName name="S3_HIR" localSheetId="0">#REF!</definedName>
    <definedName name="S3_HIR" localSheetId="8">#REF!</definedName>
    <definedName name="S3_HIR" localSheetId="15">#REF!</definedName>
    <definedName name="S3_HIR" localSheetId="10">#REF!</definedName>
    <definedName name="S3_HIR" localSheetId="16">#REF!</definedName>
    <definedName name="S3_HIR">#REF!</definedName>
    <definedName name="S3_HIRECAR_NONPREFERRED" localSheetId="8">'[4]Emission Factors'!$E$99</definedName>
    <definedName name="S3_HIRECAR_NONPREFERRED">'[5]Emission Factors'!$E$99</definedName>
    <definedName name="S3_HIRECAR_PREFERRED" localSheetId="8">'[4]Emission Factors'!$E$98</definedName>
    <definedName name="S3_HIRECAR_PREFERRED">'[5]Emission Factors'!$E$98</definedName>
    <definedName name="S3_HOT_AUS" localSheetId="0">#REF!</definedName>
    <definedName name="S3_HOT_AUS" localSheetId="8">#REF!</definedName>
    <definedName name="S3_HOT_AUS" localSheetId="15">#REF!</definedName>
    <definedName name="S3_HOT_AUS" localSheetId="10">#REF!</definedName>
    <definedName name="S3_HOT_AUS" localSheetId="16">#REF!</definedName>
    <definedName name="S3_HOT_AUS">#REF!</definedName>
    <definedName name="S3_HOT_HKG" localSheetId="8">#REF!</definedName>
    <definedName name="S3_HOT_HKG">#REF!</definedName>
    <definedName name="S3_HOT_NZL" localSheetId="8">#REF!</definedName>
    <definedName name="S3_HOT_NZL">#REF!</definedName>
    <definedName name="S3_HOT_OTH">#REF!</definedName>
    <definedName name="S3_HOT_UK">#REF!</definedName>
    <definedName name="S3_HOT_USA">#REF!</definedName>
    <definedName name="S3_HOTEL_DOMESTIC" localSheetId="8">'[4]Emission Factors'!$D$135</definedName>
    <definedName name="S3_HOTEL_DOMESTIC">'[5]Emission Factors'!$D$135</definedName>
    <definedName name="S3_HOTEL_FIJI" localSheetId="8">'[4]Emission Factors'!$D$136</definedName>
    <definedName name="S3_HOTEL_FIJI">'[5]Emission Factors'!$D$136</definedName>
    <definedName name="S3_HOTEL_JAPAN" localSheetId="8">'[4]Emission Factors'!$D$137</definedName>
    <definedName name="S3_HOTEL_JAPAN">'[5]Emission Factors'!$D$137</definedName>
    <definedName name="S3_HOTEL_NETHERLANDS" localSheetId="8">'[4]Emission Factors'!$D$138</definedName>
    <definedName name="S3_HOTEL_NETHERLANDS">'[5]Emission Factors'!$D$138</definedName>
    <definedName name="S3_HOTEL_NEWZEALAND" localSheetId="8">'[4]Emission Factors'!$D$139</definedName>
    <definedName name="S3_HOTEL_NEWZEALAND">'[5]Emission Factors'!$D$139</definedName>
    <definedName name="S3_HOTEL_SINGAPORE" localSheetId="8">'[4]Emission Factors'!$D$140</definedName>
    <definedName name="S3_HOTEL_SINGAPORE">'[5]Emission Factors'!$D$140</definedName>
    <definedName name="S3_HOTEL_SPAIN" localSheetId="8">'[4]Emission Factors'!$D$141</definedName>
    <definedName name="S3_HOTEL_SPAIN">'[5]Emission Factors'!$D$141</definedName>
    <definedName name="S3_HOTEL_SWEDEN" localSheetId="8">'[4]Emission Factors'!$D$142</definedName>
    <definedName name="S3_HOTEL_SWEDEN">'[5]Emission Factors'!$D$142</definedName>
    <definedName name="S3_HOTEL_SWITZERLAND" localSheetId="8">'[4]Emission Factors'!$D$143</definedName>
    <definedName name="S3_HOTEL_SWITZERLAND">'[5]Emission Factors'!$D$143</definedName>
    <definedName name="S3_HOTEL_UAE" localSheetId="8">'[4]Emission Factors'!$D$144</definedName>
    <definedName name="S3_HOTEL_UAE">'[5]Emission Factors'!$D$144</definedName>
    <definedName name="S3_HOTEL_UK" localSheetId="8">'[4]Emission Factors'!$D$145</definedName>
    <definedName name="S3_HOTEL_UK">'[5]Emission Factors'!$D$145</definedName>
    <definedName name="S3_HOTEL_US" localSheetId="8">'[4]Emission Factors'!$D$146</definedName>
    <definedName name="S3_HOTEL_US">'[5]Emission Factors'!$D$146</definedName>
    <definedName name="S3_PAP_NCN_DOM_REC" localSheetId="0">#REF!</definedName>
    <definedName name="S3_PAP_NCN_DOM_REC" localSheetId="8">#REF!</definedName>
    <definedName name="S3_PAP_NCN_DOM_REC" localSheetId="15">#REF!</definedName>
    <definedName name="S3_PAP_NCN_DOM_REC" localSheetId="10">#REF!</definedName>
    <definedName name="S3_PAP_NCN_DOM_REC" localSheetId="16">#REF!</definedName>
    <definedName name="S3_PAP_NCN_DOM_REC">#REF!</definedName>
    <definedName name="S3_PAP_NCN_DOM_VIR" localSheetId="8">#REF!</definedName>
    <definedName name="S3_PAP_NCN_DOM_VIR">#REF!</definedName>
    <definedName name="S3_PAP_NCN_INT_REC" localSheetId="8">#REF!</definedName>
    <definedName name="S3_PAP_NCN_INT_REC">#REF!</definedName>
    <definedName name="S3_PAP_NCN_INT_VIR">#REF!</definedName>
    <definedName name="S3_PAS">#REF!</definedName>
    <definedName name="S3_STAT_EF_DSL" localSheetId="8">'[4]Emission Factors'!$I$28</definedName>
    <definedName name="S3_STAT_EF_DSL">'[5]Emission Factors'!$I$28</definedName>
    <definedName name="S3_STAT_EF_LPG" localSheetId="8">'[4]Emission Factors'!$I$29</definedName>
    <definedName name="S3_STAT_EF_LPG">'[5]Emission Factors'!$I$29</definedName>
    <definedName name="S3_TAX" localSheetId="0">#REF!</definedName>
    <definedName name="S3_TAX" localSheetId="8">#REF!</definedName>
    <definedName name="S3_TAX" localSheetId="15">#REF!</definedName>
    <definedName name="S3_TAX" localSheetId="10">#REF!</definedName>
    <definedName name="S3_TAX" localSheetId="16">#REF!</definedName>
    <definedName name="S3_TAX">#REF!</definedName>
    <definedName name="S3_TAXI" localSheetId="8">'[4]Emission Factors'!$E$100</definedName>
    <definedName name="S3_TAXI">'[5]Emission Factors'!$E$100</definedName>
    <definedName name="S3_TRN_EF_DSL" localSheetId="8">'[4]Emission Factors'!$I$36</definedName>
    <definedName name="S3_TRN_EF_DSL">'[5]Emission Factors'!$I$36</definedName>
    <definedName name="S3_TRN_EF_ETH" localSheetId="8">'[4]Emission Factors'!$I$38</definedName>
    <definedName name="S3_TRN_EF_ETH">'[5]Emission Factors'!$I$38</definedName>
    <definedName name="S3_TRN_EF_LPG" localSheetId="8">'[4]Emission Factors'!$I$37</definedName>
    <definedName name="S3_TRN_EF_LPG">'[5]Emission Factors'!$I$37</definedName>
    <definedName name="S3_TRN_EF_PET" localSheetId="8">'[4]Emission Factors'!$I$35</definedName>
    <definedName name="S3_TRN_EF_PET">'[5]Emission Factors'!$I$35</definedName>
    <definedName name="S3_WAS" localSheetId="0">#REF!</definedName>
    <definedName name="S3_WAS" localSheetId="8">#REF!</definedName>
    <definedName name="S3_WAS" localSheetId="15">#REF!</definedName>
    <definedName name="S3_WAS" localSheetId="10">#REF!</definedName>
    <definedName name="S3_WAS" localSheetId="16">#REF!</definedName>
    <definedName name="S3_WAS">#REF!</definedName>
    <definedName name="S3_WAT">'[13]Emission Factors'!$E$70</definedName>
    <definedName name="S3_WAT_NSW" localSheetId="0">#REF!</definedName>
    <definedName name="S3_WAT_NSW" localSheetId="8">#REF!</definedName>
    <definedName name="S3_WAT_NSW" localSheetId="15">#REF!</definedName>
    <definedName name="S3_WAT_NSW" localSheetId="10">#REF!</definedName>
    <definedName name="S3_WAT_NSW" localSheetId="16">#REF!</definedName>
    <definedName name="S3_WAT_NSW">#REF!</definedName>
    <definedName name="S3_WAT_SA" localSheetId="8">#REF!</definedName>
    <definedName name="S3_WAT_SA">#REF!</definedName>
    <definedName name="S3_WATER_ACT" localSheetId="8">'[4]Emission Factors'!$C$107</definedName>
    <definedName name="S3_WATER_ACT">'[5]Emission Factors'!$C$107</definedName>
    <definedName name="S3_WATER_NSW" localSheetId="8">'[4]Emission Factors'!$C$108</definedName>
    <definedName name="S3_WATER_NSW">'[5]Emission Factors'!$C$108</definedName>
    <definedName name="S3_WATER_NT" localSheetId="8">'[4]Emission Factors'!$C$109</definedName>
    <definedName name="S3_WATER_NT">'[5]Emission Factors'!$C$109</definedName>
    <definedName name="S3_WATER_QLD" localSheetId="8">'[4]Emission Factors'!$C$110</definedName>
    <definedName name="S3_WATER_QLD">'[5]Emission Factors'!$C$110</definedName>
    <definedName name="S3_WATER_SA" localSheetId="8">'[4]Emission Factors'!$C$111</definedName>
    <definedName name="S3_WATER_SA">'[5]Emission Factors'!$C$111</definedName>
    <definedName name="S3_WATER_TAS" localSheetId="8">'[4]Emission Factors'!$C$112</definedName>
    <definedName name="S3_WATER_TAS">'[5]Emission Factors'!$C$112</definedName>
    <definedName name="S3_WATER_VIC" localSheetId="8">'[4]Emission Factors'!$C$113</definedName>
    <definedName name="S3_WATER_VIC">'[5]Emission Factors'!$C$113</definedName>
    <definedName name="S3_WATER_WA" localSheetId="8">'[4]Emission Factors'!$C$114</definedName>
    <definedName name="S3_WATER_WA">'[5]Emission Factors'!$C$114</definedName>
    <definedName name="Sales_services">'[2]Dropdown lists'!$F$10:$F$48</definedName>
    <definedName name="Solar_Q1">'[14]EMC REPORT Half Year'!#REF!</definedName>
    <definedName name="Solar_Q2">'[14]EMC REPORT Half Year'!#REF!</definedName>
    <definedName name="Solar_Q3">'[14]EMC REPORT Half Year'!#REF!</definedName>
    <definedName name="Solar_Q4">'[14]EMC REPORT Half Year'!#REF!</definedName>
    <definedName name="SourceIdData">[1]Factors!$B$4:$R$105</definedName>
    <definedName name="Sources">[1]AcSo!$Q$5:$V$54</definedName>
    <definedName name="ST_Alloc" localSheetId="0">#REF!</definedName>
    <definedName name="ST_Alloc" localSheetId="8">#REF!</definedName>
    <definedName name="ST_Alloc" localSheetId="15">#REF!</definedName>
    <definedName name="ST_Alloc" localSheetId="10">#REF!</definedName>
    <definedName name="ST_Alloc" localSheetId="16">#REF!</definedName>
    <definedName name="ST_Alloc">#REF!</definedName>
    <definedName name="ST_Allocation">'[2]Inputs - ST'!$N$14:$AE$16</definedName>
    <definedName name="ST_AP_M">'[2]Inputs - ST'!$S$17</definedName>
    <definedName name="ST_AP_S">'[2]Inputs - ST'!$T$17</definedName>
    <definedName name="ST_AP_T">'[2]Inputs - ST'!$V$17</definedName>
    <definedName name="ST_AP_V">'[2]Inputs - ST'!$U$17</definedName>
    <definedName name="ST_C_A">'[2]Inputs - ST'!$AE$17</definedName>
    <definedName name="ST_C_L">'[2]Inputs - ST'!$AB$17</definedName>
    <definedName name="ST_C_M">'[2]Inputs - ST'!$Y$17</definedName>
    <definedName name="ST_C_R">'[2]Inputs - ST'!$AC$17</definedName>
    <definedName name="ST_C_S">'[2]Inputs - ST'!$AD$17</definedName>
    <definedName name="ST_C_V">'[2]Inputs - ST'!$Z$17</definedName>
    <definedName name="ST_Col_AP_M">'[2]Inputs - ST'!$S$22</definedName>
    <definedName name="ST_Col_AP_S">'[2]Inputs - ST'!$T$22</definedName>
    <definedName name="ST_Col_AP_T">'[2]Inputs - ST'!$V$22</definedName>
    <definedName name="ST_Col_AP_V">'[2]Inputs - ST'!$U$22</definedName>
    <definedName name="ST_Col_C_A">'[2]Inputs - ST'!$AE$22</definedName>
    <definedName name="ST_Col_C_L">'[2]Inputs - ST'!$AB$22</definedName>
    <definedName name="ST_Col_C_M">'[2]Inputs - ST'!$Y$22</definedName>
    <definedName name="ST_Col_C_R">'[2]Inputs - ST'!$AC$22</definedName>
    <definedName name="ST_Col_C_S">'[2]Inputs - ST'!$AD$22</definedName>
    <definedName name="ST_Col_C_V">'[2]Inputs - ST'!$Z$22</definedName>
    <definedName name="ST_Col_Elec">'[2]Inputs - ST'!$O$22</definedName>
    <definedName name="ST_Col_FL">'[2]Inputs - ST'!$R$22</definedName>
    <definedName name="ST_connotes" localSheetId="0">#REF!</definedName>
    <definedName name="ST_connotes" localSheetId="8">#REF!</definedName>
    <definedName name="ST_connotes" localSheetId="15">#REF!</definedName>
    <definedName name="ST_connotes" localSheetId="10">#REF!</definedName>
    <definedName name="ST_connotes" localSheetId="16">#REF!</definedName>
    <definedName name="ST_connotes">#REF!</definedName>
    <definedName name="ST_Deadweight" localSheetId="8">#REF!</definedName>
    <definedName name="ST_Deadweight">#REF!</definedName>
    <definedName name="ST_Electricity">'[2]Inputs - ST'!$O$17</definedName>
    <definedName name="ST_FL">'[2]Inputs - ST'!$R$17</definedName>
    <definedName name="ST_Method_Lookup">'[2]Dropdown lists'!#REF!</definedName>
    <definedName name="ST_Rev" localSheetId="0">#REF!</definedName>
    <definedName name="ST_Rev" localSheetId="8">#REF!</definedName>
    <definedName name="ST_Rev" localSheetId="15">#REF!</definedName>
    <definedName name="ST_Rev" localSheetId="10">#REF!</definedName>
    <definedName name="ST_Rev" localSheetId="16">#REF!</definedName>
    <definedName name="ST_Rev">#REF!</definedName>
    <definedName name="ST_Rev_Kgs" localSheetId="8">#REF!</definedName>
    <definedName name="ST_Rev_Kgs">#REF!</definedName>
    <definedName name="ST_RevKgs" localSheetId="8">#REF!</definedName>
    <definedName name="ST_RevKgs">#REF!</definedName>
    <definedName name="ST_transport_mode">#REF!</definedName>
    <definedName name="ST_volume">#REF!</definedName>
    <definedName name="ST_weight">#REF!</definedName>
    <definedName name="ST_Weight_Air">#REF!</definedName>
    <definedName name="ST_Weight_Road">#REF!</definedName>
    <definedName name="Status_Checking">#REF!</definedName>
    <definedName name="Status_Overall">#REF!</definedName>
    <definedName name="Status_Update">#REF!</definedName>
    <definedName name="STG">#REF!</definedName>
    <definedName name="Sum_weight">'[2]Inputs - AP'!$J$387</definedName>
    <definedName name="Team" localSheetId="0">#REF!</definedName>
    <definedName name="Team" localSheetId="8">#REF!</definedName>
    <definedName name="Team" localSheetId="15">#REF!</definedName>
    <definedName name="Team" localSheetId="10">#REF!</definedName>
    <definedName name="Team" localSheetId="16">#REF!</definedName>
    <definedName name="Team">#REF!</definedName>
    <definedName name="TM1REBUILDOPTION">1</definedName>
    <definedName name="Total_KM_Q1">'[12]Q1Total WBC'!$N$34</definedName>
    <definedName name="Total_KM_Q2">'[12]Q2Total WBC'!$N$34</definedName>
    <definedName name="Total_KM_Q3">'[12]Q3Total WBC'!$N$34</definedName>
    <definedName name="Total_KM_Q4">'[12]Q4Total WBC'!$N$33</definedName>
    <definedName name="Total_Spend_Q1">'[12]Q1Total WBC'!$G$34</definedName>
    <definedName name="Total_Spend_Q2">'[12]Q2Total WBC'!$G$34</definedName>
    <definedName name="Total_Spend_Q3">'[12]Q3Total WBC'!$G$34</definedName>
    <definedName name="Total_Spend_Q4">'[12]Q4Total WBC'!$G$33</definedName>
    <definedName name="Total_WTT_EF_Gen">[15]Calc2_UK_WTT_Elec!#REF!</definedName>
    <definedName name="WBC" localSheetId="0">#REF!</definedName>
    <definedName name="WBC" localSheetId="8">#REF!</definedName>
    <definedName name="WBC" localSheetId="15">#REF!</definedName>
    <definedName name="WBC" localSheetId="10">#REF!</definedName>
    <definedName name="WBC" localSheetId="16">#REF!</definedName>
    <definedName name="WBC">#REF!</definedName>
    <definedName name="Weight_array" localSheetId="8">#REF!</definedName>
    <definedName name="Weight_array">#REF!</definedName>
    <definedName name="Year_Reporting_WTT" localSheetId="8">[15]Calc2_UK_WTT_Elec!#REF!</definedName>
    <definedName name="Year_Reporting_WTT">[15]Calc2_UK_WTT_Elec!#REF!</definedName>
    <definedName name="YesNo" localSheetId="0">#REF!</definedName>
    <definedName name="YesNo" localSheetId="8">#REF!</definedName>
    <definedName name="YesNo" localSheetId="15">#REF!</definedName>
    <definedName name="YesNo" localSheetId="10">#REF!</definedName>
    <definedName name="YesNo" localSheetId="16">#REF!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9" i="29" l="1"/>
  <c r="G129" i="29"/>
  <c r="E129" i="29"/>
  <c r="J189" i="29"/>
  <c r="J188" i="29"/>
  <c r="J187" i="29"/>
  <c r="J186" i="29"/>
  <c r="J185" i="29"/>
  <c r="J184" i="29"/>
  <c r="J183" i="29"/>
  <c r="J181" i="29"/>
  <c r="J180" i="29"/>
  <c r="J179" i="29"/>
  <c r="J178" i="29"/>
  <c r="D138" i="29" l="1"/>
  <c r="C248" i="29" l="1"/>
  <c r="D248" i="29"/>
  <c r="G63" i="29"/>
  <c r="G50" i="29"/>
  <c r="E51" i="29"/>
  <c r="E50" i="29"/>
  <c r="E107" i="7"/>
  <c r="D107" i="7"/>
  <c r="C107" i="7"/>
  <c r="E72" i="7"/>
  <c r="E71" i="7"/>
  <c r="E70" i="7"/>
  <c r="E69" i="7"/>
  <c r="E68" i="7"/>
  <c r="E67" i="7"/>
  <c r="E66" i="7"/>
  <c r="E64" i="7"/>
  <c r="E63" i="7"/>
  <c r="E62" i="7"/>
  <c r="E60" i="7"/>
  <c r="E59" i="7"/>
  <c r="E58" i="7"/>
  <c r="E57" i="7"/>
  <c r="E55" i="7"/>
  <c r="E54" i="7"/>
  <c r="E53" i="7"/>
  <c r="E52" i="7"/>
  <c r="E73" i="7"/>
  <c r="D73" i="7"/>
  <c r="D72" i="7"/>
  <c r="D71" i="7"/>
  <c r="D70" i="7"/>
  <c r="D69" i="7"/>
  <c r="D68" i="7"/>
  <c r="D67" i="7"/>
  <c r="D66" i="7"/>
  <c r="D64" i="7"/>
  <c r="D63" i="7"/>
  <c r="D62" i="7"/>
  <c r="D60" i="7"/>
  <c r="D59" i="7"/>
  <c r="D58" i="7"/>
  <c r="D57" i="7"/>
  <c r="D55" i="7"/>
  <c r="D54" i="7"/>
  <c r="D53" i="7"/>
  <c r="D52" i="7"/>
  <c r="C73" i="7"/>
  <c r="C72" i="7"/>
  <c r="C71" i="7"/>
  <c r="C70" i="7"/>
  <c r="C69" i="7"/>
  <c r="C68" i="7"/>
  <c r="C67" i="7"/>
  <c r="C66" i="7"/>
  <c r="C64" i="7"/>
  <c r="C63" i="7"/>
  <c r="C62" i="7"/>
  <c r="C60" i="7"/>
  <c r="C59" i="7"/>
  <c r="C58" i="7"/>
  <c r="C57" i="7"/>
  <c r="C55" i="7"/>
  <c r="C54" i="7"/>
  <c r="C53" i="7"/>
  <c r="C52" i="7"/>
  <c r="D43" i="7"/>
  <c r="E43" i="7"/>
  <c r="C43" i="7"/>
  <c r="C39" i="7"/>
  <c r="E44" i="7"/>
  <c r="D44" i="7"/>
  <c r="C44" i="7"/>
  <c r="E42" i="7"/>
  <c r="D42" i="7"/>
  <c r="C42" i="7"/>
  <c r="E41" i="7"/>
  <c r="D41" i="7"/>
  <c r="C41" i="7"/>
  <c r="E40" i="7"/>
  <c r="D40" i="7"/>
  <c r="C40" i="7"/>
  <c r="E39" i="7"/>
  <c r="D39" i="7"/>
  <c r="D142" i="29" l="1"/>
  <c r="F138" i="29"/>
  <c r="F142" i="29" s="1"/>
  <c r="E138" i="29"/>
  <c r="E142" i="29" s="1"/>
  <c r="C95" i="7"/>
  <c r="C30" i="7"/>
  <c r="C23" i="7"/>
  <c r="C32" i="7" s="1"/>
  <c r="C31" i="7" s="1"/>
  <c r="E108" i="29"/>
  <c r="F49" i="29"/>
  <c r="F75" i="29" s="1"/>
  <c r="D49" i="29"/>
  <c r="D75" i="29" s="1"/>
  <c r="E111" i="29"/>
  <c r="D111" i="29"/>
  <c r="G75" i="29"/>
  <c r="E63" i="29"/>
  <c r="E75" i="29" s="1"/>
  <c r="G52" i="29"/>
  <c r="E52" i="29"/>
  <c r="G51" i="29"/>
  <c r="D23" i="2"/>
  <c r="D19" i="2"/>
  <c r="D110" i="29"/>
  <c r="D96" i="29"/>
  <c r="F96" i="29"/>
  <c r="E96" i="29"/>
  <c r="D104" i="29"/>
  <c r="F111" i="29"/>
  <c r="F112" i="29" s="1"/>
  <c r="E110" i="29"/>
  <c r="E109" i="29"/>
  <c r="E107" i="29"/>
  <c r="E106" i="29"/>
  <c r="E105" i="29"/>
  <c r="E104" i="29"/>
  <c r="D109" i="29"/>
  <c r="D108" i="29"/>
  <c r="D107" i="29"/>
  <c r="D106" i="29"/>
  <c r="D105" i="29"/>
  <c r="G122" i="16"/>
  <c r="F122" i="16"/>
  <c r="E122" i="16"/>
  <c r="G121" i="16"/>
  <c r="F121" i="16"/>
  <c r="E121" i="16"/>
  <c r="D30" i="7"/>
  <c r="D23" i="7"/>
  <c r="D32" i="7" s="1"/>
  <c r="E23" i="2"/>
  <c r="E19" i="2"/>
  <c r="E23" i="7"/>
  <c r="E32" i="7" s="1"/>
  <c r="E29" i="7"/>
  <c r="E30" i="7" s="1"/>
  <c r="K43" i="3"/>
  <c r="L43" i="3"/>
  <c r="M43" i="3"/>
  <c r="K44" i="3"/>
  <c r="L44" i="3"/>
  <c r="M44" i="3"/>
  <c r="K45" i="3"/>
  <c r="L45" i="3"/>
  <c r="M45" i="3"/>
  <c r="K46" i="3"/>
  <c r="L46" i="3"/>
  <c r="M46" i="3"/>
  <c r="L42" i="3"/>
  <c r="M42" i="3"/>
  <c r="K42" i="3"/>
  <c r="F18" i="2"/>
  <c r="G34" i="16"/>
  <c r="E40" i="16"/>
  <c r="F40" i="16"/>
  <c r="G137" i="29" l="1"/>
  <c r="G141" i="29"/>
  <c r="G130" i="29"/>
  <c r="G132" i="29"/>
  <c r="G133" i="29"/>
  <c r="G126" i="29"/>
  <c r="G134" i="29"/>
  <c r="G135" i="29"/>
  <c r="G128" i="29"/>
  <c r="G136" i="29"/>
  <c r="G123" i="29"/>
  <c r="G131" i="29"/>
  <c r="G124" i="29"/>
  <c r="G125" i="29"/>
  <c r="G127" i="29"/>
  <c r="E31" i="7"/>
  <c r="D31" i="7"/>
  <c r="E112" i="29"/>
  <c r="D112" i="29"/>
  <c r="G138" i="29" l="1"/>
  <c r="G142" i="29" s="1"/>
</calcChain>
</file>

<file path=xl/sharedStrings.xml><?xml version="1.0" encoding="utf-8"?>
<sst xmlns="http://schemas.openxmlformats.org/spreadsheetml/2006/main" count="2549" uniqueCount="1971">
  <si>
    <t>HOME</t>
  </si>
  <si>
    <t>REFERENCES</t>
  </si>
  <si>
    <t>GRI</t>
  </si>
  <si>
    <t>SUSTAINABILITY STRATEGY</t>
  </si>
  <si>
    <t>ISSB</t>
  </si>
  <si>
    <t>RAP</t>
  </si>
  <si>
    <t>TCFD</t>
  </si>
  <si>
    <t>CUSTOMERS</t>
  </si>
  <si>
    <t>SASB</t>
  </si>
  <si>
    <t>EMPLOYEES</t>
  </si>
  <si>
    <t>PRB</t>
  </si>
  <si>
    <t>ENVIRONMENT</t>
  </si>
  <si>
    <t>UNGP</t>
  </si>
  <si>
    <t>SUPPLIERS</t>
  </si>
  <si>
    <t xml:space="preserve">LENDING </t>
  </si>
  <si>
    <t>NATURAL CAPITAL</t>
  </si>
  <si>
    <t>ECONOMIC &amp; SOCIAL</t>
  </si>
  <si>
    <t>GLOSSARY</t>
  </si>
  <si>
    <t xml:space="preserve"> </t>
  </si>
  <si>
    <t>TOPIC</t>
  </si>
  <si>
    <t>LINK</t>
  </si>
  <si>
    <t>Modern Slavery Statement FY23</t>
  </si>
  <si>
    <t>westpac.com.au/about-westpac/sustainability/our-positions-and-perspectives/</t>
  </si>
  <si>
    <t xml:space="preserve">2023 Safer Children Safer Communities Progress Report </t>
  </si>
  <si>
    <t>westpac.com.au/about-westpac/sustainability/our-positions-and-perspectives/safer-children-safer-communities/</t>
  </si>
  <si>
    <t>2022 - 2025 Reconciliation Action Plan</t>
  </si>
  <si>
    <t>westpac.com.au/content/dam/public/wbc/documents/pdf/aw/sustainability/ReconciliationActionPlan.pdf</t>
  </si>
  <si>
    <t>2024 Annual Report</t>
  </si>
  <si>
    <t xml:space="preserve">2024 Corporate Governance Statement </t>
  </si>
  <si>
    <t>2024 Investor Discussion Pack</t>
  </si>
  <si>
    <t>2024 Climate Report</t>
  </si>
  <si>
    <t>Pillar 3 Report, September 2024</t>
  </si>
  <si>
    <t>Agribusiness Position Statement</t>
  </si>
  <si>
    <t>Anti-Bribery &amp; Corruption Policy</t>
  </si>
  <si>
    <t>westpac.com.au/content/dam/public/wbc/documents/pdf/aw/4255833/wg-anti-bribery-and-corruption-policy.pdf</t>
  </si>
  <si>
    <t>Child Safeguarding Supplement</t>
  </si>
  <si>
    <t>Discrimination Harassment Bullying Policy</t>
  </si>
  <si>
    <t>westpac.com.au/about-westpac/westpac-group/corporate-governance/principles-policies/</t>
  </si>
  <si>
    <t>Financial Inclusion Action Plan</t>
  </si>
  <si>
    <t>Health, Safety and Wellbeing Policy</t>
  </si>
  <si>
    <t>westpac.com.au/about-westpac/sustainability/our-positions-and-perspectives/health-safety-wellbeing/</t>
  </si>
  <si>
    <t>Human Rights Position Statement and Action Plan</t>
  </si>
  <si>
    <t xml:space="preserve">Natural Capital Position Statement </t>
  </si>
  <si>
    <t>Inclusion and Diversity Policy</t>
  </si>
  <si>
    <t>Industry Associations and Engagements</t>
  </si>
  <si>
    <t xml:space="preserve">westpac.com.au/about-westpac/sustainability/governance-and-accountability/industry-associations/ </t>
  </si>
  <si>
    <t>Injury Management and Rehabilitation Policy</t>
  </si>
  <si>
    <t>Listening to Stakeholders and our Materiality Assessment Process</t>
  </si>
  <si>
    <t xml:space="preserve">westpac.com.au/about-westpac/sustainability/governance-and-accountability/listening-to-stakeholders/ </t>
  </si>
  <si>
    <t>Our Code of Conduct</t>
  </si>
  <si>
    <t>Payday Lending Position</t>
  </si>
  <si>
    <t xml:space="preserve">Principles for Responsible Lending </t>
  </si>
  <si>
    <t>Responsible Sourcing Code of Conduct</t>
  </si>
  <si>
    <t>westpac.com.au/content/dam/public/wbc/documents/pdf/aw/sustainability/Responsible-Sourcing-Code-of-Conduct.pdf</t>
  </si>
  <si>
    <t>Sexual Harassment Policy</t>
  </si>
  <si>
    <t>Speaking Up Policy</t>
  </si>
  <si>
    <t>westpac.com.au/content/dam/public/wbc/documents/pdf/aw/WBC-speaking-up-policy.pdf</t>
  </si>
  <si>
    <t>Supplier Inclusion and Diversity Principles</t>
  </si>
  <si>
    <t>westpac.com.au/about-westpac/sustainability/initiatives-for-you/suppliers-inclusion-diversity/</t>
  </si>
  <si>
    <t>Tobacco Position Statement</t>
  </si>
  <si>
    <t>Sustainable Finance Framework</t>
  </si>
  <si>
    <t>westpac.com.au/about-westpac/sustainability/our-positions-and-perspectives/sustainable-lending/</t>
  </si>
  <si>
    <t>2030 Sustainability Strategy</t>
  </si>
  <si>
    <t>westpac.com.au/about-westpac/sustainability/our-strategy/</t>
  </si>
  <si>
    <t>WESTPAC SUSTAINABILITY STRATEGY</t>
  </si>
  <si>
    <t>General Manager</t>
  </si>
  <si>
    <t>PILLAR</t>
  </si>
  <si>
    <t>THEMES</t>
  </si>
  <si>
    <t>OBJECTIVES</t>
  </si>
  <si>
    <t>GOALS</t>
  </si>
  <si>
    <t>METRICS</t>
  </si>
  <si>
    <t>SDG INDEX</t>
  </si>
  <si>
    <t>2023 PERFORMANCE</t>
  </si>
  <si>
    <t xml:space="preserve"> 2024 PERFORMANCE</t>
  </si>
  <si>
    <t>REFERENCE</t>
  </si>
  <si>
    <t>Customer</t>
  </si>
  <si>
    <t>Support in good times and bad</t>
  </si>
  <si>
    <t xml:space="preserve">Enhance financial inclusion and equality </t>
  </si>
  <si>
    <t>Maintain access to banking services for customer cohorts who are more likely to experience vulnerability</t>
  </si>
  <si>
    <r>
      <t>New/improved product features/services 
supporting vulnerable customers (#)</t>
    </r>
    <r>
      <rPr>
        <vertAlign val="superscript"/>
        <sz val="11"/>
        <color theme="1"/>
        <rFont val="Arial"/>
        <family val="2"/>
        <scheme val="minor"/>
      </rPr>
      <t>1</t>
    </r>
  </si>
  <si>
    <t>N/A</t>
  </si>
  <si>
    <t>NR</t>
  </si>
  <si>
    <r>
      <t>Digitally active customers (#)</t>
    </r>
    <r>
      <rPr>
        <vertAlign val="superscript"/>
        <sz val="11"/>
        <color theme="1"/>
        <rFont val="Arial"/>
        <family val="2"/>
        <scheme val="minor"/>
      </rPr>
      <t>2</t>
    </r>
  </si>
  <si>
    <t>5.8m</t>
  </si>
  <si>
    <t xml:space="preserve">tab Customers </t>
  </si>
  <si>
    <r>
      <t>Customers with access to digital banking (#)</t>
    </r>
    <r>
      <rPr>
        <vertAlign val="superscript"/>
        <sz val="11"/>
        <color theme="1"/>
        <rFont val="Arial"/>
        <family val="2"/>
        <scheme val="minor"/>
      </rPr>
      <t>3</t>
    </r>
  </si>
  <si>
    <t>Reduce inequities for women/families in financing and encourage saving by under 30s</t>
  </si>
  <si>
    <r>
      <t>Customers under age 30 with a savings goal (%)</t>
    </r>
    <r>
      <rPr>
        <vertAlign val="superscript"/>
        <sz val="11"/>
        <color theme="1"/>
        <rFont val="Arial"/>
        <family val="2"/>
        <scheme val="minor"/>
      </rPr>
      <t>4</t>
    </r>
  </si>
  <si>
    <r>
      <t>Customers who earnt Spend &amp; Save interest at least once during the year (#)</t>
    </r>
    <r>
      <rPr>
        <vertAlign val="superscript"/>
        <sz val="11"/>
        <color theme="1"/>
        <rFont val="Arial"/>
        <family val="2"/>
        <scheme val="minor"/>
      </rPr>
      <t>5</t>
    </r>
  </si>
  <si>
    <t>Improve access to residential mortgages for customer cohorts who may otherwise be excluded</t>
  </si>
  <si>
    <r>
      <t>Residential mortgage balance of customers using housing inclusion solution ($)</t>
    </r>
    <r>
      <rPr>
        <vertAlign val="superscript"/>
        <sz val="11"/>
        <color theme="1"/>
        <rFont val="Arial"/>
        <family val="2"/>
        <scheme val="minor"/>
      </rPr>
      <t>6</t>
    </r>
  </si>
  <si>
    <t>Easy</t>
  </si>
  <si>
    <t>Simpler, safer bank</t>
  </si>
  <si>
    <t>Strengthen data security and protection</t>
  </si>
  <si>
    <t>Reduce impact of scam losses to customers</t>
  </si>
  <si>
    <r>
      <t>Westpac’s scam detection rate (%)</t>
    </r>
    <r>
      <rPr>
        <vertAlign val="superscript"/>
        <sz val="11"/>
        <color theme="1"/>
        <rFont val="Arial"/>
        <family val="2"/>
        <scheme val="minor"/>
      </rPr>
      <t>8</t>
    </r>
  </si>
  <si>
    <r>
      <t>Total scam prevented loss to customer ($)</t>
    </r>
    <r>
      <rPr>
        <vertAlign val="superscript"/>
        <sz val="11"/>
        <color theme="1"/>
        <rFont val="Arial"/>
        <family val="2"/>
        <scheme val="minor"/>
      </rPr>
      <t>9</t>
    </r>
  </si>
  <si>
    <t>$235m</t>
  </si>
  <si>
    <t>Maintain controls to prevent exposure of information that could result in serious harm for customer or Group</t>
  </si>
  <si>
    <r>
      <t>Data breaches reported to the Australian privacy regulator (OAIC) (#)</t>
    </r>
    <r>
      <rPr>
        <vertAlign val="superscript"/>
        <sz val="11"/>
        <color theme="1"/>
        <rFont val="Arial"/>
        <family val="2"/>
        <scheme val="minor"/>
      </rPr>
      <t>10</t>
    </r>
  </si>
  <si>
    <t>Expert</t>
  </si>
  <si>
    <t>Action on climate and nature</t>
  </si>
  <si>
    <t>Become a net-zero, climate resilient bank</t>
  </si>
  <si>
    <t>Reduce emissions consistent with our NZBA commitment</t>
  </si>
  <si>
    <r>
      <t>Reduction of scope 1 and 2 direct 
operational emissions (%)</t>
    </r>
    <r>
      <rPr>
        <vertAlign val="superscript"/>
        <sz val="11"/>
        <color theme="1"/>
        <rFont val="Arial"/>
        <family val="2"/>
        <scheme val="minor"/>
      </rPr>
      <t>11,12</t>
    </r>
  </si>
  <si>
    <r>
      <t>21,048 tCO</t>
    </r>
    <r>
      <rPr>
        <vertAlign val="subscript"/>
        <sz val="11"/>
        <color theme="1"/>
        <rFont val="Arial"/>
        <family val="2"/>
        <scheme val="minor"/>
      </rPr>
      <t>2</t>
    </r>
    <r>
      <rPr>
        <sz val="11"/>
        <color theme="1"/>
        <rFont val="Arial"/>
        <family val="2"/>
        <scheme val="minor"/>
      </rPr>
      <t>-e</t>
    </r>
  </si>
  <si>
    <t>tab Environment</t>
  </si>
  <si>
    <r>
      <t>Reduction of scope 3 upstream emissions (%)</t>
    </r>
    <r>
      <rPr>
        <vertAlign val="superscript"/>
        <sz val="11"/>
        <color theme="1"/>
        <rFont val="Arial"/>
        <family val="2"/>
        <scheme val="minor"/>
      </rPr>
      <t>13</t>
    </r>
  </si>
  <si>
    <r>
      <t>NZBA sector target tracking</t>
    </r>
    <r>
      <rPr>
        <vertAlign val="superscript"/>
        <sz val="11"/>
        <color theme="1"/>
        <rFont val="Arial"/>
        <family val="2"/>
        <scheme val="minor"/>
      </rPr>
      <t>14</t>
    </r>
  </si>
  <si>
    <t>Various</t>
  </si>
  <si>
    <t>tab Lending</t>
  </si>
  <si>
    <t>Provide financing that supports green and transition entities and activity</t>
  </si>
  <si>
    <r>
      <t>Sustainable lending and bond facilitation 
classified as Green or Transition($)</t>
    </r>
    <r>
      <rPr>
        <vertAlign val="superscript"/>
        <sz val="11"/>
        <color theme="1"/>
        <rFont val="Arial"/>
        <family val="2"/>
        <scheme val="minor"/>
      </rPr>
      <t>15</t>
    </r>
    <r>
      <rPr>
        <sz val="11"/>
        <color theme="1"/>
        <rFont val="Arial"/>
        <family val="2"/>
        <scheme val="minor"/>
      </rPr>
      <t xml:space="preserve"> </t>
    </r>
  </si>
  <si>
    <t>Become a nature positive bank</t>
  </si>
  <si>
    <t>Under development</t>
  </si>
  <si>
    <t>Advocate</t>
  </si>
  <si>
    <t>Equitable and inclusive society</t>
  </si>
  <si>
    <t>Respect and advance human rights</t>
  </si>
  <si>
    <t xml:space="preserve">Facilitate a change in financial inclusion for Indigenous individuals, groups and businesses </t>
  </si>
  <si>
    <r>
      <t>Indigenous call centre unique customers (#)</t>
    </r>
    <r>
      <rPr>
        <vertAlign val="superscript"/>
        <sz val="11"/>
        <color theme="1"/>
        <rFont val="Arial"/>
        <family val="2"/>
        <scheme val="minor"/>
      </rPr>
      <t xml:space="preserve">16 </t>
    </r>
  </si>
  <si>
    <t>tab RAP</t>
  </si>
  <si>
    <r>
      <t>Spend with Indigenous-owned businesses ($)</t>
    </r>
    <r>
      <rPr>
        <vertAlign val="superscript"/>
        <sz val="11"/>
        <color theme="1"/>
        <rFont val="Arial"/>
        <family val="2"/>
        <scheme val="minor"/>
      </rPr>
      <t>17</t>
    </r>
  </si>
  <si>
    <t>$6.3m</t>
  </si>
  <si>
    <t>tab Suppliers, RAP</t>
  </si>
  <si>
    <t>Catalyse change in Westpac and be an advocate in Australia for safeguarding children</t>
  </si>
  <si>
    <r>
      <t>Number of new accounts opened with strengthened safeguarding (#)</t>
    </r>
    <r>
      <rPr>
        <vertAlign val="superscript"/>
        <sz val="11"/>
        <color theme="1"/>
        <rFont val="Arial"/>
        <family val="2"/>
        <scheme val="minor"/>
      </rPr>
      <t>18</t>
    </r>
  </si>
  <si>
    <r>
      <t>Businesses engaged on child safeguarding through the Australian Business Coalition for 
Safeguarding Children (#)</t>
    </r>
    <r>
      <rPr>
        <vertAlign val="superscript"/>
        <sz val="11"/>
        <color theme="1"/>
        <rFont val="Arial"/>
        <family val="2"/>
        <scheme val="minor"/>
      </rPr>
      <t>19</t>
    </r>
  </si>
  <si>
    <t>Enable diversity and inclusion</t>
  </si>
  <si>
    <t>Enhance inclusion  in our workplaces</t>
  </si>
  <si>
    <r>
      <t>Organisational Health Index (score)</t>
    </r>
    <r>
      <rPr>
        <vertAlign val="superscript"/>
        <sz val="11"/>
        <color theme="1"/>
        <rFont val="Arial"/>
        <family val="2"/>
        <scheme val="minor"/>
      </rPr>
      <t>20</t>
    </r>
  </si>
  <si>
    <t>tab Employees</t>
  </si>
  <si>
    <r>
      <t>Women in Senior Leadership (%)</t>
    </r>
    <r>
      <rPr>
        <vertAlign val="superscript"/>
        <sz val="11"/>
        <color theme="1"/>
        <rFont val="Arial"/>
        <family val="2"/>
        <scheme val="minor"/>
      </rPr>
      <t>21</t>
    </r>
  </si>
  <si>
    <t>Create jobs and opportunities for those who need it most and invest in a new generation of leaders</t>
  </si>
  <si>
    <r>
      <t>Diverse supplier spend ($)</t>
    </r>
    <r>
      <rPr>
        <vertAlign val="superscript"/>
        <sz val="11"/>
        <color theme="1"/>
        <rFont val="Arial"/>
        <family val="2"/>
        <scheme val="minor"/>
      </rPr>
      <t>22</t>
    </r>
  </si>
  <si>
    <t>$27.9m</t>
  </si>
  <si>
    <t>tab Suppliers</t>
  </si>
  <si>
    <r>
      <t>Jobs created by Westpac Foundation</t>
    </r>
    <r>
      <rPr>
        <vertAlign val="superscript"/>
        <sz val="11"/>
        <color theme="1"/>
        <rFont val="Arial"/>
        <family val="2"/>
        <scheme val="minor"/>
      </rPr>
      <t>23</t>
    </r>
    <r>
      <rPr>
        <sz val="11"/>
        <color theme="1"/>
        <rFont val="Arial"/>
        <family val="2"/>
        <scheme val="minor"/>
      </rPr>
      <t xml:space="preserve">
supported partners (#)</t>
    </r>
    <r>
      <rPr>
        <vertAlign val="superscript"/>
        <sz val="11"/>
        <color theme="1"/>
        <rFont val="Arial"/>
        <family val="2"/>
        <scheme val="minor"/>
      </rPr>
      <t>24</t>
    </r>
  </si>
  <si>
    <r>
      <t>Scholarships awarded by Westpac Scholars</t>
    </r>
    <r>
      <rPr>
        <vertAlign val="superscript"/>
        <sz val="11"/>
        <color theme="1"/>
        <rFont val="Arial"/>
        <family val="2"/>
        <scheme val="minor"/>
      </rPr>
      <t>25</t>
    </r>
    <r>
      <rPr>
        <sz val="11"/>
        <color theme="1"/>
        <rFont val="Arial"/>
        <family val="2"/>
        <scheme val="minor"/>
      </rPr>
      <t xml:space="preserve"> Trust (#)</t>
    </r>
    <r>
      <rPr>
        <vertAlign val="superscript"/>
        <sz val="11"/>
        <color theme="1"/>
        <rFont val="Arial"/>
        <family val="2"/>
        <scheme val="minor"/>
      </rPr>
      <t>26</t>
    </r>
  </si>
  <si>
    <r>
      <t xml:space="preserve">1. Refer to this </t>
    </r>
    <r>
      <rPr>
        <u/>
        <sz val="7.5"/>
        <color rgb="FF000000"/>
        <rFont val="Arial"/>
        <family val="2"/>
        <scheme val="minor"/>
      </rPr>
      <t>link</t>
    </r>
    <r>
      <rPr>
        <sz val="7.5"/>
        <color rgb="FF000000"/>
        <rFont val="Arial"/>
        <family val="2"/>
        <scheme val="minor"/>
      </rPr>
      <t xml:space="preserve"> in the 'Glossary' for the definition of new/improved product features/services supporting vulnerable customers.</t>
    </r>
  </si>
  <si>
    <r>
      <t xml:space="preserve">4. Refer to this </t>
    </r>
    <r>
      <rPr>
        <u/>
        <sz val="7.5"/>
        <color rgb="FF000000"/>
        <rFont val="Arial"/>
        <family val="2"/>
        <scheme val="minor"/>
      </rPr>
      <t>link</t>
    </r>
    <r>
      <rPr>
        <sz val="7.5"/>
        <color rgb="FF000000"/>
        <rFont val="Arial"/>
        <family val="2"/>
        <scheme val="minor"/>
      </rPr>
      <t xml:space="preserve"> in the 'Glossary' for the definition of customers under age 30 with a savings goal.</t>
    </r>
  </si>
  <si>
    <r>
      <t xml:space="preserve">5. Refer to this </t>
    </r>
    <r>
      <rPr>
        <u/>
        <sz val="7.5"/>
        <color rgb="FF000000"/>
        <rFont val="Arial"/>
        <family val="2"/>
        <scheme val="minor"/>
      </rPr>
      <t>link</t>
    </r>
    <r>
      <rPr>
        <sz val="7.5"/>
        <color rgb="FF000000"/>
        <rFont val="Arial"/>
        <family val="2"/>
        <scheme val="minor"/>
      </rPr>
      <t xml:space="preserve"> in the 'Glossary' for the definition of customers who earnt Spend &amp; Save interest.</t>
    </r>
  </si>
  <si>
    <r>
      <t xml:space="preserve">6. Refer to this </t>
    </r>
    <r>
      <rPr>
        <u/>
        <sz val="7.5"/>
        <color rgb="FF000000"/>
        <rFont val="Arial"/>
        <family val="2"/>
        <scheme val="minor"/>
      </rPr>
      <t>link</t>
    </r>
    <r>
      <rPr>
        <sz val="7.5"/>
        <color rgb="FF000000"/>
        <rFont val="Arial"/>
        <family val="2"/>
        <scheme val="minor"/>
      </rPr>
      <t xml:space="preserve"> in the 'Glossary' for the definition of residential mortgage balance of customers using housing inclusion solution.</t>
    </r>
  </si>
  <si>
    <r>
      <t xml:space="preserve">8. Refer to this </t>
    </r>
    <r>
      <rPr>
        <u/>
        <sz val="7.5"/>
        <color rgb="FF000000"/>
        <rFont val="Arial"/>
        <family val="2"/>
        <scheme val="minor"/>
      </rPr>
      <t>link</t>
    </r>
    <r>
      <rPr>
        <sz val="7.5"/>
        <color rgb="FF000000"/>
        <rFont val="Arial"/>
        <family val="2"/>
        <scheme val="minor"/>
      </rPr>
      <t xml:space="preserve"> in the 'Glossary' for the definition of Westpac’s scam detection rate.</t>
    </r>
  </si>
  <si>
    <r>
      <t xml:space="preserve">9. Refer to this </t>
    </r>
    <r>
      <rPr>
        <u/>
        <sz val="7.5"/>
        <color rgb="FF000000"/>
        <rFont val="Arial"/>
        <family val="2"/>
        <scheme val="minor"/>
      </rPr>
      <t>link</t>
    </r>
    <r>
      <rPr>
        <sz val="7.5"/>
        <color rgb="FF000000"/>
        <rFont val="Arial"/>
        <family val="2"/>
        <scheme val="minor"/>
      </rPr>
      <t xml:space="preserve"> in the 'Glossary' for the definition of total scam prevented loss to customer.</t>
    </r>
  </si>
  <si>
    <r>
      <t xml:space="preserve">11. Refer to this </t>
    </r>
    <r>
      <rPr>
        <u/>
        <sz val="7.5"/>
        <color rgb="FF000000"/>
        <rFont val="Arial"/>
        <family val="2"/>
        <scheme val="minor"/>
      </rPr>
      <t>link</t>
    </r>
    <r>
      <rPr>
        <sz val="7.5"/>
        <color rgb="FF000000"/>
        <rFont val="Arial"/>
        <family val="2"/>
        <scheme val="minor"/>
      </rPr>
      <t xml:space="preserve"> in the 'Glossary' for the definition of total scope 1 greenhouse gas emissions.</t>
    </r>
  </si>
  <si>
    <t>14. Refer to the appendices in the 2023 Climate Report for our NZBA target methodologies.</t>
  </si>
  <si>
    <r>
      <t xml:space="preserve">15. Refer to this </t>
    </r>
    <r>
      <rPr>
        <u/>
        <sz val="7.5"/>
        <color rgb="FF000000"/>
        <rFont val="Arial"/>
        <family val="2"/>
        <scheme val="minor"/>
      </rPr>
      <t>link</t>
    </r>
    <r>
      <rPr>
        <sz val="7.5"/>
        <color rgb="FF000000"/>
        <rFont val="Arial"/>
        <family val="2"/>
        <scheme val="minor"/>
      </rPr>
      <t xml:space="preserve"> in the 'Glossary' for the definition of sustainable lending and bond facilitation classified as Green or Transition.</t>
    </r>
  </si>
  <si>
    <r>
      <t xml:space="preserve">16. Refer to this </t>
    </r>
    <r>
      <rPr>
        <u/>
        <sz val="7.5"/>
        <color rgb="FF000000"/>
        <rFont val="Arial"/>
        <family val="2"/>
        <scheme val="minor"/>
      </rPr>
      <t>link</t>
    </r>
    <r>
      <rPr>
        <sz val="7.5"/>
        <color rgb="FF000000"/>
        <rFont val="Arial"/>
        <family val="2"/>
        <scheme val="minor"/>
      </rPr>
      <t xml:space="preserve"> in the 'Glossary' for the definition of Indigenous call centre unique customers.</t>
    </r>
  </si>
  <si>
    <r>
      <t xml:space="preserve">20. Refer to this </t>
    </r>
    <r>
      <rPr>
        <u/>
        <sz val="7.5"/>
        <color rgb="FF000000"/>
        <rFont val="Arial"/>
        <family val="2"/>
        <scheme val="minor"/>
      </rPr>
      <t>link</t>
    </r>
    <r>
      <rPr>
        <sz val="7.5"/>
        <color rgb="FF000000"/>
        <rFont val="Arial"/>
        <family val="2"/>
        <scheme val="minor"/>
      </rPr>
      <t xml:space="preserve"> in the 'Glossary' for the definition of OHI.</t>
    </r>
  </si>
  <si>
    <r>
      <t xml:space="preserve">21. Refer to this </t>
    </r>
    <r>
      <rPr>
        <u/>
        <sz val="7.5"/>
        <color rgb="FF000000"/>
        <rFont val="Arial"/>
        <family val="2"/>
        <scheme val="minor"/>
      </rPr>
      <t>link</t>
    </r>
    <r>
      <rPr>
        <sz val="7.5"/>
        <color rgb="FF000000"/>
        <rFont val="Arial"/>
        <family val="2"/>
        <scheme val="minor"/>
      </rPr>
      <t xml:space="preserve"> in the 'Glossary' for the definition of gender diversity - Senior leadership.</t>
    </r>
  </si>
  <si>
    <r>
      <t xml:space="preserve">22. Refer to this </t>
    </r>
    <r>
      <rPr>
        <u/>
        <sz val="7.5"/>
        <color rgb="FF000000"/>
        <rFont val="Arial"/>
        <family val="2"/>
        <scheme val="minor"/>
      </rPr>
      <t>link</t>
    </r>
    <r>
      <rPr>
        <sz val="7.5"/>
        <color rgb="FF000000"/>
        <rFont val="Arial"/>
        <family val="2"/>
        <scheme val="minor"/>
      </rPr>
      <t xml:space="preserve"> in the 'Glossary' for the definition of spend with diverse suppliers. </t>
    </r>
  </si>
  <si>
    <t>23. Westpac Foundation is administered by Westpac Community Limited (ABN 34 086 862 795) as trustee for Westpac Community Trust (ABN 53 265 036 982). The Westpac Community Trust is a Public Ancillary Fund, endorsed by the ATO as a Deductible Gift Recipient. None of Westpac Foundation, Westpac Community Limited nor the Westpac Community Trust are part of Westpac Group. Westpac provides administrative support, skilled volunteering, donations and funding for operational costs of Westpac Foundation.</t>
  </si>
  <si>
    <r>
      <t xml:space="preserve">24. Refer to this </t>
    </r>
    <r>
      <rPr>
        <u/>
        <sz val="7.5"/>
        <color rgb="FF000000"/>
        <rFont val="Arial"/>
        <family val="2"/>
        <scheme val="minor"/>
      </rPr>
      <t>link</t>
    </r>
    <r>
      <rPr>
        <sz val="7.5"/>
        <color rgb="FF000000"/>
        <rFont val="Arial"/>
        <family val="2"/>
        <scheme val="minor"/>
      </rPr>
      <t xml:space="preserve"> in the 'Glossary' for the definition of jobs created by Westpac Foundation supported partners.</t>
    </r>
  </si>
  <si>
    <t>25. Westpac Scholars Trust (ABN 35 600 251 071) is administered by Westpac Scholars Limited (ABN 72 168 847 041) as trustee for the Westpac Scholars Trust. Westpac Scholars Trust is a private charitable trust
and neither the Trust nor the Trustee are part of the Westpac Group. Westpac provides administrative support, skilled volunteering, and funding for operational costs of Westpac Scholars Trust.</t>
  </si>
  <si>
    <r>
      <t xml:space="preserve">26. Refer to this </t>
    </r>
    <r>
      <rPr>
        <u/>
        <sz val="7.5"/>
        <color rgb="FF000000"/>
        <rFont val="Arial"/>
        <family val="2"/>
        <scheme val="minor"/>
      </rPr>
      <t>link</t>
    </r>
    <r>
      <rPr>
        <sz val="7.5"/>
        <color rgb="FF000000"/>
        <rFont val="Arial"/>
        <family val="2"/>
        <scheme val="minor"/>
      </rPr>
      <t xml:space="preserve"> in the 'Glossary' for the definition of scholarships awarded by Westpac Scholars Trust. </t>
    </r>
  </si>
  <si>
    <t xml:space="preserve">27. Our bond facilitation target and progress will be measured as the cumulative sum of our proportionate share of qualifying bond issuances facilitated from 1 Oct-21. </t>
  </si>
  <si>
    <t>WESTPAC ELEVATE RECONCILIATION ACTION PLAN</t>
  </si>
  <si>
    <t>OBJECTIVE</t>
  </si>
  <si>
    <t>REF</t>
  </si>
  <si>
    <t>MEASURES</t>
  </si>
  <si>
    <t>PERFORMANCE</t>
  </si>
  <si>
    <t>Valuing 
Culture</t>
  </si>
  <si>
    <t>VC40</t>
  </si>
  <si>
    <t>Support Aboriginal and Torres Strait Islander community development through the Jawun Corporate Secondment Programs with 30 skilled Westpac secondees per year.</t>
  </si>
  <si>
    <t>VC46</t>
  </si>
  <si>
    <t>Online structured cultural learning to be mandated for all
Australian-based employees, completed biannually and
within 6 months of joining the organisation</t>
  </si>
  <si>
    <t>Meaningful
Careers</t>
  </si>
  <si>
    <t>Investing in recruitment, retention and leadership development for Aboriginal and Torres Strait Islander employees and creating safe workplaces that embrace and celebrate diversity of culture.</t>
  </si>
  <si>
    <t>MC10</t>
  </si>
  <si>
    <t>Increase Westpac Aboriginal and Torres Strait Islander employee self-identified workforce representation to 1.5% by 2025.
September 2023 0.75%
September 2024 0.90%
September 2025 1.50%</t>
  </si>
  <si>
    <t>MC21</t>
  </si>
  <si>
    <t>Increase enrolment and participation by Aboriginal and Torres Strait Islander employees in Westpac’s leadership and development programs by 20% by 2025 (based on 2021 enrolments).</t>
  </si>
  <si>
    <t>Better 
Banking 
Experiences</t>
  </si>
  <si>
    <t>Making it easier for Aboriginal and Torres Strait Islander customers to do business with us and helping to improve financial inclusion and  economic participation.</t>
  </si>
  <si>
    <t>BBE2</t>
  </si>
  <si>
    <t>Maintain Westpac Indigenous Call Centre Team employees identifying as Aboriginal and Torres Strait Islander people at 50% or more.</t>
  </si>
  <si>
    <t>BBE3</t>
  </si>
  <si>
    <t>Westpac Indigenous Call Centre Team will support more than 20,000 unique customers by 30th September 2025.</t>
  </si>
  <si>
    <t>tab Sustainability Strategy</t>
  </si>
  <si>
    <t>BBE7</t>
  </si>
  <si>
    <r>
      <t>Westpac Remote Services delivers in-community banking services and in-the-moment financial education, with 30 community visits per annum.</t>
    </r>
    <r>
      <rPr>
        <vertAlign val="superscript"/>
        <sz val="11"/>
        <color theme="1"/>
        <rFont val="Arial"/>
        <family val="2"/>
        <scheme val="minor"/>
      </rPr>
      <t>3</t>
    </r>
  </si>
  <si>
    <t>Backing 
Indigenous 
Enterprise</t>
  </si>
  <si>
    <t>Helping more Aboriginal and Torres Strait Islander Australians to  grow their businesses as our customers, suppliers and partners.</t>
  </si>
  <si>
    <t>BIE7</t>
  </si>
  <si>
    <t>Spend a cumulative $8 million with Supply Nation suppliers between 1 April 2022 and 30 September 2025.</t>
  </si>
  <si>
    <r>
      <t xml:space="preserve">1. Refer to this </t>
    </r>
    <r>
      <rPr>
        <u/>
        <sz val="7.5"/>
        <color rgb="FF000000"/>
        <rFont val="Arial"/>
        <family val="2"/>
        <scheme val="minor"/>
      </rPr>
      <t>link</t>
    </r>
    <r>
      <rPr>
        <sz val="7.5"/>
        <color rgb="FF000000"/>
        <rFont val="Arial"/>
        <family val="2"/>
        <scheme val="minor"/>
      </rPr>
      <t xml:space="preserve"> in the 'Glossary' for the definition of SBS cultural learning - compliance rate.</t>
    </r>
  </si>
  <si>
    <r>
      <t xml:space="preserve">3. Refer to this </t>
    </r>
    <r>
      <rPr>
        <u/>
        <sz val="7.5"/>
        <color rgb="FF000000"/>
        <rFont val="Arial"/>
        <family val="2"/>
        <scheme val="minor"/>
      </rPr>
      <t>link</t>
    </r>
    <r>
      <rPr>
        <sz val="7.5"/>
        <color rgb="FF000000"/>
        <rFont val="Arial"/>
        <family val="2"/>
        <scheme val="minor"/>
      </rPr>
      <t xml:space="preserve"> in the 'Glossary' for the definition of Westpac Remote Services delivers in-community banking services and in-the-moment financial education</t>
    </r>
  </si>
  <si>
    <t>NUMBER OF CUSTOMERS AND ACCOUNTS</t>
  </si>
  <si>
    <r>
      <t>Total customers (millions)</t>
    </r>
    <r>
      <rPr>
        <vertAlign val="superscript"/>
        <sz val="10"/>
        <rFont val="Arial"/>
        <family val="2"/>
        <scheme val="minor"/>
      </rPr>
      <t>1</t>
    </r>
  </si>
  <si>
    <r>
      <t>Digitally active customers (millions)</t>
    </r>
    <r>
      <rPr>
        <vertAlign val="superscript"/>
        <sz val="10"/>
        <rFont val="Arial"/>
        <family val="2"/>
        <scheme val="minor"/>
      </rPr>
      <t>2</t>
    </r>
  </si>
  <si>
    <t>Number of ATMs</t>
  </si>
  <si>
    <t>New Zealand</t>
  </si>
  <si>
    <t>Pacific</t>
  </si>
  <si>
    <t>Number of branches</t>
  </si>
  <si>
    <t>HELPING IN MOMENTS THAT MATTER</t>
  </si>
  <si>
    <t>Australia</t>
  </si>
  <si>
    <r>
      <t>Number of approved applications for financial assistance from customers experiencing financial hardship</t>
    </r>
    <r>
      <rPr>
        <vertAlign val="superscript"/>
        <sz val="10"/>
        <rFont val="Arial"/>
        <family val="2"/>
        <scheme val="minor"/>
      </rPr>
      <t>1</t>
    </r>
  </si>
  <si>
    <r>
      <t>Number of customers provided with natural disaster relief packages</t>
    </r>
    <r>
      <rPr>
        <vertAlign val="superscript"/>
        <sz val="10"/>
        <rFont val="Arial"/>
        <family val="2"/>
        <scheme val="minor"/>
      </rPr>
      <t>2</t>
    </r>
  </si>
  <si>
    <r>
      <t>Number of cases escalated through our specialist customer care teams</t>
    </r>
    <r>
      <rPr>
        <vertAlign val="superscript"/>
        <sz val="10"/>
        <rFont val="Arial"/>
        <family val="2"/>
        <scheme val="minor"/>
      </rPr>
      <t>3</t>
    </r>
  </si>
  <si>
    <t>Number of approved applications for financial assistance from customers experiencing financial hardship</t>
  </si>
  <si>
    <t>Number of customers provided with natural disaster relief packages</t>
  </si>
  <si>
    <t>CUSTOMER COMPLAINTS</t>
  </si>
  <si>
    <r>
      <t>Australia</t>
    </r>
    <r>
      <rPr>
        <b/>
        <vertAlign val="superscript"/>
        <sz val="10"/>
        <rFont val="Arial"/>
        <family val="2"/>
        <scheme val="minor"/>
      </rPr>
      <t>1</t>
    </r>
  </si>
  <si>
    <r>
      <t>Number of complaints</t>
    </r>
    <r>
      <rPr>
        <vertAlign val="superscript"/>
        <sz val="10"/>
        <rFont val="Arial"/>
        <family val="2"/>
        <scheme val="minor"/>
      </rPr>
      <t>2</t>
    </r>
  </si>
  <si>
    <t>Change in customer complaints from prior year (%)</t>
  </si>
  <si>
    <r>
      <t>Complaints resolved within 5 days (%)</t>
    </r>
    <r>
      <rPr>
        <vertAlign val="superscript"/>
        <sz val="10"/>
        <rFont val="Arial"/>
        <family val="2"/>
        <scheme val="minor"/>
      </rPr>
      <t>3</t>
    </r>
  </si>
  <si>
    <r>
      <t>Number of complaints received from regulatory bodies / external dispute resolution (EDR) agencies</t>
    </r>
    <r>
      <rPr>
        <vertAlign val="superscript"/>
        <sz val="10"/>
        <rFont val="Arial"/>
        <family val="2"/>
        <scheme val="minor"/>
      </rPr>
      <t>2,4</t>
    </r>
  </si>
  <si>
    <t>Complaints with monetary relief (%)</t>
  </si>
  <si>
    <r>
      <t>Complaints that progressed to case management by the regulatory bodies / EDR agencies</t>
    </r>
    <r>
      <rPr>
        <vertAlign val="superscript"/>
        <sz val="10"/>
        <rFont val="Arial"/>
        <family val="2"/>
        <scheme val="minor"/>
      </rPr>
      <t>4</t>
    </r>
    <r>
      <rPr>
        <sz val="10"/>
        <rFont val="Arial"/>
        <family val="2"/>
        <scheme val="minor"/>
      </rPr>
      <t>(%)</t>
    </r>
  </si>
  <si>
    <r>
      <t>Number of complaints received concerning breaches of customer privacy</t>
    </r>
    <r>
      <rPr>
        <vertAlign val="superscript"/>
        <sz val="10"/>
        <rFont val="Arial"/>
        <family val="2"/>
        <scheme val="minor"/>
      </rPr>
      <t>2,5</t>
    </r>
  </si>
  <si>
    <t>Number of complaints received from customers (internal dispute resolution)</t>
  </si>
  <si>
    <r>
      <t>Number of complaints received from regulatory bodies / EDR agencies</t>
    </r>
    <r>
      <rPr>
        <vertAlign val="superscript"/>
        <sz val="10"/>
        <rFont val="Arial"/>
        <family val="2"/>
        <scheme val="minor"/>
      </rPr>
      <t>2</t>
    </r>
  </si>
  <si>
    <t xml:space="preserve">Change in customer complaints from prior year (%) </t>
  </si>
  <si>
    <r>
      <t>Number of complaints received from regulatory bodies / external dispute resolution (EDR) agencies</t>
    </r>
    <r>
      <rPr>
        <vertAlign val="superscript"/>
        <sz val="10"/>
        <rFont val="Arial"/>
        <family val="2"/>
        <scheme val="minor"/>
      </rPr>
      <t>2,6</t>
    </r>
  </si>
  <si>
    <r>
      <t>Complaints that progressed to case management by the regulatory bodies / EDR agencies</t>
    </r>
    <r>
      <rPr>
        <vertAlign val="superscript"/>
        <sz val="10"/>
        <rFont val="Arial"/>
        <family val="2"/>
        <scheme val="minor"/>
      </rPr>
      <t>6</t>
    </r>
    <r>
      <rPr>
        <sz val="10"/>
        <rFont val="Arial"/>
        <family val="2"/>
        <scheme val="minor"/>
      </rPr>
      <t>(%)</t>
    </r>
  </si>
  <si>
    <t>4. This includes complaints filed with the Australian Financial Complaints Authority (AFCA)</t>
  </si>
  <si>
    <t>5. This includes complaints under privacy related categories (e.g. unauthorised access, disclosure or loss of personal information)</t>
  </si>
  <si>
    <t>6. This includes complaints filed through the Banking Ombudsmen Scheme in New Zealand</t>
  </si>
  <si>
    <t>CUSTOMER ADVOCACY</t>
  </si>
  <si>
    <r>
      <t>Australia</t>
    </r>
    <r>
      <rPr>
        <b/>
        <vertAlign val="superscript"/>
        <sz val="10"/>
        <rFont val="Arial"/>
        <family val="2"/>
        <scheme val="minor"/>
      </rPr>
      <t>1,2,3</t>
    </r>
  </si>
  <si>
    <t>Net Promoter Score (NPS) - consumer - Westpac</t>
  </si>
  <si>
    <t>Net Promoter Score (NPS) - consumer - St.George brands</t>
  </si>
  <si>
    <r>
      <t>Net Promoter Score (NPS) - consumer - Westpac Group</t>
    </r>
    <r>
      <rPr>
        <vertAlign val="superscript"/>
        <sz val="10"/>
        <rFont val="Arial"/>
        <family val="2"/>
        <scheme val="minor"/>
      </rPr>
      <t>4</t>
    </r>
  </si>
  <si>
    <t>Net Promoter Score (NPS) - business - Westpac</t>
  </si>
  <si>
    <t>Net Promoter Score (NPS) - business - St.George brands</t>
  </si>
  <si>
    <r>
      <t>Net Promoter Score (NPS) - business - Westpac Group</t>
    </r>
    <r>
      <rPr>
        <vertAlign val="superscript"/>
        <sz val="10"/>
        <rFont val="Arial"/>
        <family val="2"/>
        <scheme val="minor"/>
      </rPr>
      <t>5</t>
    </r>
  </si>
  <si>
    <t>Customer Satisfaction - consumer - Westpac</t>
  </si>
  <si>
    <t>Customer Satisfaction - consumer - St.George brands</t>
  </si>
  <si>
    <r>
      <t>Customer Satisfaction - consumer - Westpac Group</t>
    </r>
    <r>
      <rPr>
        <vertAlign val="superscript"/>
        <sz val="10"/>
        <rFont val="Arial"/>
        <family val="2"/>
        <scheme val="minor"/>
      </rPr>
      <t>4</t>
    </r>
  </si>
  <si>
    <t>Customer Satisfaction - business - Westpac</t>
  </si>
  <si>
    <t>Customer Satisfaction - business - St.George brands</t>
  </si>
  <si>
    <r>
      <t>Customer Satisfaction - business - Westpac Group</t>
    </r>
    <r>
      <rPr>
        <vertAlign val="superscript"/>
        <sz val="10"/>
        <rFont val="Arial"/>
        <family val="2"/>
        <scheme val="minor"/>
      </rPr>
      <t>5</t>
    </r>
  </si>
  <si>
    <r>
      <t>Target</t>
    </r>
    <r>
      <rPr>
        <b/>
        <vertAlign val="superscript"/>
        <sz val="10"/>
        <rFont val="Arial"/>
        <family val="2"/>
        <scheme val="minor"/>
      </rPr>
      <t>10</t>
    </r>
  </si>
  <si>
    <t xml:space="preserve">Increase Westpac Consumer NPS by +2pts more than big 4 average </t>
  </si>
  <si>
    <t xml:space="preserve">Increase Westpac Business NPS by +1pts more than big 4 average </t>
  </si>
  <si>
    <r>
      <t>New Zealand</t>
    </r>
    <r>
      <rPr>
        <b/>
        <vertAlign val="superscript"/>
        <sz val="10"/>
        <rFont val="Arial"/>
        <family val="2"/>
        <scheme val="minor"/>
      </rPr>
      <t>2,6</t>
    </r>
  </si>
  <si>
    <r>
      <t>Net Promoter Score (NPS) - consumer</t>
    </r>
    <r>
      <rPr>
        <vertAlign val="superscript"/>
        <sz val="10"/>
        <rFont val="Arial"/>
        <family val="2"/>
        <scheme val="minor"/>
      </rPr>
      <t>7</t>
    </r>
  </si>
  <si>
    <r>
      <t>Net Promoter Score (NPS) - business</t>
    </r>
    <r>
      <rPr>
        <vertAlign val="superscript"/>
        <sz val="10"/>
        <rFont val="Arial"/>
        <family val="2"/>
        <scheme val="minor"/>
      </rPr>
      <t>8</t>
    </r>
  </si>
  <si>
    <r>
      <t>Customer Satisfaction - consumer (%)</t>
    </r>
    <r>
      <rPr>
        <vertAlign val="superscript"/>
        <sz val="10"/>
        <rFont val="Arial"/>
        <family val="2"/>
        <scheme val="minor"/>
      </rPr>
      <t>9</t>
    </r>
  </si>
  <si>
    <t>1. Based on 6 months rolling data (April to September). Due to the change of Strategic NPS provider, historic data (Sep-22) and new data (Sep-23 and Sep-24) are not comparable.</t>
  </si>
  <si>
    <t>6. Based on 3 months rolling data (July to September)</t>
  </si>
  <si>
    <t>7. Source: 3 month rolling Retail Market Monitor data (survey conducted by Camorra Research).</t>
  </si>
  <si>
    <t>8. Source: 6 month rolling Business Finance Monitor data (survey conducted by Kantar TNS among businesses with an annual turnover of $5 to $150 million).</t>
  </si>
  <si>
    <t xml:space="preserve">10. Based on relative change in NPS against the Big 4 average since the previous year. It is calculated by subtracting this year's NPS from last year's NPS for both Westpac and the Big 4 average, then reporting the gap between Westpac and the Big 4 average.  </t>
  </si>
  <si>
    <t>TECHNOLOGY &amp; INFORMATION SECURITY INCIDENTS - Australia</t>
  </si>
  <si>
    <r>
      <t>Number of severity 1 Technology incidents</t>
    </r>
    <r>
      <rPr>
        <vertAlign val="superscript"/>
        <sz val="10"/>
        <rFont val="Arial"/>
        <family val="2"/>
        <scheme val="minor"/>
      </rPr>
      <t>1</t>
    </r>
  </si>
  <si>
    <r>
      <t>Number of severity 1 Information Security incidents</t>
    </r>
    <r>
      <rPr>
        <vertAlign val="superscript"/>
        <sz val="10"/>
        <rFont val="Arial"/>
        <family val="2"/>
        <scheme val="minor"/>
      </rPr>
      <t>2</t>
    </r>
  </si>
  <si>
    <t>TECHNOLOGY &amp; INFORMATION SECURITY INCIDENTS - New Zealand</t>
  </si>
  <si>
    <r>
      <t xml:space="preserve">1. Refer to this </t>
    </r>
    <r>
      <rPr>
        <u/>
        <sz val="7.5"/>
        <color theme="1"/>
        <rFont val="Arial"/>
        <family val="2"/>
        <scheme val="minor"/>
      </rPr>
      <t>link</t>
    </r>
    <r>
      <rPr>
        <sz val="7.5"/>
        <color theme="1"/>
        <rFont val="Arial"/>
        <family val="2"/>
        <scheme val="minor"/>
      </rPr>
      <t xml:space="preserve"> in the 'Glossary' for the definition of Severity 1 Technology Incidents </t>
    </r>
  </si>
  <si>
    <r>
      <t xml:space="preserve">2. Refer to this </t>
    </r>
    <r>
      <rPr>
        <u/>
        <sz val="7.5"/>
        <color theme="1"/>
        <rFont val="Arial"/>
        <family val="2"/>
        <scheme val="minor"/>
      </rPr>
      <t>link</t>
    </r>
    <r>
      <rPr>
        <sz val="7.5"/>
        <color theme="1"/>
        <rFont val="Arial"/>
        <family val="2"/>
        <scheme val="minor"/>
      </rPr>
      <t xml:space="preserve"> in the 'Glossary' for the definition of Severity 1 Information Security Incidents </t>
    </r>
  </si>
  <si>
    <t>DATA BREACHES - Australia</t>
  </si>
  <si>
    <t>DATA BREACHES - New Zealand</t>
  </si>
  <si>
    <t>EMPLOYEE PROFILE</t>
  </si>
  <si>
    <r>
      <t>HEADCOUNT</t>
    </r>
    <r>
      <rPr>
        <b/>
        <vertAlign val="superscript"/>
        <sz val="11"/>
        <color theme="0"/>
        <rFont val="Arial"/>
        <family val="2"/>
        <scheme val="minor"/>
      </rPr>
      <t>1,2</t>
    </r>
  </si>
  <si>
    <t>Female</t>
  </si>
  <si>
    <t>Male</t>
  </si>
  <si>
    <t>TOTAL</t>
  </si>
  <si>
    <t>Permanent</t>
  </si>
  <si>
    <t>Full Time</t>
  </si>
  <si>
    <t>Part Time</t>
  </si>
  <si>
    <t>Temporary</t>
  </si>
  <si>
    <t xml:space="preserve">Non-guaranteed hours </t>
  </si>
  <si>
    <t>International offices</t>
  </si>
  <si>
    <t>Group</t>
  </si>
  <si>
    <r>
      <t xml:space="preserve">1. Refer to this </t>
    </r>
    <r>
      <rPr>
        <u/>
        <sz val="7.5"/>
        <color rgb="FF000000"/>
        <rFont val="Arial (Body)"/>
      </rPr>
      <t>link</t>
    </r>
    <r>
      <rPr>
        <sz val="7.5"/>
        <color rgb="FF000000"/>
        <rFont val="Arial (Body)"/>
      </rPr>
      <t xml:space="preserve"> in the 'Glossary' for the definition of headcount.</t>
    </r>
  </si>
  <si>
    <r>
      <t xml:space="preserve">1. Refer to this </t>
    </r>
    <r>
      <rPr>
        <u/>
        <sz val="7.5"/>
        <color rgb="FF000000"/>
        <rFont val="Arial (Body)"/>
      </rPr>
      <t>link</t>
    </r>
    <r>
      <rPr>
        <sz val="7.5"/>
        <color rgb="FF000000"/>
        <rFont val="Arial (Body)"/>
      </rPr>
      <t xml:space="preserve"> in the 'Glossary' for the definition of full-time equivalent.</t>
    </r>
  </si>
  <si>
    <r>
      <t>AGE AND GENDER PROFILE</t>
    </r>
    <r>
      <rPr>
        <b/>
        <vertAlign val="superscript"/>
        <sz val="11"/>
        <color theme="0"/>
        <rFont val="Arial (Body)"/>
      </rPr>
      <t>1</t>
    </r>
    <r>
      <rPr>
        <b/>
        <sz val="11"/>
        <color theme="0"/>
        <rFont val="Arial (Body)"/>
      </rPr>
      <t xml:space="preserve"> (%)</t>
    </r>
  </si>
  <si>
    <t>Under 30 years old</t>
  </si>
  <si>
    <t>30-50 years old</t>
  </si>
  <si>
    <t>Over 50 years old</t>
  </si>
  <si>
    <t>Total</t>
  </si>
  <si>
    <t>1. Age and gender is based on headcount. Individuals have the opportunity to not identify their age and gender, however the percentage of these individuals is too small to register in the table.</t>
  </si>
  <si>
    <t>CONTRACTOR PROFILE</t>
  </si>
  <si>
    <t>HEADCOUNT</t>
  </si>
  <si>
    <t>BOARD PROFILE</t>
  </si>
  <si>
    <t>BOARD COMPOSITION</t>
  </si>
  <si>
    <t>Total number of board members (#)</t>
  </si>
  <si>
    <t>Independent (%)</t>
  </si>
  <si>
    <t>Independent Chair</t>
  </si>
  <si>
    <t>Yes</t>
  </si>
  <si>
    <t>Executive (%)</t>
  </si>
  <si>
    <t>Male (%)</t>
  </si>
  <si>
    <t>Female (%)</t>
  </si>
  <si>
    <t>Non-binary (%)</t>
  </si>
  <si>
    <t>Under 30 years old (%)</t>
  </si>
  <si>
    <t>30-50 years old (%)</t>
  </si>
  <si>
    <t>Above 50 years old (%)</t>
  </si>
  <si>
    <t>Average Board tenure (years)</t>
  </si>
  <si>
    <t>EMPLOYEES - NEW STARTERS AND ATTRITION</t>
  </si>
  <si>
    <r>
      <t>NEW STARTERS</t>
    </r>
    <r>
      <rPr>
        <b/>
        <vertAlign val="superscript"/>
        <sz val="11"/>
        <color theme="0"/>
        <rFont val="Arial"/>
        <family val="2"/>
        <scheme val="minor"/>
      </rPr>
      <t>1,2</t>
    </r>
  </si>
  <si>
    <t>Number</t>
  </si>
  <si>
    <t>Rate</t>
  </si>
  <si>
    <t>(% total staff)</t>
  </si>
  <si>
    <t xml:space="preserve">Gender </t>
  </si>
  <si>
    <t xml:space="preserve">Female </t>
  </si>
  <si>
    <t>Age</t>
  </si>
  <si>
    <t>Region</t>
  </si>
  <si>
    <t>Group Total</t>
  </si>
  <si>
    <r>
      <t xml:space="preserve">2. Refer to this </t>
    </r>
    <r>
      <rPr>
        <u/>
        <sz val="7.5"/>
        <rFont val="Arial (Body)"/>
      </rPr>
      <t>link</t>
    </r>
    <r>
      <rPr>
        <sz val="7.5"/>
        <rFont val="Arial (Body)"/>
      </rPr>
      <t xml:space="preserve"> in the 'Glossary' for the definition of new starter.</t>
    </r>
  </si>
  <si>
    <r>
      <t>ATTRITION</t>
    </r>
    <r>
      <rPr>
        <b/>
        <vertAlign val="superscript"/>
        <sz val="11"/>
        <color theme="0"/>
        <rFont val="Arial"/>
        <family val="2"/>
        <scheme val="minor"/>
      </rPr>
      <t>1</t>
    </r>
  </si>
  <si>
    <r>
      <t>Involuntary</t>
    </r>
    <r>
      <rPr>
        <vertAlign val="superscript"/>
        <sz val="10"/>
        <color theme="0"/>
        <rFont val="Arial"/>
        <family val="2"/>
        <scheme val="minor"/>
      </rPr>
      <t>2</t>
    </r>
  </si>
  <si>
    <r>
      <t>Voluntary</t>
    </r>
    <r>
      <rPr>
        <vertAlign val="superscript"/>
        <sz val="10"/>
        <color theme="0"/>
        <rFont val="Arial"/>
        <family val="2"/>
        <scheme val="minor"/>
      </rPr>
      <t>3</t>
    </r>
  </si>
  <si>
    <r>
      <t>TOTAL</t>
    </r>
    <r>
      <rPr>
        <b/>
        <vertAlign val="superscript"/>
        <sz val="10"/>
        <color theme="0"/>
        <rFont val="Arial"/>
        <family val="2"/>
        <scheme val="minor"/>
      </rPr>
      <t>4</t>
    </r>
  </si>
  <si>
    <t>Attrition by gender (%)</t>
  </si>
  <si>
    <t>Attrition by age (%)</t>
  </si>
  <si>
    <t>Attrition by region (%)</t>
  </si>
  <si>
    <t>Group Total  (%)</t>
  </si>
  <si>
    <t>Group Total (#)</t>
  </si>
  <si>
    <r>
      <t xml:space="preserve">2. Refer to this </t>
    </r>
    <r>
      <rPr>
        <u/>
        <sz val="7.5"/>
        <color rgb="FF000000"/>
        <rFont val="Arial (Body)"/>
      </rPr>
      <t>link</t>
    </r>
    <r>
      <rPr>
        <sz val="7.5"/>
        <color rgb="FF000000"/>
        <rFont val="Arial (Body)"/>
      </rPr>
      <t xml:space="preserve"> in the 'Glossary' for the definition of employee involuntary attrition.</t>
    </r>
  </si>
  <si>
    <r>
      <t xml:space="preserve">3. Refer to this </t>
    </r>
    <r>
      <rPr>
        <u/>
        <sz val="7.5"/>
        <color rgb="FF000000"/>
        <rFont val="Arial (Body)"/>
      </rPr>
      <t>link</t>
    </r>
    <r>
      <rPr>
        <sz val="7.5"/>
        <color rgb="FF000000"/>
        <rFont val="Arial (Body)"/>
      </rPr>
      <t xml:space="preserve"> in the 'Glossary' for the definition of employee voluntary attrition.</t>
    </r>
  </si>
  <si>
    <r>
      <t xml:space="preserve">4. Refer to this </t>
    </r>
    <r>
      <rPr>
        <u/>
        <sz val="7.5"/>
        <color rgb="FF000000"/>
        <rFont val="Arial (Body)"/>
      </rPr>
      <t>link</t>
    </r>
    <r>
      <rPr>
        <sz val="7.5"/>
        <color rgb="FF000000"/>
        <rFont val="Arial (Body)"/>
      </rPr>
      <t xml:space="preserve"> in the 'Glossary' for the definition of employee total attrition.</t>
    </r>
  </si>
  <si>
    <t>ORGANISATIONAL HEALTH</t>
  </si>
  <si>
    <r>
      <t>Organisational Health Index (OHI)</t>
    </r>
    <r>
      <rPr>
        <vertAlign val="superscript"/>
        <sz val="10"/>
        <color rgb="FF000000"/>
        <rFont val="Arial"/>
        <family val="2"/>
        <scheme val="minor"/>
      </rPr>
      <t>1</t>
    </r>
  </si>
  <si>
    <t>INCLUSION AND DIVERSITY</t>
  </si>
  <si>
    <t>GENDER DIVERSITY (% OF WOMEN IN KEY ROLE LEVELS)</t>
  </si>
  <si>
    <r>
      <t>Westpac Board</t>
    </r>
    <r>
      <rPr>
        <vertAlign val="superscript"/>
        <sz val="10"/>
        <color rgb="FF000000"/>
        <rFont val="Arial (Body)"/>
      </rPr>
      <t xml:space="preserve"> 1</t>
    </r>
  </si>
  <si>
    <r>
      <t>Executive Team</t>
    </r>
    <r>
      <rPr>
        <vertAlign val="superscript"/>
        <sz val="10"/>
        <color rgb="FF000000"/>
        <rFont val="Arial (Body)"/>
      </rPr>
      <t>2</t>
    </r>
  </si>
  <si>
    <t xml:space="preserve">General Managers </t>
  </si>
  <si>
    <r>
      <t>Senior Leadership</t>
    </r>
    <r>
      <rPr>
        <vertAlign val="superscript"/>
        <sz val="10"/>
        <color rgb="FF000000"/>
        <rFont val="Arial (Body)"/>
      </rPr>
      <t>3</t>
    </r>
  </si>
  <si>
    <t>Westpac workforce</t>
  </si>
  <si>
    <r>
      <t xml:space="preserve">2. Refer to this </t>
    </r>
    <r>
      <rPr>
        <u/>
        <sz val="7.5"/>
        <color rgb="FF000000"/>
        <rFont val="Arial (Body)"/>
      </rPr>
      <t>link</t>
    </r>
    <r>
      <rPr>
        <sz val="7.5"/>
        <color rgb="FF000000"/>
        <rFont val="Arial (Body)"/>
      </rPr>
      <t xml:space="preserve"> in the 'Glossary' for the definition of gender diversity - Executive team.</t>
    </r>
  </si>
  <si>
    <r>
      <t xml:space="preserve">3. Refer to this </t>
    </r>
    <r>
      <rPr>
        <u/>
        <sz val="7.5"/>
        <color rgb="FF000000"/>
        <rFont val="Arial (Body)"/>
      </rPr>
      <t>link</t>
    </r>
    <r>
      <rPr>
        <sz val="7.5"/>
        <color rgb="FF000000"/>
        <rFont val="Arial (Body)"/>
      </rPr>
      <t xml:space="preserve"> in the 'Glossary' for the definition of gender diversity - Senior leadership.</t>
    </r>
  </si>
  <si>
    <t>CULTURAL DIVERSITY</t>
  </si>
  <si>
    <r>
      <t>Percentage of employees who identify as culturally diverse</t>
    </r>
    <r>
      <rPr>
        <vertAlign val="superscript"/>
        <sz val="10"/>
        <color rgb="FF000000"/>
        <rFont val="Arial (Body)"/>
      </rPr>
      <t>1</t>
    </r>
  </si>
  <si>
    <t>GENDER EQUITY AND PAY GAP</t>
  </si>
  <si>
    <t>We believe in gender pay equity and affirm that equal pay should be given for equal work, performance, and experience. Where a difference in pay is identified we take steps to understand and address any issues. Gender equity measures the average full-time equivalent base salary for females divided by males as a percentage by major role level. Base salary is an employee’s annual fixed remuneration excluding variable rewards, leave loading, superannuation, and any other allowances.  
The gender pay gap (as defined by the Workplace Gender Equality Agency (WEGA)) is a broader measure of pay variance, measuring the difference between the average or median pay of males and females in the organisation, regardless of role or level. This is heavily influenced by mix factors including the distribution of genders across different role levels, divisions, and part time vs full time roles.</t>
  </si>
  <si>
    <r>
      <t>PERCENTAGE OF BASIC SALARY - FEMALE TO MALE</t>
    </r>
    <r>
      <rPr>
        <b/>
        <vertAlign val="superscript"/>
        <sz val="11"/>
        <color theme="0"/>
        <rFont val="Arial"/>
        <family val="2"/>
        <scheme val="minor"/>
      </rPr>
      <t>1,2</t>
    </r>
  </si>
  <si>
    <t xml:space="preserve">Group </t>
  </si>
  <si>
    <t>Administrator</t>
  </si>
  <si>
    <t>Senior Administrator</t>
  </si>
  <si>
    <t>Professional/Analyst</t>
  </si>
  <si>
    <t>Senior Professional/Analyst</t>
  </si>
  <si>
    <t>Manager</t>
  </si>
  <si>
    <t>Senior Manager/Executive Manager</t>
  </si>
  <si>
    <t>Head of</t>
  </si>
  <si>
    <t xml:space="preserve">Group Head of </t>
  </si>
  <si>
    <r>
      <t xml:space="preserve">1. Refer to this </t>
    </r>
    <r>
      <rPr>
        <u/>
        <sz val="7.5"/>
        <color rgb="FF000000"/>
        <rFont val="Arial (Body)"/>
      </rPr>
      <t>link</t>
    </r>
    <r>
      <rPr>
        <sz val="7.5"/>
        <color rgb="FF000000"/>
        <rFont val="Arial (Body)"/>
      </rPr>
      <t xml:space="preserve"> in the 'Glossary' for the definition of percentage of basic salary.</t>
    </r>
  </si>
  <si>
    <t xml:space="preserve">2. If zero or only one employee is in the employment level, the result is "N/A".  </t>
  </si>
  <si>
    <t>3. Calculated using a weighted average of percentage of basic salary data.</t>
  </si>
  <si>
    <t>WGEA GENDER PAY GAP - AUSTRALIA</t>
  </si>
  <si>
    <t>Difference of average male salary (%)</t>
  </si>
  <si>
    <t>Difference of median male salary (%)</t>
  </si>
  <si>
    <t>Employees entitled to parental leave</t>
  </si>
  <si>
    <t>Employees that took parental leave</t>
  </si>
  <si>
    <t>Employees that returned to work in the reporting period</t>
  </si>
  <si>
    <t>Return to work rate (%)</t>
  </si>
  <si>
    <t>Employees still employed 12 months after return to work</t>
  </si>
  <si>
    <t>Retention rate (%)</t>
  </si>
  <si>
    <r>
      <t>ABSENTEEISM</t>
    </r>
    <r>
      <rPr>
        <b/>
        <vertAlign val="superscript"/>
        <sz val="11"/>
        <color theme="0"/>
        <rFont val="Arial"/>
        <family val="2"/>
        <scheme val="minor"/>
      </rPr>
      <t>1</t>
    </r>
  </si>
  <si>
    <t>Australia &amp; New Zealand (%)</t>
  </si>
  <si>
    <t>HEALTH, SAFETY AND WELLBEING</t>
  </si>
  <si>
    <t>INJURY FREQUENCY RATES</t>
  </si>
  <si>
    <r>
      <t>Lost Time Injury Frequency Rate – Group</t>
    </r>
    <r>
      <rPr>
        <vertAlign val="superscript"/>
        <sz val="10"/>
        <color rgb="FF000000"/>
        <rFont val="Arial (Body)"/>
      </rPr>
      <t>1</t>
    </r>
  </si>
  <si>
    <r>
      <t>Total Recordable Injury Frequency Rate  – Group</t>
    </r>
    <r>
      <rPr>
        <vertAlign val="superscript"/>
        <sz val="10"/>
        <color rgb="FF000000"/>
        <rFont val="Arial (Body)"/>
      </rPr>
      <t>2</t>
    </r>
  </si>
  <si>
    <t>Fatalities - Group</t>
  </si>
  <si>
    <r>
      <t xml:space="preserve">1. Refer to this </t>
    </r>
    <r>
      <rPr>
        <u/>
        <sz val="7.5"/>
        <rFont val="Arial (Body)"/>
      </rPr>
      <t>link</t>
    </r>
    <r>
      <rPr>
        <sz val="7.5"/>
        <rFont val="Arial (Body)"/>
      </rPr>
      <t xml:space="preserve"> in the 'Glossary' for the definition of Lost Time Injury Frequency Rate.</t>
    </r>
  </si>
  <si>
    <t>TRAINING AND CAPABILITY</t>
  </si>
  <si>
    <t>Not disclosed</t>
  </si>
  <si>
    <t>Group average</t>
  </si>
  <si>
    <r>
      <t xml:space="preserve">1. Refer to this </t>
    </r>
    <r>
      <rPr>
        <u/>
        <sz val="7.5"/>
        <rFont val="Arial (Body)"/>
      </rPr>
      <t>link</t>
    </r>
    <r>
      <rPr>
        <sz val="7.5"/>
        <rFont val="Arial (Body)"/>
      </rPr>
      <t xml:space="preserve"> in the 'Glossary' for the definition of average hours of training per employee by headcount.</t>
    </r>
  </si>
  <si>
    <r>
      <t>Occupational Health and Safety Training (%)</t>
    </r>
    <r>
      <rPr>
        <vertAlign val="superscript"/>
        <sz val="10"/>
        <color rgb="FF000000"/>
        <rFont val="Arial (Body)"/>
      </rPr>
      <t>1</t>
    </r>
  </si>
  <si>
    <r>
      <t>Code of Conduct training (%)</t>
    </r>
    <r>
      <rPr>
        <vertAlign val="superscript"/>
        <sz val="10"/>
        <color rgb="FF000000"/>
        <rFont val="Arial (Body)"/>
      </rPr>
      <t>2</t>
    </r>
  </si>
  <si>
    <r>
      <t>SBS cultural learning (%)</t>
    </r>
    <r>
      <rPr>
        <vertAlign val="superscript"/>
        <sz val="10"/>
        <color rgb="FF000000"/>
        <rFont val="Arial (Body)"/>
      </rPr>
      <t>3</t>
    </r>
  </si>
  <si>
    <r>
      <t>Data privacy management training (%)</t>
    </r>
    <r>
      <rPr>
        <vertAlign val="superscript"/>
        <sz val="10"/>
        <color rgb="FF000000"/>
        <rFont val="Arial (Body)"/>
      </rPr>
      <t>4</t>
    </r>
  </si>
  <si>
    <r>
      <t>Cybersecurity training (%)</t>
    </r>
    <r>
      <rPr>
        <vertAlign val="superscript"/>
        <sz val="10"/>
        <color rgb="FF000000"/>
        <rFont val="Arial (Body)"/>
      </rPr>
      <t>5</t>
    </r>
  </si>
  <si>
    <r>
      <t>Risk management training (%)</t>
    </r>
    <r>
      <rPr>
        <vertAlign val="superscript"/>
        <sz val="10"/>
        <color rgb="FF000000"/>
        <rFont val="Arial (Body)"/>
      </rPr>
      <t>6</t>
    </r>
  </si>
  <si>
    <r>
      <t>Bribery and corruption training (%)</t>
    </r>
    <r>
      <rPr>
        <vertAlign val="superscript"/>
        <sz val="10"/>
        <color rgb="FF000000"/>
        <rFont val="Arial (Body)"/>
      </rPr>
      <t>7</t>
    </r>
  </si>
  <si>
    <r>
      <t xml:space="preserve">1. Refer to this </t>
    </r>
    <r>
      <rPr>
        <u/>
        <sz val="7.5"/>
        <color theme="1"/>
        <rFont val="Arial"/>
        <family val="2"/>
        <scheme val="minor"/>
      </rPr>
      <t>link</t>
    </r>
    <r>
      <rPr>
        <sz val="7.5"/>
        <color theme="1"/>
        <rFont val="Arial"/>
        <family val="2"/>
        <scheme val="minor"/>
      </rPr>
      <t xml:space="preserve"> in the 'Glossary' for the definition of occupational health and safety training - compliance rate.</t>
    </r>
  </si>
  <si>
    <r>
      <t xml:space="preserve">2. Refer to this </t>
    </r>
    <r>
      <rPr>
        <u/>
        <sz val="7.5"/>
        <color theme="1"/>
        <rFont val="Arial"/>
        <family val="2"/>
        <scheme val="minor"/>
      </rPr>
      <t>link</t>
    </r>
    <r>
      <rPr>
        <sz val="7.5"/>
        <color theme="1"/>
        <rFont val="Arial"/>
        <family val="2"/>
        <scheme val="minor"/>
      </rPr>
      <t xml:space="preserve"> in the 'Glossary' for the definition of code of conduct training - compliance rate.</t>
    </r>
  </si>
  <si>
    <r>
      <t xml:space="preserve">4. Refer to this </t>
    </r>
    <r>
      <rPr>
        <u/>
        <sz val="7.5"/>
        <rFont val="Arial (Body)"/>
      </rPr>
      <t>link</t>
    </r>
    <r>
      <rPr>
        <sz val="7.5"/>
        <rFont val="Arial (Body)"/>
      </rPr>
      <t xml:space="preserve"> in the 'Glossary' for the definition of data privacy management training - compliance rate.</t>
    </r>
  </si>
  <si>
    <r>
      <t xml:space="preserve">5. Refer to this </t>
    </r>
    <r>
      <rPr>
        <u/>
        <sz val="7.5"/>
        <rFont val="Arial (Body)"/>
      </rPr>
      <t>link</t>
    </r>
    <r>
      <rPr>
        <sz val="7.5"/>
        <rFont val="Arial (Body)"/>
      </rPr>
      <t xml:space="preserve"> in the 'Glossary' for the definition of cybersecurity training - compliance rate.</t>
    </r>
  </si>
  <si>
    <r>
      <t xml:space="preserve">6. Refer to this </t>
    </r>
    <r>
      <rPr>
        <u/>
        <sz val="7.5"/>
        <rFont val="Arial (Body)"/>
      </rPr>
      <t>link</t>
    </r>
    <r>
      <rPr>
        <sz val="7.5"/>
        <rFont val="Arial (Body)"/>
      </rPr>
      <t xml:space="preserve"> in the 'Glossary' for the definition of risk management training - compliance rate.</t>
    </r>
  </si>
  <si>
    <t>PERFORMANCE AND CAREER DEVELOPMENT</t>
  </si>
  <si>
    <r>
      <t>Employees receiving regular performance and career development reviews (%)</t>
    </r>
    <r>
      <rPr>
        <vertAlign val="superscript"/>
        <sz val="10"/>
        <rFont val="Arial (Body)"/>
      </rPr>
      <t>1</t>
    </r>
  </si>
  <si>
    <r>
      <t>WHISTLEBLOWER REPORTING</t>
    </r>
    <r>
      <rPr>
        <b/>
        <vertAlign val="superscript"/>
        <sz val="12"/>
        <color theme="4"/>
        <rFont val="Arial"/>
        <family val="2"/>
        <scheme val="minor"/>
      </rPr>
      <t>1</t>
    </r>
  </si>
  <si>
    <t>REPORT CATEGORIES</t>
  </si>
  <si>
    <r>
      <t>Substantiated</t>
    </r>
    <r>
      <rPr>
        <vertAlign val="superscript"/>
        <sz val="11"/>
        <color theme="0"/>
        <rFont val="Arial"/>
        <family val="2"/>
        <scheme val="minor"/>
      </rPr>
      <t>4</t>
    </r>
  </si>
  <si>
    <t>In Progress</t>
  </si>
  <si>
    <t>Theft &amp; Fraud</t>
  </si>
  <si>
    <t>Bribery &amp; Corruption</t>
  </si>
  <si>
    <t xml:space="preserve">Conflicts of Interest </t>
  </si>
  <si>
    <t xml:space="preserve">Privacy &amp; Confidentiality </t>
  </si>
  <si>
    <t>People Issues</t>
  </si>
  <si>
    <t>Financial Accounting</t>
  </si>
  <si>
    <t>Other Illegal or Dishonest Conduct</t>
  </si>
  <si>
    <t>Policy &amp; Procedure</t>
  </si>
  <si>
    <t>Health &amp; Safety</t>
  </si>
  <si>
    <t>Reputational</t>
  </si>
  <si>
    <t>Other</t>
  </si>
  <si>
    <r>
      <t>Total number of new concerns</t>
    </r>
    <r>
      <rPr>
        <b/>
        <vertAlign val="superscript"/>
        <sz val="10"/>
        <color theme="1"/>
        <rFont val="Arial (Body)"/>
      </rPr>
      <t>2</t>
    </r>
  </si>
  <si>
    <r>
      <t>Total number of Whistleblower concerns</t>
    </r>
    <r>
      <rPr>
        <b/>
        <vertAlign val="superscript"/>
        <sz val="10"/>
        <color rgb="FF000000"/>
        <rFont val="Arial (Body)"/>
      </rPr>
      <t>3</t>
    </r>
  </si>
  <si>
    <r>
      <t xml:space="preserve">1. Refer to this </t>
    </r>
    <r>
      <rPr>
        <u/>
        <sz val="7.5"/>
        <rFont val="Arial (Body)"/>
      </rPr>
      <t>link</t>
    </r>
    <r>
      <rPr>
        <sz val="7.5"/>
        <rFont val="Arial (Body)"/>
      </rPr>
      <t xml:space="preserve"> in the 'Glossary' for the definition of whistleblower reporting.</t>
    </r>
  </si>
  <si>
    <t>CODE OF CONDUCT</t>
  </si>
  <si>
    <r>
      <t>Alleged breaches of code of conduct</t>
    </r>
    <r>
      <rPr>
        <vertAlign val="superscript"/>
        <sz val="10"/>
        <color rgb="FF000000"/>
        <rFont val="Arial (Body)"/>
      </rPr>
      <t>1</t>
    </r>
  </si>
  <si>
    <r>
      <t xml:space="preserve">1. Refer to this </t>
    </r>
    <r>
      <rPr>
        <u/>
        <sz val="7.5"/>
        <rFont val="Arial (Body)"/>
      </rPr>
      <t>link</t>
    </r>
    <r>
      <rPr>
        <sz val="7.5"/>
        <rFont val="Arial (Body)"/>
      </rPr>
      <t xml:space="preserve"> in the 'Glossary' for the definition of alleged code of conduct breaches.</t>
    </r>
  </si>
  <si>
    <r>
      <t xml:space="preserve">2. Refer to this </t>
    </r>
    <r>
      <rPr>
        <u/>
        <sz val="7.5"/>
        <rFont val="Arial (Body)"/>
      </rPr>
      <t>link</t>
    </r>
    <r>
      <rPr>
        <sz val="7.5"/>
        <rFont val="Arial (Body)"/>
      </rPr>
      <t xml:space="preserve"> in the 'Glossary' for the definition of substantiated code of conduct breaches.</t>
    </r>
  </si>
  <si>
    <t>REMUNERATION</t>
  </si>
  <si>
    <t xml:space="preserve">Westpac Group </t>
  </si>
  <si>
    <t>65:1</t>
  </si>
  <si>
    <t>66:1</t>
  </si>
  <si>
    <t>EMPLOYEE RELATIONS</t>
  </si>
  <si>
    <t>Coverage of collective bargaining agreements (%)</t>
  </si>
  <si>
    <t>Fiji</t>
  </si>
  <si>
    <t>Papua New Guinea</t>
  </si>
  <si>
    <t>TARGETS</t>
  </si>
  <si>
    <t>TARGET
BY JUNE 2025</t>
  </si>
  <si>
    <t>TARGET
BY JUNE 2030</t>
  </si>
  <si>
    <t>BASE YEAR</t>
  </si>
  <si>
    <t>BASELINE</t>
  </si>
  <si>
    <t>CHANGE FROM BASE YEAR (%)</t>
  </si>
  <si>
    <r>
      <rPr>
        <sz val="10"/>
        <color rgb="FF000000"/>
        <rFont val="Arial"/>
        <family val="2"/>
      </rPr>
      <t>Direct Operational Scope 1 &amp; 2 Greenhouse Gas Emissions (tCO</t>
    </r>
    <r>
      <rPr>
        <vertAlign val="subscript"/>
        <sz val="10"/>
        <color rgb="FF000000"/>
        <rFont val="Arial"/>
        <family val="2"/>
      </rPr>
      <t>2</t>
    </r>
    <r>
      <rPr>
        <sz val="10"/>
        <color rgb="FF000000"/>
        <rFont val="Arial"/>
        <family val="2"/>
      </rPr>
      <t>-e)</t>
    </r>
    <r>
      <rPr>
        <vertAlign val="superscript"/>
        <sz val="10"/>
        <color rgb="FF000000"/>
        <rFont val="Arial"/>
        <family val="2"/>
      </rPr>
      <t>1,2,3</t>
    </r>
  </si>
  <si>
    <t>64% reduction</t>
  </si>
  <si>
    <t>76% reduction</t>
  </si>
  <si>
    <r>
      <t>Scope 3 Upstream Greenhouse Gas Emissions (tCO</t>
    </r>
    <r>
      <rPr>
        <vertAlign val="subscript"/>
        <sz val="10"/>
        <color rgb="FF000000"/>
        <rFont val="Arial"/>
        <family val="2"/>
      </rPr>
      <t>2</t>
    </r>
    <r>
      <rPr>
        <sz val="10"/>
        <color rgb="FF000000"/>
        <rFont val="Arial"/>
        <family val="2"/>
      </rPr>
      <t>-e)</t>
    </r>
    <r>
      <rPr>
        <vertAlign val="superscript"/>
        <sz val="10"/>
        <color rgb="FF000000"/>
        <rFont val="Arial"/>
        <family val="2"/>
      </rPr>
      <t>1,4</t>
    </r>
  </si>
  <si>
    <t>-</t>
  </si>
  <si>
    <t>50% reduction</t>
  </si>
  <si>
    <r>
      <t>Electricity sourced from Renewables (%)</t>
    </r>
    <r>
      <rPr>
        <vertAlign val="superscript"/>
        <sz val="10"/>
        <rFont val="Arial"/>
        <family val="2"/>
      </rPr>
      <t>5,6</t>
    </r>
  </si>
  <si>
    <t>Maintain</t>
  </si>
  <si>
    <r>
      <t>Water consumption in Australian workplaces (kL)</t>
    </r>
    <r>
      <rPr>
        <vertAlign val="superscript"/>
        <sz val="10"/>
        <color rgb="FF000000"/>
        <rFont val="Arial"/>
        <family val="2"/>
      </rPr>
      <t>7</t>
    </r>
  </si>
  <si>
    <t>15% reduction</t>
  </si>
  <si>
    <r>
      <t>Waste diversion from landfill, Australian commercial sites (%)</t>
    </r>
    <r>
      <rPr>
        <vertAlign val="superscript"/>
        <sz val="10"/>
        <color theme="1"/>
        <rFont val="Arial"/>
        <family val="2"/>
      </rPr>
      <t>8</t>
    </r>
  </si>
  <si>
    <t>80% diversion rate</t>
  </si>
  <si>
    <t>85% diversion rate</t>
  </si>
  <si>
    <t>1. For our scope 1 &amp; 2 direct operational and scope 3 upstream targets we are using a market-based accounting method for emissions calculation. The 2021 baselines for these targets have been adjusted for COVID-19 pandemic and other impacts.</t>
  </si>
  <si>
    <r>
      <t>WESTPAC GROUP OPERATIONAL GHG EMISSIONS</t>
    </r>
    <r>
      <rPr>
        <b/>
        <vertAlign val="superscript"/>
        <sz val="11"/>
        <color theme="0"/>
        <rFont val="Arial"/>
        <family val="2"/>
      </rPr>
      <t>1</t>
    </r>
  </si>
  <si>
    <r>
      <rPr>
        <b/>
        <sz val="10"/>
        <color rgb="FF000000"/>
        <rFont val="Arial"/>
        <family val="2"/>
      </rPr>
      <t>Location-based GHG emissions (tCO</t>
    </r>
    <r>
      <rPr>
        <b/>
        <sz val="14"/>
        <color rgb="FF000000"/>
        <rFont val="Arial"/>
        <family val="2"/>
      </rPr>
      <t>₂</t>
    </r>
    <r>
      <rPr>
        <b/>
        <sz val="10"/>
        <color rgb="FF000000"/>
        <rFont val="Arial"/>
        <family val="2"/>
      </rPr>
      <t>-e)</t>
    </r>
    <r>
      <rPr>
        <b/>
        <vertAlign val="superscript"/>
        <sz val="10"/>
        <color rgb="FF000000"/>
        <rFont val="Arial"/>
        <family val="2"/>
      </rPr>
      <t>2</t>
    </r>
  </si>
  <si>
    <r>
      <t>Total Scope 1 emissions</t>
    </r>
    <r>
      <rPr>
        <vertAlign val="superscript"/>
        <sz val="10"/>
        <rFont val="Arial"/>
        <family val="2"/>
      </rPr>
      <t>3</t>
    </r>
  </si>
  <si>
    <r>
      <t>Total Scope 2 emissions</t>
    </r>
    <r>
      <rPr>
        <vertAlign val="superscript"/>
        <sz val="10"/>
        <rFont val="Arial"/>
        <family val="2"/>
        <scheme val="minor"/>
      </rPr>
      <t>4</t>
    </r>
  </si>
  <si>
    <t>Total Scope 1 and 2 emissions (tCO₂-e)</t>
  </si>
  <si>
    <t>Total Scope 1, 2 and 3 upstream emissions (tCO₂-e)</t>
  </si>
  <si>
    <r>
      <t>Market-based GHG emissions (tCO₂-e)</t>
    </r>
    <r>
      <rPr>
        <b/>
        <vertAlign val="superscript"/>
        <sz val="10"/>
        <rFont val="Arial"/>
        <family val="2"/>
        <scheme val="minor"/>
      </rPr>
      <t>6</t>
    </r>
  </si>
  <si>
    <r>
      <t>Total Scope 1 emissions</t>
    </r>
    <r>
      <rPr>
        <vertAlign val="superscript"/>
        <sz val="10"/>
        <rFont val="Arial"/>
        <family val="2"/>
        <scheme val="minor"/>
      </rPr>
      <t>3</t>
    </r>
  </si>
  <si>
    <r>
      <t>Total Scope 2 emissions</t>
    </r>
    <r>
      <rPr>
        <vertAlign val="superscript"/>
        <sz val="10"/>
        <rFont val="Arial"/>
        <family val="2"/>
        <scheme val="minor"/>
      </rPr>
      <t>7</t>
    </r>
  </si>
  <si>
    <r>
      <t>Total Scope 3 upstream emissions</t>
    </r>
    <r>
      <rPr>
        <vertAlign val="superscript"/>
        <sz val="10"/>
        <rFont val="Arial"/>
        <family val="2"/>
        <scheme val="minor"/>
      </rPr>
      <t>8</t>
    </r>
  </si>
  <si>
    <t>1. Westpac expanded its emissions calculations from FY20 to include employee commute and from FY21 to further include working from home emissions, as well as emissions from Singapore, China, Germany and the United States.</t>
  </si>
  <si>
    <t>2. The location-based method shows a business’s electricity emissions in the context of its location. It does not consider renewable energy procurement represented by the retirement of eligible renewable energy attribute certificates.</t>
  </si>
  <si>
    <t>6. The market-based accounting method provides a picture of Westpac’s electricity emissions in the context of its renewable energy procurement represented by the retirement of eligible renewable energy attribute certificates.</t>
  </si>
  <si>
    <t>LOCATION-BASED GHG EMISSIONS BREAKDOWN</t>
  </si>
  <si>
    <t>GROUP</t>
  </si>
  <si>
    <t>AUSTRALIA</t>
  </si>
  <si>
    <t>NEW ZEALAND</t>
  </si>
  <si>
    <r>
      <t>Scope 1 emissions (tCO₂-e)</t>
    </r>
    <r>
      <rPr>
        <b/>
        <vertAlign val="superscript"/>
        <sz val="10"/>
        <rFont val="Arial"/>
        <family val="2"/>
      </rPr>
      <t>1</t>
    </r>
  </si>
  <si>
    <r>
      <t>Stationary energy - Natural gas, Diesel, LPG</t>
    </r>
    <r>
      <rPr>
        <vertAlign val="superscript"/>
        <sz val="10"/>
        <rFont val="Arial"/>
        <family val="2"/>
      </rPr>
      <t>2</t>
    </r>
  </si>
  <si>
    <r>
      <t>Transport energy - Fleet fuels</t>
    </r>
    <r>
      <rPr>
        <vertAlign val="superscript"/>
        <sz val="10"/>
        <rFont val="Arial"/>
        <family val="2"/>
      </rPr>
      <t>3</t>
    </r>
  </si>
  <si>
    <r>
      <t>Refrigerants</t>
    </r>
    <r>
      <rPr>
        <vertAlign val="superscript"/>
        <sz val="10"/>
        <rFont val="Arial"/>
        <family val="2"/>
      </rPr>
      <t>4</t>
    </r>
  </si>
  <si>
    <r>
      <t>Total Scope 1 emissions (tCO</t>
    </r>
    <r>
      <rPr>
        <b/>
        <vertAlign val="subscript"/>
        <sz val="10"/>
        <rFont val="Arial"/>
        <family val="2"/>
      </rPr>
      <t>₂-</t>
    </r>
    <r>
      <rPr>
        <b/>
        <sz val="10"/>
        <rFont val="Arial"/>
        <family val="2"/>
      </rPr>
      <t>e)</t>
    </r>
  </si>
  <si>
    <r>
      <t>Scope 2 emissions (tCO₂-e)</t>
    </r>
    <r>
      <rPr>
        <b/>
        <vertAlign val="superscript"/>
        <sz val="10"/>
        <rFont val="Arial"/>
        <family val="2"/>
      </rPr>
      <t>5</t>
    </r>
  </si>
  <si>
    <r>
      <t>Purchased electricity</t>
    </r>
    <r>
      <rPr>
        <vertAlign val="superscript"/>
        <sz val="10"/>
        <rFont val="Arial"/>
        <family val="2"/>
      </rPr>
      <t>6</t>
    </r>
  </si>
  <si>
    <r>
      <t>Scope 3 upstream emissions (tCO₂-e)</t>
    </r>
    <r>
      <rPr>
        <b/>
        <vertAlign val="superscript"/>
        <sz val="10"/>
        <rFont val="Arial"/>
        <family val="2"/>
      </rPr>
      <t>7</t>
    </r>
    <r>
      <rPr>
        <b/>
        <sz val="10"/>
        <rFont val="Arial"/>
        <family val="2"/>
      </rPr>
      <t xml:space="preserve">
(GHG Protocol Category)</t>
    </r>
  </si>
  <si>
    <r>
      <t>Purchased electricity - Third party data centre and ATMs (1)</t>
    </r>
    <r>
      <rPr>
        <vertAlign val="superscript"/>
        <sz val="10"/>
        <rFont val="Arial"/>
        <family val="2"/>
      </rPr>
      <t>8</t>
    </r>
  </si>
  <si>
    <r>
      <t>Water consumption (1)</t>
    </r>
    <r>
      <rPr>
        <vertAlign val="superscript"/>
        <sz val="10"/>
        <rFont val="Arial"/>
        <family val="2"/>
      </rPr>
      <t>9</t>
    </r>
  </si>
  <si>
    <r>
      <t>Paper consumption (1)</t>
    </r>
    <r>
      <rPr>
        <vertAlign val="superscript"/>
        <sz val="10"/>
        <rFont val="Arial"/>
        <family val="2"/>
      </rPr>
      <t>10</t>
    </r>
  </si>
  <si>
    <r>
      <t>Stationary energy - Natural gas, Diesel, LPG E&amp;D (3)</t>
    </r>
    <r>
      <rPr>
        <vertAlign val="superscript"/>
        <sz val="10"/>
        <rFont val="Arial"/>
        <family val="2"/>
      </rPr>
      <t>11</t>
    </r>
  </si>
  <si>
    <r>
      <t>Purchased electricity - T&amp;D losses (3)</t>
    </r>
    <r>
      <rPr>
        <vertAlign val="superscript"/>
        <sz val="10"/>
        <rFont val="Arial"/>
        <family val="2"/>
      </rPr>
      <t>12</t>
    </r>
  </si>
  <si>
    <r>
      <t>Transport energy - Fleet fuels E&amp;D (3)</t>
    </r>
    <r>
      <rPr>
        <vertAlign val="superscript"/>
        <sz val="10"/>
        <rFont val="Arial"/>
        <family val="2"/>
      </rPr>
      <t>13</t>
    </r>
  </si>
  <si>
    <r>
      <t>Business logistics - Couriers (4)</t>
    </r>
    <r>
      <rPr>
        <vertAlign val="superscript"/>
        <sz val="10"/>
        <rFont val="Arial"/>
        <family val="2"/>
      </rPr>
      <t>14</t>
    </r>
  </si>
  <si>
    <r>
      <t>Paper disposal (5)</t>
    </r>
    <r>
      <rPr>
        <vertAlign val="superscript"/>
        <sz val="10"/>
        <rFont val="Arial"/>
        <family val="2"/>
      </rPr>
      <t>15</t>
    </r>
  </si>
  <si>
    <r>
      <t>Waste to landfill (5)</t>
    </r>
    <r>
      <rPr>
        <vertAlign val="superscript"/>
        <sz val="10"/>
        <rFont val="Arial"/>
        <family val="2"/>
      </rPr>
      <t>16</t>
    </r>
  </si>
  <si>
    <r>
      <t>Air travel (6)</t>
    </r>
    <r>
      <rPr>
        <vertAlign val="superscript"/>
        <sz val="10"/>
        <rFont val="Arial"/>
        <family val="2"/>
      </rPr>
      <t>17</t>
    </r>
  </si>
  <si>
    <r>
      <t>Hire vehicles, taxi and personal vehicles (6)</t>
    </r>
    <r>
      <rPr>
        <vertAlign val="superscript"/>
        <sz val="10"/>
        <rFont val="Arial"/>
        <family val="2"/>
      </rPr>
      <t>18</t>
    </r>
  </si>
  <si>
    <r>
      <t>Hotel stays (6)</t>
    </r>
    <r>
      <rPr>
        <vertAlign val="superscript"/>
        <sz val="10"/>
        <rFont val="Arial"/>
        <family val="2"/>
      </rPr>
      <t>19</t>
    </r>
  </si>
  <si>
    <r>
      <t>Employee commute (7)</t>
    </r>
    <r>
      <rPr>
        <vertAlign val="superscript"/>
        <sz val="10"/>
        <rFont val="Arial"/>
        <family val="2"/>
      </rPr>
      <t>20</t>
    </r>
  </si>
  <si>
    <r>
      <t>Working from home (7)</t>
    </r>
    <r>
      <rPr>
        <vertAlign val="superscript"/>
        <sz val="10"/>
        <rFont val="Arial"/>
        <family val="2"/>
      </rPr>
      <t>21</t>
    </r>
  </si>
  <si>
    <r>
      <t>Base building (8)</t>
    </r>
    <r>
      <rPr>
        <vertAlign val="superscript"/>
        <sz val="10"/>
        <rFont val="Arial"/>
        <family val="2"/>
      </rPr>
      <t>22</t>
    </r>
  </si>
  <si>
    <t>Total Scope 3 upstream emissions (tCO₂-e)</t>
  </si>
  <si>
    <t>Total Scope 1, 2 and 3 emissions (tCO₂-e)</t>
  </si>
  <si>
    <r>
      <t xml:space="preserve">4. Refer to this </t>
    </r>
    <r>
      <rPr>
        <u/>
        <sz val="7.5"/>
        <color rgb="FF000000"/>
        <rFont val="Arial"/>
        <family val="2"/>
      </rPr>
      <t>link</t>
    </r>
    <r>
      <rPr>
        <sz val="7.5"/>
        <color rgb="FF000000"/>
        <rFont val="Arial"/>
        <family val="2"/>
      </rPr>
      <t xml:space="preserve"> in the 'Glossary' for the definition of refrigerants.</t>
    </r>
  </si>
  <si>
    <r>
      <t xml:space="preserve">17. Refer to this </t>
    </r>
    <r>
      <rPr>
        <u/>
        <sz val="7.5"/>
        <color rgb="FF000000"/>
        <rFont val="Arial"/>
        <family val="2"/>
      </rPr>
      <t xml:space="preserve">link </t>
    </r>
    <r>
      <rPr>
        <sz val="7.5"/>
        <color rgb="FF000000"/>
        <rFont val="Arial"/>
        <family val="2"/>
      </rPr>
      <t>in the 'Glossary' for the definition of air travel.</t>
    </r>
  </si>
  <si>
    <r>
      <t xml:space="preserve">22. Refer to this </t>
    </r>
    <r>
      <rPr>
        <u/>
        <sz val="7.5"/>
        <color rgb="FF000000"/>
        <rFont val="Arial"/>
        <family val="2"/>
      </rPr>
      <t xml:space="preserve">link </t>
    </r>
    <r>
      <rPr>
        <sz val="7.5"/>
        <color rgb="FF000000"/>
        <rFont val="Arial"/>
        <family val="2"/>
      </rPr>
      <t>in the 'Glossary' for the definition of base building.</t>
    </r>
  </si>
  <si>
    <t>CERTIFICATIONS</t>
  </si>
  <si>
    <t>CARBON OFFSETTING ACCOUNTS</t>
  </si>
  <si>
    <r>
      <t>Total Scope 1, 2 and 3 (upstream) emissions (tCO</t>
    </r>
    <r>
      <rPr>
        <vertAlign val="subscript"/>
        <sz val="10"/>
        <rFont val="Arial"/>
        <family val="2"/>
      </rPr>
      <t>2</t>
    </r>
    <r>
      <rPr>
        <sz val="10"/>
        <rFont val="Arial"/>
        <family val="2"/>
      </rPr>
      <t>-e)</t>
    </r>
  </si>
  <si>
    <r>
      <t>NR</t>
    </r>
    <r>
      <rPr>
        <b/>
        <vertAlign val="superscript"/>
        <sz val="10"/>
        <rFont val="Arial"/>
        <family val="2"/>
      </rPr>
      <t>1</t>
    </r>
  </si>
  <si>
    <t>Total Climate Active offsets</t>
  </si>
  <si>
    <t>   Total Toitū net carbon zero offsets</t>
  </si>
  <si>
    <t>Non Certified GHG emissions (tCO2-e) (Other International)</t>
  </si>
  <si>
    <t xml:space="preserve">Westpac GHG emissions (tCO2-e) </t>
  </si>
  <si>
    <t xml:space="preserve">Total offsets  </t>
  </si>
  <si>
    <t>2. Climate Active Standard allows organisations to claim default delivered renewable electricity from the grid, such as LGC surrenders made by a jurisdiction with a renewable electricity target. RE100 Standard allows claims of default delivered renewables only where relevant information from the electricity supplier is available. Westpac has not claimed the default renewables benefit in its market-based emissions figures when LGC were not evidenced. This results in a difference between Westpac's market based emissions reported in table 2 (above) and market based emission in the carbon offset summary table.</t>
  </si>
  <si>
    <t>ENERGY CONSUMPTION</t>
  </si>
  <si>
    <r>
      <t>Energy consumption (GJ)</t>
    </r>
    <r>
      <rPr>
        <b/>
        <vertAlign val="superscript"/>
        <sz val="10"/>
        <rFont val="Arial"/>
        <family val="2"/>
      </rPr>
      <t>1</t>
    </r>
  </si>
  <si>
    <t>Stationary energy - Natural gas, Diesel, LPG</t>
  </si>
  <si>
    <t>Transport energy - Fleet fuels</t>
  </si>
  <si>
    <r>
      <t>Electricity</t>
    </r>
    <r>
      <rPr>
        <vertAlign val="superscript"/>
        <sz val="10"/>
        <rFont val="Arial"/>
        <family val="2"/>
      </rPr>
      <t>2</t>
    </r>
  </si>
  <si>
    <t>Total energy consumption (GJ)</t>
  </si>
  <si>
    <t>Renewable energy sources (GJ)</t>
  </si>
  <si>
    <r>
      <t>Renewable electricity</t>
    </r>
    <r>
      <rPr>
        <vertAlign val="superscript"/>
        <sz val="10"/>
        <color theme="1"/>
        <rFont val="Arial"/>
        <family val="2"/>
      </rPr>
      <t>3</t>
    </r>
  </si>
  <si>
    <r>
      <t>Renewable electricity (%)</t>
    </r>
    <r>
      <rPr>
        <b/>
        <vertAlign val="superscript"/>
        <sz val="10"/>
        <rFont val="Arial"/>
        <family val="2"/>
      </rPr>
      <t>4</t>
    </r>
  </si>
  <si>
    <t>2. Includes electricity consumed from grid and on-site generation.</t>
  </si>
  <si>
    <t>WATER, PAPER AND WASTE</t>
  </si>
  <si>
    <r>
      <t>Water consumption (kL)</t>
    </r>
    <r>
      <rPr>
        <b/>
        <vertAlign val="superscript"/>
        <sz val="10"/>
        <rFont val="Arial"/>
        <family val="2"/>
      </rPr>
      <t>1</t>
    </r>
  </si>
  <si>
    <r>
      <t>Australia</t>
    </r>
    <r>
      <rPr>
        <vertAlign val="superscript"/>
        <sz val="10"/>
        <rFont val="Arial"/>
        <family val="2"/>
      </rPr>
      <t>2</t>
    </r>
  </si>
  <si>
    <t>Total water consumption Australia (kL)</t>
  </si>
  <si>
    <r>
      <t>Paper consumption (tonnes)</t>
    </r>
    <r>
      <rPr>
        <b/>
        <vertAlign val="superscript"/>
        <sz val="10"/>
        <rFont val="Arial"/>
        <family val="2"/>
      </rPr>
      <t>3</t>
    </r>
  </si>
  <si>
    <t xml:space="preserve">New Zealand </t>
  </si>
  <si>
    <t>Total paper consumption (tonnes)</t>
  </si>
  <si>
    <r>
      <t>Waste diversion from landfill (tonnes)</t>
    </r>
    <r>
      <rPr>
        <b/>
        <vertAlign val="superscript"/>
        <sz val="10"/>
        <color theme="1"/>
        <rFont val="Arial"/>
        <family val="2"/>
        <scheme val="minor"/>
      </rPr>
      <t>4</t>
    </r>
  </si>
  <si>
    <r>
      <t>New Zealand</t>
    </r>
    <r>
      <rPr>
        <vertAlign val="superscript"/>
        <sz val="10"/>
        <rFont val="Arial"/>
        <family val="2"/>
      </rPr>
      <t>5</t>
    </r>
  </si>
  <si>
    <t>Total waste diversion from landfill (tonnes)</t>
  </si>
  <si>
    <r>
      <t>Waste to landfill (tonnes)</t>
    </r>
    <r>
      <rPr>
        <b/>
        <vertAlign val="superscript"/>
        <sz val="10"/>
        <rFont val="Arial"/>
        <family val="2"/>
      </rPr>
      <t>6</t>
    </r>
  </si>
  <si>
    <t>Total waste to landfill (tonnes)</t>
  </si>
  <si>
    <t>2. From FY21 onwards water data includes Australian commercial, retail, data centre and subsidiary sites. FY20 water data includes Australian commercial and retail sites only.</t>
  </si>
  <si>
    <t xml:space="preserve">5. New Zealand waste diversion includes organics for first time in FY22. </t>
  </si>
  <si>
    <t>APPROACH</t>
  </si>
  <si>
    <t>$55 billion</t>
  </si>
  <si>
    <t>$40 billion</t>
  </si>
  <si>
    <t xml:space="preserve">Green </t>
  </si>
  <si>
    <t>Transition</t>
  </si>
  <si>
    <t>Social</t>
  </si>
  <si>
    <t>Accommodation, cafes &amp; restaurants</t>
  </si>
  <si>
    <t>Agriculture, forestry &amp; fishing</t>
  </si>
  <si>
    <t>Construction</t>
  </si>
  <si>
    <t>Finance &amp; insurance</t>
  </si>
  <si>
    <t>Manufacturing</t>
  </si>
  <si>
    <t>Mining</t>
  </si>
  <si>
    <t>Property services &amp; business services</t>
  </si>
  <si>
    <t>Services</t>
  </si>
  <si>
    <t>Trade</t>
  </si>
  <si>
    <t>Transport &amp; storage</t>
  </si>
  <si>
    <t>Utilities</t>
  </si>
  <si>
    <r>
      <t>Other</t>
    </r>
    <r>
      <rPr>
        <vertAlign val="superscript"/>
        <sz val="10"/>
        <color rgb="FF000000"/>
        <rFont val="Arial"/>
        <family val="2"/>
      </rPr>
      <t>1</t>
    </r>
  </si>
  <si>
    <t>Secured Commercial Real Estate</t>
  </si>
  <si>
    <t xml:space="preserve">Total </t>
  </si>
  <si>
    <r>
      <t>TOTAL SUPPLIER AND OTHER RELEVANT THIRD PARTY SPEND</t>
    </r>
    <r>
      <rPr>
        <b/>
        <vertAlign val="superscript"/>
        <sz val="11"/>
        <color theme="0"/>
        <rFont val="Arial"/>
        <family val="2"/>
        <scheme val="minor"/>
      </rPr>
      <t>1</t>
    </r>
  </si>
  <si>
    <r>
      <t>Australia ($bn)</t>
    </r>
    <r>
      <rPr>
        <vertAlign val="superscript"/>
        <sz val="10"/>
        <rFont val="Arial (Body)"/>
      </rPr>
      <t>2</t>
    </r>
  </si>
  <si>
    <r>
      <t>Spend inside Australia (%)</t>
    </r>
    <r>
      <rPr>
        <vertAlign val="superscript"/>
        <sz val="10"/>
        <rFont val="Arial (Body)"/>
      </rPr>
      <t>3</t>
    </r>
  </si>
  <si>
    <r>
      <t>Spend outside Australia (%)</t>
    </r>
    <r>
      <rPr>
        <vertAlign val="superscript"/>
        <sz val="10"/>
        <rFont val="Arial (Body)"/>
      </rPr>
      <t>3</t>
    </r>
  </si>
  <si>
    <t>New Zealand ($bn)</t>
  </si>
  <si>
    <r>
      <t>Spend inside New Zealand (%)</t>
    </r>
    <r>
      <rPr>
        <vertAlign val="superscript"/>
        <sz val="10"/>
        <rFont val="Arial (Body)"/>
      </rPr>
      <t>3</t>
    </r>
  </si>
  <si>
    <r>
      <t>Spend outside New Zealand (%)</t>
    </r>
    <r>
      <rPr>
        <vertAlign val="superscript"/>
        <sz val="10"/>
        <rFont val="Arial (Body)"/>
      </rPr>
      <t>3</t>
    </r>
  </si>
  <si>
    <t>2. FY23 and FY22 numbers restated to remove commissions paid to referrers which better reflects our definition of supplier and other relevant third party spend.</t>
  </si>
  <si>
    <t>DIVERSE AND INDIGENOUS AUSTRALIAN SUPPLIERS</t>
  </si>
  <si>
    <r>
      <t>Spend with diverse suppliers ($m)</t>
    </r>
    <r>
      <rPr>
        <b/>
        <vertAlign val="superscript"/>
        <sz val="10"/>
        <rFont val="Arial (Body)"/>
      </rPr>
      <t>1</t>
    </r>
  </si>
  <si>
    <r>
      <t>Spend with Indigenous Australian suppliers ($m)</t>
    </r>
    <r>
      <rPr>
        <b/>
        <vertAlign val="superscript"/>
        <sz val="10"/>
        <rFont val="Arial (Body)"/>
      </rPr>
      <t>2</t>
    </r>
  </si>
  <si>
    <t>Tier 1 ($m)</t>
  </si>
  <si>
    <t>Tier 2 ($m)</t>
  </si>
  <si>
    <t>LENDING</t>
  </si>
  <si>
    <t>ASSET CLASS</t>
  </si>
  <si>
    <t>INDUSTRY</t>
  </si>
  <si>
    <t>TOTAL 2024 EXPOSURE ($M)</t>
  </si>
  <si>
    <t>TOTAL 2023 EXPOSURE ($M)</t>
  </si>
  <si>
    <t>% TOTAL</t>
  </si>
  <si>
    <t>Loans, bonds, and undrawn loan commitments</t>
  </si>
  <si>
    <t>Accommodation, cafes and restaurants</t>
  </si>
  <si>
    <t>Agriculture, forestry and fishing</t>
  </si>
  <si>
    <t>Dairy</t>
  </si>
  <si>
    <t>Beef and Sheep</t>
  </si>
  <si>
    <t>Finance and insurance</t>
  </si>
  <si>
    <t>Government, administration and defence</t>
  </si>
  <si>
    <t>Aluminium</t>
  </si>
  <si>
    <t>Cement and Concrete and Iron and Steel</t>
  </si>
  <si>
    <t>Oil and Gas Refining</t>
  </si>
  <si>
    <t>Petroleum, Coal, Chemical and Associated Product Manufacturing</t>
  </si>
  <si>
    <t>Organic Industrial Chemical Manufacturing</t>
  </si>
  <si>
    <t>Chemical Product Manufacturing</t>
  </si>
  <si>
    <t>Coal mining</t>
  </si>
  <si>
    <r>
      <t>Metallurgical coal mining</t>
    </r>
    <r>
      <rPr>
        <vertAlign val="superscript"/>
        <sz val="10"/>
        <color theme="1"/>
        <rFont val="Arial"/>
        <family val="2"/>
        <scheme val="minor"/>
      </rPr>
      <t>3,4</t>
    </r>
  </si>
  <si>
    <r>
      <t>Metallurgical coal mining in diversified miners</t>
    </r>
    <r>
      <rPr>
        <vertAlign val="superscript"/>
        <sz val="10"/>
        <color theme="1"/>
        <rFont val="Arial"/>
        <family val="2"/>
        <scheme val="minor"/>
      </rPr>
      <t>3,4</t>
    </r>
  </si>
  <si>
    <r>
      <t>Thermal coal mining</t>
    </r>
    <r>
      <rPr>
        <vertAlign val="superscript"/>
        <sz val="10"/>
        <color theme="1"/>
        <rFont val="Arial"/>
        <family val="2"/>
        <scheme val="minor"/>
      </rPr>
      <t>3,4,5</t>
    </r>
  </si>
  <si>
    <t>Oil and Gas Exploration</t>
  </si>
  <si>
    <t>Oil and Gas Extraction and Terminals</t>
  </si>
  <si>
    <t>Iron Ore Mining</t>
  </si>
  <si>
    <t>Property</t>
  </si>
  <si>
    <t>Property services and business services</t>
  </si>
  <si>
    <r>
      <t>Services</t>
    </r>
    <r>
      <rPr>
        <b/>
        <vertAlign val="superscript"/>
        <sz val="10"/>
        <color theme="1"/>
        <rFont val="Arial"/>
        <family val="2"/>
        <scheme val="minor"/>
      </rPr>
      <t>6</t>
    </r>
  </si>
  <si>
    <r>
      <t>Trade</t>
    </r>
    <r>
      <rPr>
        <b/>
        <vertAlign val="superscript"/>
        <sz val="10"/>
        <color theme="1"/>
        <rFont val="Arial"/>
        <family val="2"/>
        <scheme val="minor"/>
      </rPr>
      <t>7</t>
    </r>
  </si>
  <si>
    <t>Oil and gas distribution and retail</t>
  </si>
  <si>
    <t>Fuel retailing</t>
  </si>
  <si>
    <t>Transport and storage</t>
  </si>
  <si>
    <t>Transport - Aviation</t>
  </si>
  <si>
    <t>Transport - Marine Transport</t>
  </si>
  <si>
    <t>Transport - Rail Transport (incl. coal transport)</t>
  </si>
  <si>
    <t>Transport - Road Transport</t>
  </si>
  <si>
    <r>
      <t>Utilities</t>
    </r>
    <r>
      <rPr>
        <b/>
        <vertAlign val="superscript"/>
        <sz val="10"/>
        <color theme="1"/>
        <rFont val="Arial"/>
        <family val="2"/>
        <scheme val="minor"/>
      </rPr>
      <t>8</t>
    </r>
  </si>
  <si>
    <t>Electricity Supply</t>
  </si>
  <si>
    <t>Gas Supply</t>
  </si>
  <si>
    <t xml:space="preserve">Other </t>
  </si>
  <si>
    <t>Total Retail lending</t>
  </si>
  <si>
    <t xml:space="preserve">Housing </t>
  </si>
  <si>
    <t xml:space="preserve">Total Group </t>
  </si>
  <si>
    <t>6. Includes education, health and community services, cultural and recreational services, and personal and other services.</t>
  </si>
  <si>
    <t>7. Includes wholesale trade and retail trade.</t>
  </si>
  <si>
    <t>8. Includes electricity, gas and water, and communication services.</t>
  </si>
  <si>
    <t>Renewable</t>
  </si>
  <si>
    <t xml:space="preserve">   Other renewables</t>
  </si>
  <si>
    <t xml:space="preserve">   Hydro </t>
  </si>
  <si>
    <t>Gas</t>
  </si>
  <si>
    <t xml:space="preserve">Black coal </t>
  </si>
  <si>
    <t>Brown coal</t>
  </si>
  <si>
    <t xml:space="preserve">Liquid fuel </t>
  </si>
  <si>
    <t>Total TCE attributed to electricity generation ($m)</t>
  </si>
  <si>
    <r>
      <t xml:space="preserve">1. Refer to this </t>
    </r>
    <r>
      <rPr>
        <u/>
        <sz val="7.5"/>
        <rFont val="Arial"/>
        <family val="2"/>
        <scheme val="minor"/>
      </rPr>
      <t>link</t>
    </r>
    <r>
      <rPr>
        <sz val="7.5"/>
        <rFont val="Arial"/>
        <family val="2"/>
        <scheme val="minor"/>
      </rPr>
      <t xml:space="preserve"> in the 'Glossary' for the definition of TCE - specific to Westpac Institutional Banking division.</t>
    </r>
  </si>
  <si>
    <t xml:space="preserve">Oil and Gas Extraction and Terminals </t>
  </si>
  <si>
    <t>Oil and Gas Distribution and Retail</t>
  </si>
  <si>
    <t>Fuel Retailing</t>
  </si>
  <si>
    <r>
      <t>Electricity supply (generation from fossil fuels only: Gas; Black Coal; Brown Coal; Liquid fuel)</t>
    </r>
    <r>
      <rPr>
        <vertAlign val="superscript"/>
        <sz val="10"/>
        <color rgb="FF000000"/>
        <rFont val="Arial"/>
        <family val="2"/>
      </rPr>
      <t>1</t>
    </r>
  </si>
  <si>
    <t>Total - Business and Institutional Lending</t>
  </si>
  <si>
    <t>Total - Treasury Assets (mostly liquidity, Government securities)</t>
  </si>
  <si>
    <t>Excluded</t>
  </si>
  <si>
    <t>Total - Retail Lending (ex. Residential Mortgages)</t>
  </si>
  <si>
    <t>Total - Retail Lending - Residential Mortgages</t>
  </si>
  <si>
    <t>Investments</t>
  </si>
  <si>
    <t>BT Australia - investments held on behalf of investors in managed funds and superannuation</t>
  </si>
  <si>
    <t>BTNZ - investments held on behalf of investors in managed funds and superannuation</t>
  </si>
  <si>
    <t>Direct company investments (e.g., Reinventure)</t>
  </si>
  <si>
    <t>Excluded as not material</t>
  </si>
  <si>
    <t>Facilitated Emissions</t>
  </si>
  <si>
    <t>1. Other includes customers and exposures for which the industry classification (ANZSIC) code could not be reliably identified.</t>
  </si>
  <si>
    <t>4. For Scope 1 and 2 only. Weighted average data quality scores ranging from 1 to 5 are calculated based on the approach taken to estimate each customer’s financed emissions, weighted by lending. These Data Quality Scores reflect the level of uncertainty in the data inputs using a scale of 1 to 5, with the lowest scores assigned to relatively more accurate and specific company/property-level inputs and the highest scores assigned to less specific inputs more reliant on assumptions and proxy data such as industry averages.</t>
  </si>
  <si>
    <t>Agriculture</t>
  </si>
  <si>
    <t>Transport and Storage</t>
  </si>
  <si>
    <r>
      <t xml:space="preserve">Other (non-emissions intensive sectors) </t>
    </r>
    <r>
      <rPr>
        <vertAlign val="superscript"/>
        <sz val="10"/>
        <color rgb="FF000000"/>
        <rFont val="Arial"/>
        <family val="2"/>
      </rPr>
      <t>2</t>
    </r>
  </si>
  <si>
    <r>
      <t xml:space="preserve">Residential Mortgages </t>
    </r>
    <r>
      <rPr>
        <vertAlign val="superscript"/>
        <sz val="10"/>
        <color rgb="FF000000"/>
        <rFont val="Arial"/>
        <family val="2"/>
      </rPr>
      <t>3</t>
    </r>
  </si>
  <si>
    <r>
      <t>Secured Commercial Real Estate</t>
    </r>
    <r>
      <rPr>
        <vertAlign val="superscript"/>
        <sz val="10"/>
        <color rgb="FF000000"/>
        <rFont val="Arial"/>
        <family val="2"/>
      </rPr>
      <t xml:space="preserve"> 4</t>
    </r>
  </si>
  <si>
    <t xml:space="preserve">1. In estimating our financed emissions, we seek to use the best available data, although in some cases the use of estimates and assumptions is unavoidable. The quality of the data we have used varies across our lending portfolio, reflecting sector or asset-specific data limitations. As data availability and calculation methodologies evolve, we will review our approach to seek to continue to improve the data scoring and reliability of our financed emissions reporting.  </t>
  </si>
  <si>
    <t>2. Other (non-emissions intensive sectors) includes accommodation, cafes and restaurants; construction; finance and insurance; property services and business services; services; trade; and undefined ANZSIC.</t>
  </si>
  <si>
    <t>3. For Australian residential mortgages, we used aggregated loan data by state and property type or property size (square meters), where available. We followed a similar approach for our New Zealand residential mortgages, except aggregation was done at the level of North and South Island. We attributed emissions to Westpac by dividing outstanding loan balance by the property value at origination.</t>
  </si>
  <si>
    <t>4. Secured commercial real estate loan amounts were aggregated at financial year-end for all outstanding loans. To determine the emissions attribution factor, we divided outstanding loan balance by the latest property value at most recent valuation.</t>
  </si>
  <si>
    <t>7. For Scope 1 and 2 only. Weighted average data quality scores ranging from 1 to 5 are calculated based on the approach taken to estimate each customer’s financed emissions, weighted by lending. These Data Quality Scores reflect the level of uncertainty in the data inputs using a scale of 1 to 5, with the lowest scores assigned to relatively more accurate and specific company/property-level inputs and the highest scores assigned to less specific inputs more reliant on assumptions and proxy data such as industry averages.</t>
  </si>
  <si>
    <t>INDUSTRY SECTORS WITH GHG EMISSIONS REDUCTION TARGETS (IN LINE WITH OUR NZBA COMMITMENT)</t>
  </si>
  <si>
    <t>SECTOR &amp; SUB-SECTOR</t>
  </si>
  <si>
    <t>TARGET</t>
  </si>
  <si>
    <t>UNIT</t>
  </si>
  <si>
    <t>NET-ZERO REFERENCE SCENARIO PATHWAYS</t>
  </si>
  <si>
    <r>
      <t>Oil and Gas: Upstream oil and gas</t>
    </r>
    <r>
      <rPr>
        <vertAlign val="superscript"/>
        <sz val="10"/>
        <color rgb="FF000000"/>
        <rFont val="Arial"/>
        <family val="2"/>
      </rPr>
      <t>1</t>
    </r>
  </si>
  <si>
    <r>
      <t>MtCO</t>
    </r>
    <r>
      <rPr>
        <vertAlign val="subscript"/>
        <sz val="10"/>
        <color rgb="FF000000"/>
        <rFont val="Arial"/>
        <family val="2"/>
      </rPr>
      <t>2</t>
    </r>
    <r>
      <rPr>
        <sz val="10"/>
        <color rgb="FF000000"/>
        <rFont val="Arial"/>
        <family val="2"/>
      </rPr>
      <t xml:space="preserve">-e </t>
    </r>
  </si>
  <si>
    <r>
      <t>Coal: Thermal coal mining</t>
    </r>
    <r>
      <rPr>
        <vertAlign val="superscript"/>
        <sz val="10"/>
        <color rgb="FF000000"/>
        <rFont val="Arial"/>
        <family val="2"/>
      </rPr>
      <t>2</t>
    </r>
  </si>
  <si>
    <t>IEA NZE 2050 (2021)</t>
  </si>
  <si>
    <t>Power generation</t>
  </si>
  <si>
    <r>
      <t>Reduce Scope 1 and 2 emissions intensity</t>
    </r>
    <r>
      <rPr>
        <vertAlign val="superscript"/>
        <sz val="10"/>
        <color rgb="FF000000"/>
        <rFont val="Arial"/>
        <family val="2"/>
      </rPr>
      <t>4</t>
    </r>
    <r>
      <rPr>
        <sz val="10"/>
        <color rgb="FF000000"/>
        <rFont val="Arial"/>
        <family val="2"/>
      </rPr>
      <t xml:space="preserve"> to 0.10 tCO</t>
    </r>
    <r>
      <rPr>
        <vertAlign val="subscript"/>
        <sz val="10"/>
        <color rgb="FF000000"/>
        <rFont val="Arial"/>
        <family val="2"/>
      </rPr>
      <t>2</t>
    </r>
    <r>
      <rPr>
        <sz val="10"/>
        <color rgb="FF000000"/>
        <rFont val="Arial"/>
        <family val="2"/>
      </rPr>
      <t>-e/MWh (2021 baseline)</t>
    </r>
  </si>
  <si>
    <r>
      <t>tCO</t>
    </r>
    <r>
      <rPr>
        <vertAlign val="subscript"/>
        <sz val="10"/>
        <color rgb="FF000000"/>
        <rFont val="Arial"/>
        <family val="2"/>
      </rPr>
      <t>2</t>
    </r>
    <r>
      <rPr>
        <sz val="10"/>
        <color rgb="FF000000"/>
        <rFont val="Arial"/>
        <family val="2"/>
      </rPr>
      <t>-e/MWh</t>
    </r>
  </si>
  <si>
    <t>CSIRO/ClimateWorks Australia Hydrogen Superpower (2021)</t>
  </si>
  <si>
    <t>Cement: Cement production</t>
  </si>
  <si>
    <r>
      <t>tCO</t>
    </r>
    <r>
      <rPr>
        <vertAlign val="subscript"/>
        <sz val="10"/>
        <color rgb="FF000000"/>
        <rFont val="Arial"/>
        <family val="2"/>
      </rPr>
      <t>2</t>
    </r>
    <r>
      <rPr>
        <sz val="10"/>
        <color rgb="FF000000"/>
        <rFont val="Arial"/>
        <family val="2"/>
      </rPr>
      <t>-e/tonne of cement</t>
    </r>
  </si>
  <si>
    <t>SBTi Cement Target Setting Guidance – SDA (2022)</t>
  </si>
  <si>
    <t>Iron and Steel: Steel production</t>
  </si>
  <si>
    <r>
      <t>tCO</t>
    </r>
    <r>
      <rPr>
        <vertAlign val="subscript"/>
        <sz val="10"/>
        <color rgb="FF000000"/>
        <rFont val="Arial"/>
        <family val="2"/>
      </rPr>
      <t>2</t>
    </r>
    <r>
      <rPr>
        <sz val="10"/>
        <color rgb="FF000000"/>
        <rFont val="Arial"/>
        <family val="2"/>
      </rPr>
      <t>-e/tonne of steel</t>
    </r>
  </si>
  <si>
    <t>MPP Technology Moratorium (2022)</t>
  </si>
  <si>
    <r>
      <t>gCO</t>
    </r>
    <r>
      <rPr>
        <vertAlign val="subscript"/>
        <sz val="10"/>
        <color rgb="FF000000"/>
        <rFont val="Arial"/>
        <family val="2"/>
      </rPr>
      <t>2</t>
    </r>
    <r>
      <rPr>
        <sz val="10"/>
        <color rgb="FF000000"/>
        <rFont val="Arial"/>
        <family val="2"/>
      </rPr>
      <t>-e/passenger km</t>
    </r>
  </si>
  <si>
    <t>SBTi FLAG Oceania Dairy Commodity Land Management (2022)</t>
  </si>
  <si>
    <t>SBTi FLAG Oceania Beef Commodity Land Management (2022)</t>
  </si>
  <si>
    <t>Commercial Real Estate: Commercial Real Estate (offices)</t>
  </si>
  <si>
    <t>CRREM, Australia Multi-family homes (2023)</t>
  </si>
  <si>
    <t>1. Includes exploration, extraction and drilling companies, all activities integrated oil and gas companies (IOCs), tolling and stand-alone refineries and LNG producers. Does not include downstream retail and distribution, pipeline infrastructure, storage and transport, nor trading entities.</t>
  </si>
  <si>
    <t>2. Covers the production and sale of thermal coal, with adjacent sectors (including mining service providers) to be covered in other targets as appropriate. Transactional banking and rehabilitation bonds are excluded.</t>
  </si>
  <si>
    <t xml:space="preserve">3. Annually, we calculate the percentage of revenue coming directly from thermal coal mining by assessing customers’ full-year audited financial reports, based on a rolling average of the prior three years of revenues. </t>
  </si>
  <si>
    <t>4. Refers to Scope 1 and 2 emissions of power generators, i.e. customers with &gt;10% revenue coming from power generation or &gt;5% revenues from thermal coal electricity generation. In Australia, this applies to customers under ANZSIC (1993) code 3610 with National Greenhouse and Energy Reporting Scheme designated generation facilities and have &gt;10% revenue coming from power generation.</t>
  </si>
  <si>
    <t>5. This target covers customers that produce clinker in-house. The target has been set for customers’ Scope 1 and 2 emissions in relation to the production of cement. It covers emissions generated from calcination in clinker production as well as fuel combustion and electricity consumption associated with the cement production process.</t>
  </si>
  <si>
    <t>up to 48%</t>
  </si>
  <si>
    <t>up to 45%</t>
  </si>
  <si>
    <r>
      <t>Sustainability</t>
    </r>
    <r>
      <rPr>
        <vertAlign val="superscript"/>
        <sz val="10"/>
        <color rgb="FF000000"/>
        <rFont val="Arial"/>
        <family val="2"/>
      </rPr>
      <t>1</t>
    </r>
  </si>
  <si>
    <t>Sustainability loans</t>
  </si>
  <si>
    <t xml:space="preserve">Sustainability linked loans </t>
  </si>
  <si>
    <t>Total unique customers supported (#)</t>
  </si>
  <si>
    <t xml:space="preserve">Institutional </t>
  </si>
  <si>
    <t>Consumer &amp; Business</t>
  </si>
  <si>
    <t>5. Includes labelled lending in other sectors (i.e. not listed in the table above) for WIB.</t>
  </si>
  <si>
    <t>Sustainability bonds</t>
  </si>
  <si>
    <t xml:space="preserve">Sustainability linked bonds </t>
  </si>
  <si>
    <t>Total bond transactions facilitated (#)</t>
  </si>
  <si>
    <t xml:space="preserve">1. Includes labelled sustainability bonds and sustainability linked bonds </t>
  </si>
  <si>
    <t>GREEN TAILORED DEPOSITS</t>
  </si>
  <si>
    <t xml:space="preserve">Balance ($bn) </t>
  </si>
  <si>
    <t>1. Assets supporting the green deposit pool are externally verified and certified annually, and can include renewable energy, low carbon transport, low carbon buildings and water infrastructure.</t>
  </si>
  <si>
    <t>CLIMATE SCENARIO ANALYSIS ON KEY PORTFOLIOS</t>
  </si>
  <si>
    <t>CLIMATE SCENARIO ANALYSIS</t>
  </si>
  <si>
    <t>SCENARIO</t>
  </si>
  <si>
    <r>
      <t xml:space="preserve">1. Refer to this </t>
    </r>
    <r>
      <rPr>
        <u/>
        <sz val="7.5"/>
        <rFont val="Arial"/>
        <family val="2"/>
        <scheme val="minor"/>
      </rPr>
      <t>link</t>
    </r>
    <r>
      <rPr>
        <sz val="7.5"/>
        <rFont val="Arial"/>
        <family val="2"/>
        <scheme val="minor"/>
      </rPr>
      <t xml:space="preserve"> in the 'Glossary' for the definition of Australian locations that may experience higher physical risk by 2050.</t>
    </r>
  </si>
  <si>
    <t>APPLICATION OF EQUATOR PRINCIPLES</t>
  </si>
  <si>
    <t>TCE ASSESSED UNDER THE EQUATOR PRINCIPLES</t>
  </si>
  <si>
    <r>
      <t>Value outstanding (TCE $m)</t>
    </r>
    <r>
      <rPr>
        <vertAlign val="superscript"/>
        <sz val="10"/>
        <rFont val="Arial (Body)"/>
      </rPr>
      <t>4</t>
    </r>
  </si>
  <si>
    <t>Transactions completed</t>
  </si>
  <si>
    <r>
      <t>Number of Category A transactions</t>
    </r>
    <r>
      <rPr>
        <vertAlign val="superscript"/>
        <sz val="10"/>
        <rFont val="Arial (Body)"/>
      </rPr>
      <t>1</t>
    </r>
  </si>
  <si>
    <r>
      <t>Number of Category B transactions</t>
    </r>
    <r>
      <rPr>
        <vertAlign val="superscript"/>
        <sz val="10"/>
        <rFont val="Arial (Body)"/>
      </rPr>
      <t>2</t>
    </r>
  </si>
  <si>
    <r>
      <t>Number of Category C transactions</t>
    </r>
    <r>
      <rPr>
        <vertAlign val="superscript"/>
        <sz val="10"/>
        <rFont val="Arial (Body)"/>
      </rPr>
      <t>3</t>
    </r>
  </si>
  <si>
    <t>Total transactions completed</t>
  </si>
  <si>
    <t>TCE by sector (%)</t>
  </si>
  <si>
    <t>Infrastructure</t>
  </si>
  <si>
    <t>Power</t>
  </si>
  <si>
    <t>Natural resources</t>
  </si>
  <si>
    <t>TCE by geography (%)</t>
  </si>
  <si>
    <t>TCE by Equator Principles category (%)</t>
  </si>
  <si>
    <r>
      <t>Category A</t>
    </r>
    <r>
      <rPr>
        <vertAlign val="superscript"/>
        <sz val="10"/>
        <rFont val="Arial (Body)"/>
      </rPr>
      <t>1</t>
    </r>
  </si>
  <si>
    <r>
      <t>Category B</t>
    </r>
    <r>
      <rPr>
        <vertAlign val="superscript"/>
        <sz val="10"/>
        <rFont val="Arial (Body)"/>
      </rPr>
      <t>2</t>
    </r>
  </si>
  <si>
    <r>
      <t>Category C</t>
    </r>
    <r>
      <rPr>
        <vertAlign val="superscript"/>
        <sz val="10"/>
        <rFont val="Arial (Body)"/>
      </rPr>
      <t>3</t>
    </r>
  </si>
  <si>
    <r>
      <t xml:space="preserve">1. Refer to this </t>
    </r>
    <r>
      <rPr>
        <u/>
        <sz val="7.5"/>
        <rFont val="Arial"/>
        <family val="2"/>
        <scheme val="minor"/>
      </rPr>
      <t>link</t>
    </r>
    <r>
      <rPr>
        <sz val="7.5"/>
        <rFont val="Arial"/>
        <family val="2"/>
        <scheme val="minor"/>
      </rPr>
      <t xml:space="preserve"> in the 'Glossary' for the definition of Category A.</t>
    </r>
  </si>
  <si>
    <r>
      <t xml:space="preserve">2. Refer to this </t>
    </r>
    <r>
      <rPr>
        <u/>
        <sz val="7.5"/>
        <rFont val="Arial"/>
        <family val="2"/>
        <scheme val="minor"/>
      </rPr>
      <t>link</t>
    </r>
    <r>
      <rPr>
        <sz val="7.5"/>
        <rFont val="Arial"/>
        <family val="2"/>
        <scheme val="minor"/>
      </rPr>
      <t xml:space="preserve"> in the 'Glossary' for the definition of Category B.</t>
    </r>
  </si>
  <si>
    <r>
      <t xml:space="preserve">3. Refer to this </t>
    </r>
    <r>
      <rPr>
        <u/>
        <sz val="7.5"/>
        <rFont val="Arial"/>
        <family val="2"/>
        <scheme val="minor"/>
      </rPr>
      <t>link</t>
    </r>
    <r>
      <rPr>
        <sz val="7.5"/>
        <rFont val="Arial"/>
        <family val="2"/>
        <scheme val="minor"/>
      </rPr>
      <t xml:space="preserve"> in the 'Glossary' for the definition of Category C.</t>
    </r>
  </si>
  <si>
    <r>
      <t>DETAILS OF PROJECT FINANCE TRANSACTIONS UNDER EQUATOR PRINCIPLES IV</t>
    </r>
    <r>
      <rPr>
        <b/>
        <vertAlign val="superscript"/>
        <sz val="12"/>
        <color theme="4"/>
        <rFont val="Arial"/>
        <family val="2"/>
        <scheme val="minor"/>
      </rPr>
      <t>1,2</t>
    </r>
  </si>
  <si>
    <t>SECTOR</t>
  </si>
  <si>
    <t>PROJECT NAME</t>
  </si>
  <si>
    <t>INDEPENDENT
DUE DILIGENCE</t>
  </si>
  <si>
    <t>1. Westpac does not typically disclose details of activity with specific companies or projects. However, as per the requirements of EP IV and with approval of customers, we are able to disclose these specific transactions.</t>
  </si>
  <si>
    <t>2. All prior year Project Finance Transactions in Accordance with EP III are listed on the Equator Principles website (https://equator-principles.com/)</t>
  </si>
  <si>
    <t>ASSESSING IMPACTS OF INDIVIDUAL PROJECTS</t>
  </si>
  <si>
    <t>The following table outlines the number of projects approved by Westpac that have been specifically screened, and the environmental and/or social impacts assessed.</t>
  </si>
  <si>
    <t>KEY IMPACTS ASSESSED</t>
  </si>
  <si>
    <t>ENVIRONMENTAL</t>
  </si>
  <si>
    <t>SOCIAL</t>
  </si>
  <si>
    <r>
      <t>EXPOSURE TO TNFD REFERENCE SECTORS FOR FINANCIAL INSTITUTIONS</t>
    </r>
    <r>
      <rPr>
        <b/>
        <vertAlign val="superscript"/>
        <sz val="12"/>
        <color theme="4"/>
        <rFont val="Arial"/>
        <family val="2"/>
        <scheme val="minor"/>
      </rPr>
      <t>1</t>
    </r>
  </si>
  <si>
    <t>TNFD REFERENCE SECTORS</t>
  </si>
  <si>
    <t>% OF GROUP TCE</t>
  </si>
  <si>
    <t>ECONOMIC AND SOCIAL IMPACT</t>
  </si>
  <si>
    <t>ECONOMIC IMPACT</t>
  </si>
  <si>
    <t>VALUE GENERATION AND DISTRIBUTION ($m)</t>
  </si>
  <si>
    <t>Direct economic value generated</t>
  </si>
  <si>
    <t>Net interest income</t>
  </si>
  <si>
    <t>Non-interest income</t>
  </si>
  <si>
    <t>Net operating income</t>
  </si>
  <si>
    <t>Supplier and non-salary input costs excluding community investment</t>
  </si>
  <si>
    <r>
      <t>Community (community investment including commercial sponsorships and foregone fee revenue)</t>
    </r>
    <r>
      <rPr>
        <vertAlign val="superscript"/>
        <sz val="10"/>
        <rFont val="Arial (Body)"/>
      </rPr>
      <t>1</t>
    </r>
  </si>
  <si>
    <t>Depreciation and impairment charges</t>
  </si>
  <si>
    <t>Direct economic value distributed</t>
  </si>
  <si>
    <t>Shareholders (dividends and comprehensive income attributable to non-controlling interests)</t>
  </si>
  <si>
    <t>Governments (income tax expense)</t>
  </si>
  <si>
    <t>Employees (salaries and bonuses)</t>
  </si>
  <si>
    <t>Economic value retained for future growth</t>
  </si>
  <si>
    <t>Total economic value distributed and retained</t>
  </si>
  <si>
    <t>COMMUNITY INVESTMENT</t>
  </si>
  <si>
    <t>COMMUNITY INVESTMENT SUMMARY</t>
  </si>
  <si>
    <t>Australia ($)</t>
  </si>
  <si>
    <t>Community investment (including commercial sponsorships and foregone fee revenue) as a % of profit before income tax expense (%)</t>
  </si>
  <si>
    <t>Westpac profit before income tax expense ($m)</t>
  </si>
  <si>
    <t>Cash contributions</t>
  </si>
  <si>
    <r>
      <t>Charitable gifts</t>
    </r>
    <r>
      <rPr>
        <vertAlign val="superscript"/>
        <sz val="10"/>
        <color theme="1"/>
        <rFont val="Arial (Body)"/>
      </rPr>
      <t>1</t>
    </r>
  </si>
  <si>
    <r>
      <t>Matched giving</t>
    </r>
    <r>
      <rPr>
        <vertAlign val="superscript"/>
        <sz val="10"/>
        <color theme="1"/>
        <rFont val="Arial (Body)"/>
      </rPr>
      <t>2</t>
    </r>
  </si>
  <si>
    <r>
      <t>Community partnerships</t>
    </r>
    <r>
      <rPr>
        <vertAlign val="superscript"/>
        <sz val="10"/>
        <color theme="1"/>
        <rFont val="Arial (Body)"/>
      </rPr>
      <t>3</t>
    </r>
  </si>
  <si>
    <t>Total cash contributions</t>
  </si>
  <si>
    <r>
      <t>Time contributions</t>
    </r>
    <r>
      <rPr>
        <b/>
        <vertAlign val="superscript"/>
        <sz val="10"/>
        <rFont val="Arial (Body)"/>
      </rPr>
      <t xml:space="preserve">4 </t>
    </r>
  </si>
  <si>
    <t>Volunteer time</t>
  </si>
  <si>
    <t>Indigenous community secondments/volunteering</t>
  </si>
  <si>
    <t>Total time contributions</t>
  </si>
  <si>
    <r>
      <t>In-kind contributions</t>
    </r>
    <r>
      <rPr>
        <b/>
        <vertAlign val="superscript"/>
        <sz val="10"/>
        <rFont val="Arial (Body)"/>
      </rPr>
      <t>5</t>
    </r>
  </si>
  <si>
    <t>In-kind gifts or donations</t>
  </si>
  <si>
    <t>Indigenous in-kind</t>
  </si>
  <si>
    <t>Total in-kind contributions</t>
  </si>
  <si>
    <r>
      <t>Management costs</t>
    </r>
    <r>
      <rPr>
        <b/>
        <vertAlign val="superscript"/>
        <sz val="10"/>
        <rFont val="Arial (Body)"/>
      </rPr>
      <t>6</t>
    </r>
  </si>
  <si>
    <t>Management costs - General</t>
  </si>
  <si>
    <t>Management costs - Indigenous</t>
  </si>
  <si>
    <t>Total management costs</t>
  </si>
  <si>
    <r>
      <t>Community investment</t>
    </r>
    <r>
      <rPr>
        <b/>
        <vertAlign val="superscript"/>
        <sz val="10"/>
        <rFont val="Arial (Body)"/>
      </rPr>
      <t>7</t>
    </r>
  </si>
  <si>
    <r>
      <t>Commercial sponsorships</t>
    </r>
    <r>
      <rPr>
        <vertAlign val="superscript"/>
        <sz val="10"/>
        <rFont val="Arial (Body)"/>
      </rPr>
      <t>8</t>
    </r>
  </si>
  <si>
    <r>
      <t>Foregone fee revenue – not-for-profit organisations</t>
    </r>
    <r>
      <rPr>
        <vertAlign val="superscript"/>
        <sz val="10"/>
        <rFont val="Arial (Body)"/>
      </rPr>
      <t>9</t>
    </r>
  </si>
  <si>
    <r>
      <t>Foregone fee revenue – other fee free accounts</t>
    </r>
    <r>
      <rPr>
        <vertAlign val="superscript"/>
        <sz val="10"/>
        <rFont val="Arial (Body)"/>
      </rPr>
      <t>9</t>
    </r>
  </si>
  <si>
    <t>Community investment including commercial sponsorships and foregone fee revenue</t>
  </si>
  <si>
    <r>
      <t xml:space="preserve">2. Refer to this </t>
    </r>
    <r>
      <rPr>
        <u/>
        <sz val="7.5"/>
        <color theme="1"/>
        <rFont val="Arial"/>
        <family val="2"/>
        <scheme val="minor"/>
      </rPr>
      <t>link</t>
    </r>
    <r>
      <rPr>
        <sz val="7.5"/>
        <color theme="1"/>
        <rFont val="Arial"/>
        <family val="2"/>
        <scheme val="minor"/>
      </rPr>
      <t xml:space="preserve"> in the 'Glossary' for the definition of matched giving.</t>
    </r>
  </si>
  <si>
    <r>
      <t xml:space="preserve">3. Refer to this </t>
    </r>
    <r>
      <rPr>
        <u/>
        <sz val="7.5"/>
        <color theme="1"/>
        <rFont val="Arial"/>
        <family val="2"/>
        <scheme val="minor"/>
      </rPr>
      <t>link</t>
    </r>
    <r>
      <rPr>
        <sz val="7.5"/>
        <color theme="1"/>
        <rFont val="Arial"/>
        <family val="2"/>
        <scheme val="minor"/>
      </rPr>
      <t xml:space="preserve"> in the 'Glossary' for the definition of community partnerships.</t>
    </r>
  </si>
  <si>
    <r>
      <t xml:space="preserve">4. Refer to this </t>
    </r>
    <r>
      <rPr>
        <u/>
        <sz val="7.5"/>
        <color theme="1"/>
        <rFont val="Arial"/>
        <family val="2"/>
        <scheme val="minor"/>
      </rPr>
      <t>link</t>
    </r>
    <r>
      <rPr>
        <sz val="7.5"/>
        <color theme="1"/>
        <rFont val="Arial"/>
        <family val="2"/>
        <scheme val="minor"/>
      </rPr>
      <t xml:space="preserve"> in the 'Glossary' for the definition of time contributions.</t>
    </r>
  </si>
  <si>
    <t>FINANCIAL EDUCATION</t>
  </si>
  <si>
    <r>
      <t>FINANCIAL EDUCATION - NUMBER OF PARTICIPANTS</t>
    </r>
    <r>
      <rPr>
        <b/>
        <vertAlign val="superscript"/>
        <sz val="11"/>
        <color theme="0"/>
        <rFont val="Arial"/>
        <family val="2"/>
        <scheme val="minor"/>
      </rPr>
      <t>1</t>
    </r>
  </si>
  <si>
    <r>
      <t xml:space="preserve">Group total </t>
    </r>
    <r>
      <rPr>
        <sz val="10"/>
        <rFont val="Arial (Body)"/>
      </rPr>
      <t>face to face and live events</t>
    </r>
  </si>
  <si>
    <t>POLITICAL ENGAGEMENT</t>
  </si>
  <si>
    <t>POLITICAL ENGAGEMENT EXPENSES</t>
  </si>
  <si>
    <r>
      <t xml:space="preserve">1. Westpac has a policy prohibiting cash donations to political parties. Refer to this </t>
    </r>
    <r>
      <rPr>
        <u/>
        <sz val="7.5"/>
        <color rgb="FF000000"/>
        <rFont val="Arial (Body)"/>
      </rPr>
      <t>link</t>
    </r>
    <r>
      <rPr>
        <sz val="7.5"/>
        <color rgb="FF000000"/>
        <rFont val="Arial (Body)"/>
      </rPr>
      <t xml:space="preserve"> in the 'Glossary' for the definition of political cash donations.</t>
    </r>
  </si>
  <si>
    <t>INDICATOR OR TERM</t>
  </si>
  <si>
    <t>DEFINITION</t>
  </si>
  <si>
    <t>Absenteeism</t>
  </si>
  <si>
    <t>The number of actual absentee days lost as a percentage of total days scheduled to be worked by the workforce for the same period. Employees are absent from work because of incapacity of any kind, not as the result of work-related injury, this exclude permitted leave such as holidays, study and parental leave. Includes permanent and maximum term employees. Excludes Pacific and International employees.</t>
  </si>
  <si>
    <t>Air travel (tCO₂-e)</t>
  </si>
  <si>
    <t>Alleged code of conduct breaches</t>
  </si>
  <si>
    <t>Australian locations that may experience higher physical risk by 2050</t>
  </si>
  <si>
    <t xml:space="preserve">To assess the possible implications of climate-related physical risks, the Group studied the potential impact of natural perils on its Australian mortgage portfolio. The analysis:
• Uses a generalised model of how extreme weather and climate change may affect direct physical risks to a ‘representative property’, which is an archetype of a modern Australian home using current building codes, under IPCC RCP2.6 and RCP8.5 scenarios.
• Considers riverine or surface water flooding, coastal inundation, forest fires, extreme wind including cyclones, and soil subsidence.
• Computes physical risk for each year from 1990 to 2100, allowing us to assess the potential impacts of current and future extreme weather and climate change.
• Models the current portfolio with no growth or movement, and did not consider the impact of adaptation measures or management actions to mitigate risks.
• Identifies locations that may be at higher risk and assessed the Group’s current exposure to these locations. Higher risk were locations where insurance may become more expensive or unavailable.
• This analysis has been used to assess Westpac’s Australian mortgage portfolio exposure to locations identified as likely to be exposed to higher physical risk.
</t>
  </si>
  <si>
    <t>Training includes completed workshops, online and virtual classes captured by WBC Learning Management System (LMS) and WNZL LMS, divided by headcount at the end of the reporting period (30 September). Training excludes non-managed training (external courses) and internal training conducted by business unit(s) not loaded into the WBC LMS. The WBC LMS only includes employees still employed at the end of the reporting period. Group average excludes Pacific LMS.</t>
  </si>
  <si>
    <t>Base building (tCO₂-e)</t>
  </si>
  <si>
    <t>Business logistics – Couriers (tCO₂-e)</t>
  </si>
  <si>
    <t>Charitable gifts</t>
  </si>
  <si>
    <t xml:space="preserve">Cash donations, made with no commercial intent, to organisations or communities to fund charitable activities.  They are typically in response to an appeal or initiated by management or an employee, and tend to be one-off. </t>
  </si>
  <si>
    <t>New/improved product features/services 
supporting vulnerable customers</t>
  </si>
  <si>
    <t>Number of new and improved product features and services launched that will support vulnerable customers during the financial year. A new or improved feature or service is only counted once, irrespective of how many products it is available on. These product features and services are designed to support or meet the needs of customers who experience vulnerability as defined in the Westpac Customer Vulnerability Policy.</t>
  </si>
  <si>
    <t>Customers with access to digital banking</t>
  </si>
  <si>
    <t>Number of Australian consumer and business customers who own at least one product that can be managed via our online platforms (Westpac Live, Compass, Business Banking Online, Corporate Online or myRAMS)​.</t>
  </si>
  <si>
    <t>Code of Conduct training - compliance rate</t>
  </si>
  <si>
    <t>Commercial sponsorships</t>
  </si>
  <si>
    <t>Business- related activities in the community, usually undertaken by departments outside the community function (e.g. marketing, R&amp;D), to support the success of the company, and promote its brands and other policies, that also deliver community benefit. Such sponsorships are usually partnerships with charities and community-based organisations with the primary purpose of generating business and/or commercial gain. Only the costs that directly benefits the community are counted as community investment.</t>
  </si>
  <si>
    <t>Community partnerships</t>
  </si>
  <si>
    <t>Complaints resolved within five days</t>
  </si>
  <si>
    <t xml:space="preserve">The percentage of customer complaints that are resolved within five calendar days from the date the complaint was received, including those complaints that are resolved at the first point of contact. Based on the total number of complaints tracked and closed during the reporting period. </t>
  </si>
  <si>
    <t>Customer satisfaction (CSat) (New Zealand)</t>
  </si>
  <si>
    <t>Source: 3 month rolling Retail Market Monitor data (survey conducted by Camorra Research). Respondents are asked to rate the overall level of service they receive from their main bank (self-selected which ONE bank is their main provider of financial services) on a scale of 1 (Poor) to 5 (Excellent). The rating represents % of respondents who scored 4 (Very Good) or 5 (Excellent).</t>
  </si>
  <si>
    <t>Customer complaints</t>
  </si>
  <si>
    <t>Complaints reported are those recorded in the Bank’s complaint systems. Complaints are recorded by employees in Australia and New Zealand.</t>
  </si>
  <si>
    <t>Customer satisfaction (CSat) (Australia)</t>
  </si>
  <si>
    <t>The Customer Satisfaction score is an average of customer satisfaction ratings of the customer’s main financial institution for consumer or business banking on a scale of 0 to 10 (0 means ‘extremely dissatisfied’ and 10 means ‘extremely satisfied’)</t>
  </si>
  <si>
    <t>Customers experiencing financial hardship who accessed a financial assistance package</t>
  </si>
  <si>
    <t>Customers provided with natural disaster relief packages</t>
  </si>
  <si>
    <t>Number of customers (including businesses) provided with three months’ disaster relief assistance on eligible accounts as a result of a natural disaster (flood, fire, major storm/cyclone). Includes customers that had completed their full term of assistance or were still undergoing assistance at the end of the period.</t>
  </si>
  <si>
    <t>Digitally active customers</t>
  </si>
  <si>
    <t>Occupational health and safety training - compliance rate.</t>
  </si>
  <si>
    <t>Compliance rate for four mandatory health, safety and wellbeing training modules. Employees must be compliant in two enrolled courses mandatory for all employees, whilst people leaders (i.e., an employee with a direct report) must be compliant in all four courses, to count as compliant in this rate. Includes all active Group-wide employees, excluding New Zealand and Pacific.</t>
  </si>
  <si>
    <t>Employee commute (tCO2-e)</t>
  </si>
  <si>
    <t>Employee involuntary attrition (%)</t>
  </si>
  <si>
    <t>Measured as the total involuntary separation of employees (those who leave the organisation without their choice or consent) over the 12 months average total headcount for the period (includes permanent full-time, part-time and maximum term employees).</t>
  </si>
  <si>
    <t>Employee total attrition (%)</t>
  </si>
  <si>
    <t>Measured as the total voluntary and involuntary separation of employees over the 12 months average total headcount for the period (includes permanent full-time, part-time and maximum term employees).</t>
  </si>
  <si>
    <t>Employee voluntary attrition (%)</t>
  </si>
  <si>
    <t>Measured as the total voluntary separation of employees over the 12 months average total headcount for the period (includes permanent full-time, part-time and maximum term employees).</t>
  </si>
  <si>
    <t xml:space="preserve">Customers under age 30 with a savings goal </t>
  </si>
  <si>
    <t>Percentage of customers aged under 30 that have set a savings goal in a Life or Bump account. These accounts provide the ability to set up to six savings goals, including automatic transfers.</t>
  </si>
  <si>
    <t>Employment types</t>
  </si>
  <si>
    <t>Permanent employment type includes full-time and part-time permanent employees. Temporary employment type includes employees on a maximum term contract working full-time or part-time.  Non-guaranteed hours employment type includes personnel working on a casual arrangement.</t>
  </si>
  <si>
    <t>Energy consumption (GJ)</t>
  </si>
  <si>
    <t>Total consumption of natural gas, stationary diesel, stationary LPG, fleet fuels and electricity for the year ending 30 June, as per supplier invoices for all facilities under the operational control of Westpac and vehicle fleet, converted to gigajoules.</t>
  </si>
  <si>
    <t>Thermal coal and metallurgical coal</t>
  </si>
  <si>
    <t>Equator Principles – Category A</t>
  </si>
  <si>
    <t>Projects with potential significant adverse environmental and social risks and/or impacts that are diverse, irreversible or unprecedented.</t>
  </si>
  <si>
    <t>Equator Principles – Category B</t>
  </si>
  <si>
    <t>Projects with potential limited adverse environmental and social risks and/or impacts that are few in number, generally site-specific, largely reversible and readily addressed through mitigation measures.</t>
  </si>
  <si>
    <t>Equator Principles – Category C</t>
  </si>
  <si>
    <t>Projects with minimal or no adverse environmental and social risks and/or impacts.</t>
  </si>
  <si>
    <t>Financial education (hours)</t>
  </si>
  <si>
    <t>Financial education (participants)</t>
  </si>
  <si>
    <t>Total number of employees, customers and general public engaging with financial education materials offered by the Westpac Australia, New Zealand and Pacific (Fiji and Papua New Guinea), delivered through live events (either in person or online).</t>
  </si>
  <si>
    <t>Foregone fee revenue</t>
  </si>
  <si>
    <t>An effective donation arising by not charging fees to charitable organisations or low-income earners for services provided. The estimated value is calculated as the difference between what was charged (if anything), and what would have been charged on equivalent standard accounts. Equivalent standard accounts include those that customers currently hold that charges fees for the same offering.</t>
  </si>
  <si>
    <t>Gender Diversity – Executive Team (%)</t>
  </si>
  <si>
    <t>The % of the Executive Team (includes direct reports of the CEO with key executive responsibilities) that are female. Calculation excludes CEO.</t>
  </si>
  <si>
    <t xml:space="preserve">The % of senior leaders that are female. Senior leaders include the Executive Team, General Managers, and direct reports to General Managers, excluding administrative/support roles. Senior leaders must be permanent or maximum term employees.  </t>
  </si>
  <si>
    <t>Gender Diversity – Westpac Board (%)</t>
  </si>
  <si>
    <t>The % of female Board members including Executive and Non-executive Directors at the end of the reporting period.</t>
  </si>
  <si>
    <t>Community investment</t>
  </si>
  <si>
    <t>Hire vehicles, taxi and personal vehicles (tCO₂-e)</t>
  </si>
  <si>
    <t>Hotel stays (tCO₂-e)</t>
  </si>
  <si>
    <t>Comprises the donation of goods and services to support community activities. These are non-cash resources provided to not-for-profit, community groups, or other organisations (including Indigenous groups). These  can include company products, equipment, furniture or office space and are valued at what it costs the company to provide.</t>
  </si>
  <si>
    <t xml:space="preserve">Lost Time Injury Frequency Rate </t>
  </si>
  <si>
    <t>Measures the number of Lost Time Injuries (LTIs), defined as injuries or illnesses (based on workers compensation claims accepted) resulting in an employee being unable to work for a full scheduled day (or shift) other than the day (or shift) on which the injury occurred where work was a significant contributing factor, per one million hours worked in the rolling 12 months reported.</t>
  </si>
  <si>
    <t>Management costs</t>
  </si>
  <si>
    <t>Matched giving</t>
  </si>
  <si>
    <t>When the company provides a monetary contribution to match employee money raised or donated to a charity. Only the money that the company itself donates is counted.</t>
  </si>
  <si>
    <t xml:space="preserve">Contractor </t>
  </si>
  <si>
    <t xml:space="preserve">Contractors are part of Westpac’s contingent workforce. They are agency supplied workers or self-employed, engaged by the hour or on a day rate basis, to provide support for projects or business as usual activities as needed. </t>
  </si>
  <si>
    <t>Net Promoter Score (NPS)</t>
  </si>
  <si>
    <t>New starter</t>
  </si>
  <si>
    <t>New starters are permanent employees working full-time or part-time, who commenced employment in the Westpac Group within this 12 month reporting period.</t>
  </si>
  <si>
    <t>Number of credit card accounts (millions)</t>
  </si>
  <si>
    <t>The number of credit card accounts held by consumer customers in Australia.</t>
  </si>
  <si>
    <t>Organisational Health Index</t>
  </si>
  <si>
    <t>Measures organisational health based on McKinsey &amp; Company's OHI methodology. Employees are surveyed on a range of matters including, management practices, employee experiences and culture. The survey results are provided to McKinsey &amp; Company to calculate our OHI score.</t>
  </si>
  <si>
    <t>Paper consumption (tCO₂-e)</t>
  </si>
  <si>
    <t>Paper consumption (tonnes)</t>
  </si>
  <si>
    <t>Total office paper and paper products purchased (in tonnes) by Westpac Group as reported by key suppliers for Australian and New Zealand operations for the year ending 30 June. Australian paper consumption includes office copy paper, paper products and printed materials, including direct mail and marketing documents (e.g. office stationery, marketing brochures, customer statements). New Zealand paper consumption includes office copier paper, envelopes, paper utilised in customer letters and statements, and cheque/deposit books ordered.</t>
  </si>
  <si>
    <t>Paper disposal (tCO₂-e)</t>
  </si>
  <si>
    <t>Parental Leave</t>
  </si>
  <si>
    <t>Employees entitled to parental leave includes permanent and max term employees from Australia and New Zealand. Employees outside these regions have been excluded from the calculation.
Employees that took parental leave includes those taking primary or secondary carer parental leave of any duration or frequency in the reporting period. 
Employees that returned to work in the reporting period excludes those who separated while on parental leave, and those who commenced parental leave in the reporting period and are still on parental leave at the end of the financial year.
Return to work rate (%) is the percent of employees who returned to work divided by the total number of employees who took parental leave during the reporting period. The return to work rate excludes employees with parental leave that continues after the end of the financial year.
Employees still employed 12 months after return to work is calculated from those employees who finished their parental leave in the previous reporting period, i.e., for 2023 that would be between 1 October 2021 and 30 September 2022.
Retention rate (%) is the percent of employees who returned to work 12 months after their last parental leave break in the previous reporting period, divided by the total number of employees who completed their parental leave in the previous reporting period.</t>
  </si>
  <si>
    <t>Percentage of Basic Salary</t>
  </si>
  <si>
    <t xml:space="preserve">The average full-time equivalent base salary for females divided by males as a percentage by role level. Base salary is an employee’s annual fixed remuneration excluding variable rewards, leave loading, superannuation, and any other allowances. Numbers exclude the CEO, non-executive directors, contractors, casual employees and employees who have not responded with a defined gender. A number greater than 100 means that females on average receive more than male at the same role level.
</t>
  </si>
  <si>
    <t>SBS cultural learning - compliance rate.</t>
  </si>
  <si>
    <t>Purchased electricity – T&amp;D losses (tCO₂-e)</t>
  </si>
  <si>
    <t>Purchased electricity – Third party data centre and ATMs (tCO₂-e)</t>
  </si>
  <si>
    <t>Purchased electricity (tCO₂-e)</t>
  </si>
  <si>
    <t>Refrigerants (tCO₂-e)</t>
  </si>
  <si>
    <t>Renewable electricity (%)</t>
  </si>
  <si>
    <t>Renewable electricity percentage is calculated as the total renewable electricity (GJ) sourced from on-site solar and virtual power purchase agreements (evidenced by surrendered renewable energy attribute certificates (EACs)) divided by the total electricity consumption (GJ) from facilities within Westpac’s operational control for the year ending 30 June.</t>
  </si>
  <si>
    <t>Renewable energy (%)</t>
  </si>
  <si>
    <t xml:space="preserve">Renewable energy percentage is calculated as the total renewable electricity (GJ) sourced from on-site solar and virtual power purchase agreements (evidenced by surrendered renewable energy attribute certificates (EACs)) divided by the total consumption (GJ) of natural gas, stationary diesel, stationary LPG, fleet fuels and electricity from facilities and vehicle fleet within Westpac’s operational control for the year ending 30 June. </t>
  </si>
  <si>
    <t>Scope 1 and 2 (tCO₂-e)/employee (FTE)</t>
  </si>
  <si>
    <t>Tonnes of scope 1 and 2 greenhouse gas emissions (market-based) per average full-time equivalent employee (FTE) for the year ending 30 June.</t>
  </si>
  <si>
    <t xml:space="preserve">Sectors that may face relatively higher growth constraints from transition risk </t>
  </si>
  <si>
    <t xml:space="preserve">To assess the possible implications of climate-related transition risks, the Group used scenario analysis to study how the Australian economy, electricity market and other industry sectors might perform when emissions are constrained in line with 1.5-degree transition pathways.
• The emission constraints used in the modelling were informed by the International Energy Agency’s Sustainable Development Scenario, the International Renewable Energy Agency’s Renewable Energy Roadmap and the Intergovernmental Panel on Climate Change (IPCC) Special Report on Global Warming of 1.5 Degrees;
• ANZSIC (Australian and New Zealand Standard Industry Classification) codes were used to map to specific industries, and then to sectors;
• Each sector’s performance under the scenario pathway was analysed and categorised according to risk profile;
• Sectors whose medium (2030) and long-term (2050) performance under a scenario deviated by more than one standard deviation below average GDP growth were classified as ‘higher risk’; and
• These results were applied to the Australian Business and Institutional lending portfolio to assess the extent of current exposure to these higher risk sectors. </t>
  </si>
  <si>
    <t>Severity 1 Information Security incidents</t>
  </si>
  <si>
    <t>A security event that jeopardises one or more critical systems, processes or data sources with high impacts to business operations, financial standing, brand reputation, or regulatory obligations.</t>
  </si>
  <si>
    <t>Severity 1 Technology incidents</t>
  </si>
  <si>
    <t>A technology event with severe impact to customers and/or severe impact across multiple brands or business units.</t>
  </si>
  <si>
    <t>Spend with diverse suppliers</t>
  </si>
  <si>
    <t xml:space="preserve">Spend with businesses that are:
• At least 50% owned by individuals of Australian Indigenous descent and accredited by Supply Nation or listed with an Australian Indigenous Chamber of Commerce or equivalent certifying body 
• At least 51% owned and controlled by one or more women
• Social Enterprises (certified by Social Traders or hold Australian charitable status) 
• Australian Disability Enterprises (listed on the BuyAbility website) 
• Certified B Corporations (certified by B Lab)
Westpac relies on industry bodies for the verification of supplier diversity status.
Diverse suppliers at Westpac are further defined at:  https://www.westpac.com.au/content/dam/public/wbc/documents/pdf/aw/sustainability/WBG_DiverseSupplierGroupDefinitions.pdf
</t>
  </si>
  <si>
    <t>Spend with Indigenous Australian suppliers/Indigenous-owned businesses</t>
  </si>
  <si>
    <t xml:space="preserve">Spend with businesses that are at least 50% owned by individuals of Australian Indigenous descent and must be accredited by Supply Nation or listed with an Australian Indigenous Chamber of Commerce or equivalent certifying body. 
Westpac relies on industry bodies for the verification of supplier diversity status.
Indigenous owned businesses at Westpac are further defined at: 
https://www.westpac.com.au/content/dam/public/wbc/documents/pdf/aw/sustainability/WBG_DiverseSupplierGroupDefinitions.pdf
</t>
  </si>
  <si>
    <t>Stationary energy – Natural gas, Diesel, LPG (tCO₂-e)</t>
  </si>
  <si>
    <t>Stationary energy – Natural gas, Diesel, LPG E&amp;D (tCO₂-e)</t>
  </si>
  <si>
    <t>Substantiated code of conduct breaches</t>
  </si>
  <si>
    <t xml:space="preserve">The number of matters managed by Westpac Group’s Workplace Resolutions team where Australia-based employees were found to have engaged in Misconduct or Serious Misconduct under the Group’s ‘Consequence Management Framework’. All substantiated matters resulted in disciplinary or other remedial action (including remuneration impacts). </t>
  </si>
  <si>
    <t xml:space="preserve">Total committed exposure (TCE) </t>
  </si>
  <si>
    <t>Total committed exposure (TCE) - Westpac Institutional Banking (WIB)</t>
  </si>
  <si>
    <t>TCE represents the maximum amount of credit exposure that Westpac has committed to provide to a customer, both on- and off-balance sheet, including those that arise from transactional banking. For the purposes of setting net-zero targets, this TCE definition excludes secondary market trading or underwriting committed credit exposures.</t>
  </si>
  <si>
    <t>Number of debit card accounts</t>
  </si>
  <si>
    <t>Total Recordable Injury Frequency Rate</t>
  </si>
  <si>
    <t>Measures the number of Total recordable injuries (TRIs) requiring more than first aid treatment, i.e. all fatalities, lost time injuries, restricted work injuries and medical treatment injuries, per one million hours worked in the rolling 12 months reported.</t>
  </si>
  <si>
    <t>Total scope 1 greenhouse gas emissions (tCO₂-e)</t>
  </si>
  <si>
    <t>Total scope 2 greenhouse gas emissions (tCO₂-e) (location-based)</t>
  </si>
  <si>
    <t>Total scope 2 greenhouse gas emissions (tCO₂-e) (market-based)</t>
  </si>
  <si>
    <t>Transport energy – Fleet fuels (tCO₂-e)</t>
  </si>
  <si>
    <t>Transport energy – Fleet fuels E&amp;D (tCO₂-e)</t>
  </si>
  <si>
    <t>Time contributions</t>
  </si>
  <si>
    <t>Waste diversion from landfill (tonnes)</t>
  </si>
  <si>
    <t>Total operational waste that is converted and repurposed, that would have otherwise been disposed of in landfill, into new materials and energy sources. Includes Australian commercial, retail, data centre and subsidiary sites and New Zealand commercial and retail sites under Westpac Group’s operational control for the year ending 30 June.  
For Australian commercial, data centre and subsidiary sites, waste diverted from landfill volume (tonnes) is based on supplier records where available or estimated based on the average waste diversion per FTE attendance of similar properties. For Australian retail sites, waste diverted from landfill (tonnes) is estimated based on representative waste audits and extrapolated across the retail network using FTE attendance. Excludes storage units, stand-alone ATMs and sites over which the Westpac Group does not have direct operational control. Excludes construction waste diverted from landfill.
For New Zealand, waste diverted from landfill volume (tonnes) is based on supplier or capacity assumptions where alternative diversion streams are used, and includes general recycling, paper recycling and organic streams. Where organic collections are not available, alternative diversion streams are used including feedstock for worm farms, chickens and pigs or bokashi compost bin. In these instances, organics waste volumes (tonnes) are estimated based on bin sizes. Excludes construction waste diverted from landfill.</t>
  </si>
  <si>
    <t>Waste diversion from landfill, Australian commercial sites (%)</t>
  </si>
  <si>
    <t>Converting and repurposing waste, that would have otherwise been disposed of in landfill, into new materials and energy sources for the year ending 30 June. The rate is calculated as the total volume of waste that does not go to landfill (tonnes) divided by the total waste generated (tonnes) for Westpac Group’s Australian commercial sites. Excludes storage units, stand-alone ATMs and sites over which the Westpac Group does not have direct operational control. Excludes construction waste.</t>
  </si>
  <si>
    <t>Waste to landfill (tCO2-e)</t>
  </si>
  <si>
    <t>Waste to landfill (tonnes)</t>
  </si>
  <si>
    <t>Total operational waste (tonnes) that is sent to landfill from commercial, retail, data centre and subsidiary sites and New Zealand commercial and retail sites under Westpac Group’s operational control for the year ending 30 June.  
For Australian commercial, data centre and subsidiary sites, waste to landfill (tonnes) is based on supplier records where available or estimated based on the average landfill volume per FTE attendance of similar properties. For Australian retail sites, waste to landfill (tonnes) is estimated based on representative waste audits and extrapolated across the retail network using FTE attendance. Excludes waste from stand-alone ATMs and fleet. For New Zealand, waste to landfill (tonnes) from corporate sites is based on supplier records, the waste to landfill from retail sites is estimated based on rubbish bag capacity. Excludes construction waste.</t>
  </si>
  <si>
    <t xml:space="preserve">Water consumption (kL) </t>
  </si>
  <si>
    <t xml:space="preserve">Water consumed at facilities under Westpac operational control in Australia.  From 2021 water consumption included Australian commercial, retail, data centre and subsidiary sites. Prior to this, water consumption included Australian commercial and retail sites within operational control only. Excludes New Zealand.
Water consumption is based on invoice records provided by suppliers. Where invoice data is not available, it is estimated based on the net lettable area and average consumption of similar properties where actual data is available.
</t>
  </si>
  <si>
    <t>Whistleblower reporting</t>
  </si>
  <si>
    <t>Number of concerns entered into the whistleblower case management database via: a direct entry by the whistleblower, the external hotline, the Group’s Whistleblower Protection Officer, or other eligible individuals. Total concerns are broken down into report categories. Reportable conduct concerns are given a substantiation status, as determined by the investigation.</t>
  </si>
  <si>
    <t>Political cash donations</t>
  </si>
  <si>
    <t xml:space="preserve">Monetary (or in kind) contributions given directly to individual political parties that can be used for their campaign purposes. </t>
  </si>
  <si>
    <t>Energy (GJ)/employee (FTE)</t>
  </si>
  <si>
    <t>Total energy consumed per average full-time equivalent employee (FTE) for the year ending 30 June.</t>
  </si>
  <si>
    <t>Full-time equivalent</t>
  </si>
  <si>
    <t>A calculation based on the number of hours worked by full and part-time employees, including internal contractors, as part of their normal duties. For example, the full-time equivalent (FTE) of one FTE is 76 hours paid work per fortnight.</t>
  </si>
  <si>
    <t>Headcount</t>
  </si>
  <si>
    <t>All people directly employed by Westpac, excluding contractors.</t>
  </si>
  <si>
    <t>Data breaches (Australia)</t>
  </si>
  <si>
    <t>Data breaches (New Zealand)</t>
  </si>
  <si>
    <t>Westpac must report notifiable privacy breaches to the OPC. Notifiable privacy breaches are defined by s112(1)(a) and (b) of the Privacy Act 2020. Under ss 114 and 115 of the Privacy Act the organisation must notify affected individuals and the OPC when a privacy breach has caused or is likely to cause serious harm to an individual(s) whose personal information is involved.</t>
  </si>
  <si>
    <t>Total customers</t>
  </si>
  <si>
    <t>Data privacy management training - compliance rate</t>
  </si>
  <si>
    <t>Compliance rate of Group-wide 'Privacy at Westpac' training. Includes all active Group-wide employees, excluding New Zealand and Pacific.</t>
  </si>
  <si>
    <t>Cybersecurity training - compliance rate</t>
  </si>
  <si>
    <t>Compliance rate of Group-wide 'Operation Cybersafe' training. Includes all active Group-wide employees, excluding New Zealand and Pacific.</t>
  </si>
  <si>
    <t>Risk management training - compliance rate</t>
  </si>
  <si>
    <t>Westpac Remote Services delivers in-community banking services and in-the-moment financial education, with 30 community visits per annum</t>
  </si>
  <si>
    <t xml:space="preserve">• Remote: based on the ABS Remote and very remote postcodes 
• Community: individuals/groups that live within the remote community and homelands  
• Financial Education: banking access and services – not basic budgeting, cash management or savings education </t>
  </si>
  <si>
    <t>Number of Branches - Australia</t>
  </si>
  <si>
    <t>Number of ATMs - Australia</t>
  </si>
  <si>
    <t>Includes actively transacting and customer available ATMs throughout Australia for the financial year.</t>
  </si>
  <si>
    <t>Employees receiving regular performance and career development reviews (%)</t>
  </si>
  <si>
    <t>Water consumption (tCO2-e)</t>
  </si>
  <si>
    <t>Exposure to Taskforce on Nature-related Financial Disclosures (TNFD) sectors for Financial Institutions</t>
  </si>
  <si>
    <t>Customers who earnt Spend &amp; Save interest</t>
  </si>
  <si>
    <t>Residential mortgage balance of customers using housing inclusion solution</t>
  </si>
  <si>
    <t xml:space="preserve">Value of home loans drawn under the Home Guarantee Scheme (HGS) and the Head Start Homes Scheme (HSH). The HGS is an Australian Government scheme mostly for first home buyers while the HSH helps some customers that are more vulnerable to own a home. Eligibility criteria apply to both schemes and these are available online. </t>
  </si>
  <si>
    <t>Westpac’s scam detection rate</t>
  </si>
  <si>
    <t xml:space="preserve">Percentage of scam cases detected by the bank's systems over total scams. </t>
  </si>
  <si>
    <t>Total scam prevented loss to customer</t>
  </si>
  <si>
    <t>Value of total scam transactions detected and stopped, including the value of total amounts stopped or recovered and returned to the customer.</t>
  </si>
  <si>
    <t>Indigenous call centre unique customers</t>
  </si>
  <si>
    <t>A unique customer is a customer that has called through to the Indigenous call centre at least once during the reporting period.</t>
  </si>
  <si>
    <t xml:space="preserve">New accounts opened with strengthened safeguarding </t>
  </si>
  <si>
    <t>Businesses engaged on child safeguarding through the Australian Business Coalition for Safeguarding Children</t>
  </si>
  <si>
    <t>Number of additional Australian businesses, engaged through the Australian Childhood Foundation, that have been reached by face-to-face conversations, online meetings, training activities, and advocacy efforts</t>
  </si>
  <si>
    <t>Jobs created by Westpac Foundation supported partners</t>
  </si>
  <si>
    <t>Scholarships awarded by Westpac Scholars Trust</t>
  </si>
  <si>
    <t>Percentage of employees who identify as culturally diverse</t>
  </si>
  <si>
    <t>At Westpac culturally diverse employees are defined as those who do not identify with only Western cultural backgrounds as measured in the annual Inclusion and Diversity Survey, (I&amp;D Survey).
  • Western cultural background: employees who identify with only an Anglo-Celtic, European and/or North American cultural background
  • Non-Western cultural background: employees who identify with any cultural background other than Anglo-Celtic, European and/or North American
Employees who identify with both a Western and a non-western cultural background are considered to be culturally diverse.</t>
  </si>
  <si>
    <t>Average spend on training per employees</t>
  </si>
  <si>
    <t>GRI CONTENT INDEX</t>
  </si>
  <si>
    <t>FOR THE YEAR-ENDED 30 SEPTEMBER 2024</t>
  </si>
  <si>
    <t>GRI STANDARD NUMBER</t>
  </si>
  <si>
    <t>DISCLOSURE</t>
  </si>
  <si>
    <t>WESTPAC RESPONSE</t>
  </si>
  <si>
    <t>GRI 2: General Disclosures 2021</t>
  </si>
  <si>
    <t>Disclosure 2-1 Organizational details
The organization shall:
a. report its legal name;
b. report its nature of ownership and legal form;
c. report the location of its headquarters;
d. report its countries of operation.</t>
  </si>
  <si>
    <t>Disclosure 2-2 Entities included in the organization’s sustainability reporting
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t>
  </si>
  <si>
    <t>Disclosure 2-3 Reporting period, frequency and contact point
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t>
  </si>
  <si>
    <t>Disclosure 2-4 Restatements of information
The organization shall:
a. report restatements of information made from previous reporting periods and explain:
i. the reasons for the restatements;
ii. the effect of the restatements.</t>
  </si>
  <si>
    <t>a. Where relevant, prior period figures have been restated when more accurate data has become available and/or when there have been material changes to the methodologies for data calculation and estimation, and/or data errors have been identified. All restatements have been highlighted within the relevant data sheets, including footnotes to explain the reason for restatement.</t>
  </si>
  <si>
    <t>Disclosure 2-5 External assurance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t>
  </si>
  <si>
    <t>a. See our 2024 Annual Report: Corporate Governance. The Board approves our external assurance scope of work annually. 
b.i. See PwC Assurance Statement on our website.
b.ii. We obtained independent assurance over certain information in this spreadsheet, including a selection of key sustainability performance data and assertions made in our 2024 Annual Report and 2024 Climate Report. Refer to westpac.com.au/sustainability ('Performance Reports' page) for further details.
b.iii. PwC is both the financial statement auditor and sustainability assurance provider to Westpac. See our Auditor's independence declaration in our Annual Report.</t>
  </si>
  <si>
    <t>Disclosure 2-6 Activities, value chain and other business relationships
The organization shall:
a. report the sector(s) in which it is active; describe its value chain, including:
i. the organization’s activities, products, services, and markets served;
ii. the organization’s supply chain;
iii. the entities downstream from the organization and their activities;
b. report other relevant business relationships;
c. describe significant changes in 2-6-a, 2-6-b, and 2-6-c compared to the previous reporting period.</t>
  </si>
  <si>
    <t>Disclosure 2-7 Employees
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t>
  </si>
  <si>
    <t>Disclosure 2-8 Workers who are not employees
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t>
  </si>
  <si>
    <t>Disclosure 2-9 Governance structure and composition
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t>
  </si>
  <si>
    <t>Disclosure 2-10 Nomination and selection of the highest governance body
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t>
  </si>
  <si>
    <t>Disclosure 2-11 Chair of the highest governance body
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t>
  </si>
  <si>
    <t>Disclosure 2-12 Role of the highest governance body in overseeing the management of impacts
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t>
  </si>
  <si>
    <t>Disclosure 2-13 Delegation of responsibility for managing impacts
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t>
  </si>
  <si>
    <t>Disclosure 2-14 Role of the highest governance body in sustainability reporting
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t>
  </si>
  <si>
    <t>Disclosure 2-15 Conflicts of interest
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</si>
  <si>
    <t xml:space="preserve">a., b. See our Website: Westpac Group Conflicts of Interest Policy Summary, for details on how Westpac manages conflicts of interest.
</t>
  </si>
  <si>
    <t>Disclosure 2-16 Communication of critical concerns
The organization shall:
a. describe whether and how critical concerns are communicated to the highest governance body;
b. report the total number and the nature of critical concerns that were communicated to the highest governance body during the reporting period.</t>
  </si>
  <si>
    <t>Disclosure 2-17 Collective knowledge of the highest governance body
The organization shall:
a. report measures taken to advance the collective knowledge, skills, and experience of the highest governance body on sustainable development.</t>
  </si>
  <si>
    <t>Disclosure 2-18 Evaluation of the performance of the highest governance body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t>
  </si>
  <si>
    <t>Disclosure 2-19 Remuneration policies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t>
  </si>
  <si>
    <t>a., b. See our 2024 Annual Report: Directors’ Report (Remuneration Report)</t>
  </si>
  <si>
    <t>Disclosure 2-20 Process to determine remuneration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t>
  </si>
  <si>
    <t>Disclosure 2-21 Annual total compensation ratio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t>
  </si>
  <si>
    <t>Disclosure 2-22 Statement on sustainable development strategy
The organization shall:
a. report a statement from the highest governance body or most senior executive of the organization about the relevance of sustainable development to the organization and its strategy for contributing to sustainable development.</t>
  </si>
  <si>
    <t>Disclosure 2-23 Policy commitments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t>
  </si>
  <si>
    <t>Disclosure 2-24 Embedding policy commitments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t>
  </si>
  <si>
    <t>Disclosure 2-25 Processes to remediate negative impacts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t>
  </si>
  <si>
    <t>Disclosure 2-26 Mechanisms for seeking advice and raising concerns
The organization shall:
a. describe the mechanisms for individuals to:
i. seek advice on implementing the organization’s policies and practices for responsible business conduct;
ii. raise concerns about the organization’s business conduct.</t>
  </si>
  <si>
    <t xml:space="preserve">Disclosure 2-27 Compliance with laws and regulations
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
</t>
  </si>
  <si>
    <t>Disclosure 2-28 Membership associations
The organization shall:
a. report industry associations, other membership associations, and national or international advocacy organizations in which it participates in a significant role.</t>
  </si>
  <si>
    <t>a. See our Website: Industry Associations and Engagements</t>
  </si>
  <si>
    <t>Disclosure 2-29 Approach to stakeholder engagement
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t>
  </si>
  <si>
    <t>Disclosure 2-30 Collective bargaining agreements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</si>
  <si>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MANAGEMENT APPROACH</t>
  </si>
  <si>
    <t>GRI 3: Material Topics 2021</t>
  </si>
  <si>
    <t>Disclosure 3-1 Process to determine material topics
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t>
  </si>
  <si>
    <t>Disclosure 3-2 List of material topics
The organization shall:
a. list its material topics;
b. report changes to the list of material topics compared to the previous reporting period.</t>
  </si>
  <si>
    <t>Disclosure 3-3 Management of material topics
For each material topic reported under Disclosure 3-2, the organization shall: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</si>
  <si>
    <t>ECONOMIC</t>
  </si>
  <si>
    <t>ECONOMIC PERFORMANCE</t>
  </si>
  <si>
    <t>GRI 201:
Economic performance 2016</t>
  </si>
  <si>
    <t>201-1 Direct economic value generated and distributed
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 economic value distributed'
b. Where significant, report EVG&amp;D separately at country, regional, or market levels, and the criteria used for defining significance.</t>
  </si>
  <si>
    <t>201-2 Financial implications and other risks and opportunities due to climate change
a. 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</si>
  <si>
    <t>201-3 Defined benefit plan obligations and other retirement plans
a. If the plan's liabilities are met by the organization's general resources, the estimated value of those liabilities.
b. If a separate fund exists to pay the plan's pension liabilities:
i. the extent to which the scheme's liabilities are estimated to be covered by the assets that have been set aside to meet them
ii. the basis on which that estimate has been arrived at
iii. when that estimate was made
c. If a fund set up to pay the plan's pension liabilities is not fully covered, explain the strategy, if any, adopted by the employers to work towards full coverage, and the timescale, if any, by which the employer hopes to achieve full coverage.
d. Percentage of salary contributed by employee or employer.
e. Level of participation in retirement plans, such as participation in mandatory or voluntary schemes, regional, or country-based schemed, or those with financial impact.</t>
  </si>
  <si>
    <t>201-4 Financial assistance received from government
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
b. The information in 201-4-a by country.
c. Whether, and the extent to which any government is present in the shareholding structure.</t>
  </si>
  <si>
    <t>PROCUREMENT PRACTICES</t>
  </si>
  <si>
    <t>GRI 204: 
Procurement Practices 2016</t>
  </si>
  <si>
    <t>204-1 Proportion of spending on local suppliers
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</si>
  <si>
    <t>ANTI-CORRUPTION</t>
  </si>
  <si>
    <t>GRI 205: 
Anti-corruption 2016</t>
  </si>
  <si>
    <t xml:space="preserve">205-1 Operations assessed for risks related to corruption
a. Total number and percentage of operations assessed for risks related to corruption.
b. Significant risks related to corruption identified through the risk assessment.
</t>
  </si>
  <si>
    <t>a. Our Risk Management Strategy applies to all our people within Westpac and its subsidiaries. Each of our operations are assessed for bribery and corruption risk as part of our enterprise risk management process.
b. Information on our risk management process can be found in the 2024 Annual Report (Risk management section), and references to Major Risk Category 9. Financial Crime which includes Bribery and Corruption as a financial crime class. Information on our risk factors has also been included under the Risk Factors section of the Group Performance disclosures on "The failure to comply with financial crime obligations has had, and could have further, adverse effects on our business and reputation".</t>
  </si>
  <si>
    <t>205-2 Communication and training about anti-corruption policies and procedures
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</si>
  <si>
    <t xml:space="preserve">205-3 Confirmed incidents of corruption and actions taken
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organization or its employees during the reporting period and the outcomes of such cases.
</t>
  </si>
  <si>
    <t>a., b., c. We do not report against these requirements due to confidentiality constraints. These constraints include the maintenance of legal professional privilege.
d. No public legal cases regarding corruption have been brought against the organisation or its employees during the reporting period.</t>
  </si>
  <si>
    <t>ANTI-COMPETITIVE BEHAVIOUR</t>
  </si>
  <si>
    <t>GRI 206: Anti-competitive Behaviour 2016</t>
  </si>
  <si>
    <t>206-1 Legal actions for anti-competitive behavior, anti-trust, and monopoly practices
a. Number of legal actions pending or completed during the reporting period regarding anti-competitive behavior and violations of anti-trust and monopoly legislation in which the organization has been identified as a participant.
b. Main outcomes of completed legal actions, including any decisions or judgments.</t>
  </si>
  <si>
    <t>TAX</t>
  </si>
  <si>
    <t>GRI 207:
Tax 2019</t>
  </si>
  <si>
    <t>207-1 Approach to tax
a. A description of the approach to tax, including:
i. whether the organisation has a tax strategy and, if so, a link to this strategy if publicly available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t>
  </si>
  <si>
    <t>207-2 Tax governance, control, and risk management
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the organisations business conduct and the organization’s integrity in relation to tax.
c. A description of the assurance process for disclosures on tax including, if applicable, a link or reference to the external assurance report(s) or assurance statement(s).</t>
  </si>
  <si>
    <t>207-3 Stakeholder engagement and management of concerns related to tax
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t>
  </si>
  <si>
    <t>207-4 Country-by-country reporting
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t>
  </si>
  <si>
    <t>ENERGY</t>
  </si>
  <si>
    <t>GRI 302:
Energy 2016</t>
  </si>
  <si>
    <t>302-1 Energy consumption within the organization
a. Total fuel consumption within the organization from non-renewable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t>
  </si>
  <si>
    <t>302-2 Energy consumption outside of the organization
a. Energy consumption outside of the organization, in joules or multiples.
b. Standards, methodologies, assumptions, and/or calculation tools used.
c. Source of the conversion factors used.</t>
  </si>
  <si>
    <t>a. to c. As appropriate, we may consider enhancing our disclosures for this topic in coming years.</t>
  </si>
  <si>
    <t>302-3 Energy intensity
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t>
  </si>
  <si>
    <t>302-4 Reduction of energy consumption
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</si>
  <si>
    <t>a. Renewables data reported but not efficiency and conservation due to availability of reliable data. As appropriate, we may consider enhancing our disclosures for this topic in coming years.
b. to d. See our 2024 Annual Report: Creating value for the environment, 2024 Climate Report: Strategy; 2024 Sustainability Index and Datasheet – tab Environment (Energy consumption table) and Glossary.</t>
  </si>
  <si>
    <t>302-5 Reductions in energy requirements of products and services
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t>
  </si>
  <si>
    <t>a. to c. We do not consider this GRI standard to be applicable to banking.</t>
  </si>
  <si>
    <t>EMISSIONS</t>
  </si>
  <si>
    <t>305-1 Direct (Scope 1) GHG emissions
a. Gross direct (Scope 1) GHG emissions in metric tons of CO2 equivalent.
b. Gases included in the calculation; whether CO2, CH4, N2O, HFCs, PFCs, SF6, NF3, or all.
c. Biogenic CO2 emissions in metric tons of CO2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</si>
  <si>
    <t>305-2 Energy indirect (Scope 2) GHG emissions
a. Gross location-based energy indirect (Scope 2) GHG emissions in metric tons of CO2 equivalent.
b. If applicable, gross market-based energy indirect (Scope 2) GHG emissions in metric tons of CO2 equivalent.
c. If available, the gases included in the calculation; whether CO2, CH4, N2O, HFCs, PFCs, SF6, NF3,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</si>
  <si>
    <t xml:space="preserve">305-3 Other indirect (Scope 3) GHG emissions
a. Gross other indirect (Scope 3) GHG emissions in metric tons of CO2 equivalent.
b. If available, the gases included in the calculation; whether CO2, CH4, N2O, HFCs, PFCs, SF6, NF3, or all.
c. Biogenic CO2 emissions in metric tons of CO2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
</t>
  </si>
  <si>
    <t>305-4 GHG emissions intensity
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CO2, CH4, N2O, HFCs, PFCs, SF6, NF3, or all.</t>
  </si>
  <si>
    <t>305-5 Reduction of GHG emissions
a. GHG emissions reduced as a direct result of reduction initiatives, in metric tons of CO2 equivalent.
b. Gases included in the calculation; whether CO2, CH4, N2O, HFCs, PFCs, SF6, NF3, or all.
c. Base year or baseline, including the rationale for choosing it.
d. Scopes in which reductions took place; whether direct (Scope 1), energy indirect (Scope 2), and/or other indirect (Scope 3).
e. Standards, methodologies, assumptions, and/or calculation tools used.</t>
  </si>
  <si>
    <t>305-6 Emissions of ozone-depleting substances (ODS)
a. Production, imports, and exports of ODS in metric tons of CFC-11 (trichlorofluoromethane) equivalent.
b. Substances included in the calculation.
c. Source of the emission factors used.
d. Standards, methodologies, assumptions, and/or calculation tools used.</t>
  </si>
  <si>
    <t>a. to d. We do not consider this GRI standard to be applicable to banking.</t>
  </si>
  <si>
    <t>305-7 Nitrogen oxides (NOX), sulfur oxides (SOX), and other significant air emissions
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t>
  </si>
  <si>
    <t>SUPPLIER ENVIRONMENTAL ASSESSMENT</t>
  </si>
  <si>
    <t>GRI 308:
Supplier Environmental Assessment 2016</t>
  </si>
  <si>
    <t>308-1 New suppliers that were screened using environmental criteria
a. Percentage of new suppliers that were screened using environmental criteria.</t>
  </si>
  <si>
    <t>308-2 Negative environmental impacts in the supply chain and actions taken
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t>
  </si>
  <si>
    <t>SOCIETY</t>
  </si>
  <si>
    <t>EMPLOYMENT</t>
  </si>
  <si>
    <t>GRI 401:
Employment 2016</t>
  </si>
  <si>
    <t>401-1 New employee hires and employee turnover
a. Total number and rate of new employee hires during the reporting period, by age group, gender and region.
b. Total number and rate of employee turnover during the reporting period, by age group, gender and region.</t>
  </si>
  <si>
    <t>a., b. See our 2024 Sustainability Index and Datasheet: tab Employees (New Starters and Attrition tables)</t>
  </si>
  <si>
    <t>401-2 Benefits provided to full-time employees that are not provided to temporary or part-time employees
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t>
  </si>
  <si>
    <t>401-3 Parental leave
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</si>
  <si>
    <t>LABOUR/MANAGEMENT RELATIONS</t>
  </si>
  <si>
    <t>GRI 402:
Labour/Management Relations 2016</t>
  </si>
  <si>
    <t>402-1 Minimum notice periods regarding operational changes
a. Minimum number of weeks’ notice typically provided to employees and their representatives prior to the implementation of significant operational changes that could substantially affect them.
b. For organizations with collective bargaining agreements, report whether the notice period and provisions for consultation and negotiation are specified in collective agreements.</t>
  </si>
  <si>
    <t>a., b. If we have decided to make a major workplace change that will have a significant effect on employees in Australia, we will consult with those employees (or their representative) as soon as practicable in accordance with our Enterprise Agreement (EA). This includes providing all relevant information about the change and discussing the effect the change is likely to have on them as well as measures to avert or mitigate the adverse effect of the change.  If the change involves a reduction of 15 or more FTE positions occupied by permanent employees, our EA outlines that consultation will be for 10 calendar days. The 10 calendar day requirement does not apply to the direct reports of General Managers or above.  If following consultation an employee is to be retrenched, we will provide the employee with a minimum 6 weeks’ notice (or payment in lieu) in accordance with our EA.</t>
  </si>
  <si>
    <t>OCCUPATIONAL HEALTH AND SAFETY</t>
  </si>
  <si>
    <t>GRI 403:
Occupational Health and Safety 2018</t>
  </si>
  <si>
    <t>403-1 Occupational health and safety management system
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t>
  </si>
  <si>
    <t>a., b. We have adopted a systematic approach to managing the health, safety and wellbeing (HSW) all our employees globally. Our HSW management system is designed to meet our legal obligations and includes the identification and management of potential and existing HSW risks. Our HSW management system complies with: 
• Work Health and Safety legislation in Australia and other countries we operate in; 
• AS/NZS 4801 Occupational health and safety management systems;
• The National Self Insurer’s Audit Tool, Australia (NAT);
• Regulator standards for work health and safety;
• NZ’s ACC Partnership Program.</t>
  </si>
  <si>
    <t>403-2 Hazard identification, risk assessment, and incident investigation
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</si>
  <si>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403-3 Occupational health services
a. A description of the occupational health services’ functions that contribute to the identification and elimination of hazards and minimization of risks, and an explanation of how the organization ensures the quality of these services and facilitates workers’ access to them.</t>
  </si>
  <si>
    <t>403-4 Worker participation, consultation, and communication on occupational health and safety
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t>
  </si>
  <si>
    <t>403-5 Worker training on occupational health and safety
A description of any occupational health and safety training provided to workers, including generic training as well as training on specific work-related hazards, hazardous activities, or hazardous situations.</t>
  </si>
  <si>
    <t>403-6 Promotion of worker health
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t>
  </si>
  <si>
    <t>403-7 Prevention and mitigation of occupational health and safety impacts directly linked by business relationships
a. A description of the organization’s approach to preventing or mitigating significant negative occupational health and safety impacts that are directly linked to its operations, products or services by its business relationships, and the related hazards and risks.</t>
  </si>
  <si>
    <t xml:space="preserve">a. Our HSW management system applies to all employees, as well as contractors and suppliers attending our premises. Our supplier contracts specify the requirement for suppliers to comply with Westpac's HSW management policies and procedures where services are provide at Westpac premises. Our supplier contracts also reinforce the requirement for suppliers to comply with relevant legislation, including WHS laws, in the delivery of their services.  </t>
  </si>
  <si>
    <t>403-8 Workers covered by an occupational health and safety management system
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t>
  </si>
  <si>
    <t>403-9 Work-related injuries
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t>
  </si>
  <si>
    <t>403-10 Work-related ill health
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</si>
  <si>
    <t>TRAINING AND EDUCATION</t>
  </si>
  <si>
    <t>GRI 404: 
Training and Education 2016</t>
  </si>
  <si>
    <t>404-1 Average hours of training per year per employee
a. Average hours of training that the organization’s employees have undertaken during the reporting period, by:
i. gender
ii. employee category</t>
  </si>
  <si>
    <t>404-2 Programs for upgrading employee skills and transition assistance programs
a. Type and scope of programs implemented and assistance provided to upgrade employee skills.
b. Transition assistance programs provided to facilitate continued employability and the management of career endings resulting from retirement or termination of employment.</t>
  </si>
  <si>
    <t>a. See our Website: Employee Initiatives
b. We partner with an external provider to support our employees to facilitate continued employability if impacted by an organisational change which can include resume building, value proposition and transferrable skills.</t>
  </si>
  <si>
    <t>404-3 Percentage of employees receiving regular performance and career development
a. Percentage of total employees by gender and by employee category who received a regular performance and career development review during the reporting period. reviews</t>
  </si>
  <si>
    <t>DIVERSITY AND EQUAL OPPORTUNITY</t>
  </si>
  <si>
    <t>GRI 405:
Diversity and Equal Opportunity 2016</t>
  </si>
  <si>
    <t>405-1 Diversity of governance bodies and employees
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</si>
  <si>
    <t>405-2 Ratio of basic salary and remuneration of women to men
a. Ratio of the basic salary and remuneration of women to men for each employee category, by significant locations of operation.
b. The definition used for ‘significant locations of operation’.</t>
  </si>
  <si>
    <t>NON-DISCRIMINATION</t>
  </si>
  <si>
    <t>GRI 406:
Non-discrimination 2016</t>
  </si>
  <si>
    <t>406-1 Incidents of discrimination and corrective actions taken
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</si>
  <si>
    <t xml:space="preserve">a. Possible incidences of discrimination would be captured under Westpac’s code of conduct and is reported in the tab: Employees ( Alleged breaches of code of conduct, Substantiated).  In FY24 there were no substantiated incidents of discrimination reported via these channels. 
b. Not applicable, however if an incident were to occur, our Discrimination, Harassment and Bullying Policy, available on our website, sets out our approach on corrective action. </t>
  </si>
  <si>
    <t>FREEDOM OF ASSOCIATION AND COLLECTIVE BARGAINING</t>
  </si>
  <si>
    <t>GRI 407:
Freedom of Association and Collective Bargaining 2016</t>
  </si>
  <si>
    <t>407-1 Operations and suppliers in which the right to freedom of association and collective bargaining may be at risk
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t>
  </si>
  <si>
    <t>CHILD LABOUR</t>
  </si>
  <si>
    <t>GRI 408:
Child Labor 2016</t>
  </si>
  <si>
    <t>408-1 Operations and suppliers at significant risk for incidents of child labor
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t>
  </si>
  <si>
    <t>FORCED OR COMPULSORY LABOUR</t>
  </si>
  <si>
    <t>GRI 409: 
Forced or Compulsory Labour 2016</t>
  </si>
  <si>
    <t>409-1 Operations and suppliers at significant risk for incidents of forced or compulsory labor
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t>
  </si>
  <si>
    <t>RIGHTS OF INDIGENOUS PEOPLES</t>
  </si>
  <si>
    <t>GRI 411:
Rights of Indigenous Peoples 2016</t>
  </si>
  <si>
    <t>411-1 Incidents of violations involving rights of indigenous peoples
a. Total number of identified incidents of violations involving the rights of indigenous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</si>
  <si>
    <t>LOCAL COMMUNITIES</t>
  </si>
  <si>
    <t>GRI 413:
Local Communities 2016</t>
  </si>
  <si>
    <t>413-1 Operations with local community engagement, impact assessments, and development programs
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</si>
  <si>
    <t>a. We believe we have a role to play in supporting the communities in the major markets we operate; Australia, New Zealand, Fiji and Papua New Ginea.
i., ii., iii.  We do not typically conduct detailed impact assessments of the support we provide to communities given the nature and breadth of our support. Areas of support include lending and transaction-based services, supporting communities impacted by natural disasters, operation of our charitable foundations and trusts, and partnerships with a variety of community-based organisations. See tab Customers, table "Helping in moments that matter"; and tab Economic &amp; Social, tables Community investment.
iv., v. Through our stakeholder engagement with the philanthropic foundations, trusts, partnerships, and charitable organisations that we support, we aim to positively impact the areas that matter to our customers and local communities. See our 2024 Annual Report: Section 1 – Creating Value For the Community and Website: Community and Social Enterprise.
vi., vii. Through our partnerships with other organisations (Jawun, Thrive, International Justice Mission (IJM) and Save the Children) we seek to build stronger, more inclusive communities. See our Website: Indigenous Hub and Safer Children, Safer Communities.
viii. We provide mechanisms through which our people, business partners and other stakeholders (including those who may be impacted by our activities or business relationships) can raise complaints, grievances and feedback. Including through our Whistleblower channels. See our Website: Safer Children, Safe Communities and Human Rights Position Statement.</t>
  </si>
  <si>
    <t>413-2 Operations with significant actual and potential negative impacts on local communities
a. Operations with significant actual and potential negative impacts on local communities, including:
i. the location of the operations
ii. the significant actual and potential negative impacts of operations</t>
  </si>
  <si>
    <t>SUPPLIER SOCIAL ASSESSMENT</t>
  </si>
  <si>
    <t>GRI 414:
Supplier Social Assessment 2016</t>
  </si>
  <si>
    <t>414-1 New suppliers that were screened using social criteria
a. Percentage of new suppliers that were screened using social criteria.</t>
  </si>
  <si>
    <t>414-2 Negative social impacts in the supply chain and actions taken
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t>
  </si>
  <si>
    <t>PUBLIC POLICY</t>
  </si>
  <si>
    <t>GRI 415:
Public Policy 2016</t>
  </si>
  <si>
    <t xml:space="preserve">415-1 Political contributions
a. Total monetary value of financial and in-kind political contributions made directly and indirectly by the organization by country and recipient/beneficiary.
b. If applicable, how the monetary value of in-kind contributions was estimated.
Compilation requirements
</t>
  </si>
  <si>
    <t>a., b. See our 2024 Sustainability Index and Datasheet: tab Economic and Social (Political Engagement table)</t>
  </si>
  <si>
    <t>MARKETING AND LABELING</t>
  </si>
  <si>
    <t>GRI 417:
Marketing and Labeling 2016</t>
  </si>
  <si>
    <t>417-1 Requirements for product and service information and labeling
a. Whether each of the following types of information is required by the organization’s procedures for product and service information and labeling:
"i. The sourcing of components of the product or service;
ii. Content, particularly with regard to substances that might produce an environmental or social impact;
iii. Safe use of the product or service;
iv. Disposal of the product and environmental or social impacts; 
v. Other (explain)."
b. Percentage of significant product or service categories covered by and assessed for compliance with such procedures.</t>
  </si>
  <si>
    <t>a., b. See our Website: Terms &amp; Conditions (includes information on our Financial Services Guides, Product Disclosure Statements and Terms and Conditions for our products and services)
As appropriate, we may consider enhancing our disclosures for this topic in coming years.</t>
  </si>
  <si>
    <t>417-2 Incidents of non-compliance concerning product and service information and labeling
a. Total number of incidents of non-compliance with regulations and/or voluntary codes concerning product and service information and labeling, by:
"i. incidents of non-compliance with regulations resulting in a fine or penalty; 
ii. incidents of non-compliance with regulations resulting in a warning;
iii. incidents of non-compliance with voluntary codes."
b. If the organization has not identified any non-compliance with regulations and/or voluntary codes, a brief statement of this fact is sufficient.</t>
  </si>
  <si>
    <t>a., b. See our 2024 Annual Report: Significant developments, litigation and regulatory proceedings
As appropriate, we may consider enhancing our disclosures for this topic in coming years.</t>
  </si>
  <si>
    <t>417-3 Incidents of non-compliance concerning marketing communications
a. Total number of incidents of non-compliance with regulations and/or voluntary codes concerning marketing communications, including advertising, promotion, and sponsorship, by:
"i. incidents of non-compliance with regulations resulting in a fine or penalty;
ii. incidents of non-compliance with regulations resulting in a warning;
iii. incidents of non-compliance with voluntary codes."
b. If the organization has not identified any non-compliance with regulations and/or voluntary codes, a brief statement of this fact is sufficient.</t>
  </si>
  <si>
    <t>CUSTOMER PRIVACY</t>
  </si>
  <si>
    <t>GRI 418:
Customer Privacy 2016</t>
  </si>
  <si>
    <t>418-1 Substantiated complaints concerning breaches of customer privacy and losses of customer data
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t>
  </si>
  <si>
    <t>INTERNATIONAL SUSTAINABILITY STANDARDS BOARD (ISSB)</t>
  </si>
  <si>
    <t>General Requirements for Disclosure of Sustainability-related Financial Information (S1)</t>
  </si>
  <si>
    <t>REF.</t>
  </si>
  <si>
    <t>RECOMMENDED DISCLOSURE</t>
  </si>
  <si>
    <t>DISCLOSURE GUIDANCE</t>
  </si>
  <si>
    <t>GOVERNANCE</t>
  </si>
  <si>
    <t>26-27.</t>
  </si>
  <si>
    <t>The objective of sustainability-related financial disclosures on governance is to enable users of general purpose financial reports to understand the governance processes, controls and procedures an entity uses to monitor, manage and oversee sustainability-related risks and opportunities.</t>
  </si>
  <si>
    <t>a)  Disclose information about the governance  body(s)  (which   can   include  a  board, committee or equivalent body  charged with governance) or  individual(s) responsible for  oversight of  sustainability-related risks  and  opportunities.</t>
  </si>
  <si>
    <t>b) Disclose information about management’s role in the governance processes, controls and procedures used to monitor, manage and oversee sustainability-related risks and opportunities.</t>
  </si>
  <si>
    <t>STRATEGY</t>
  </si>
  <si>
    <t xml:space="preserve">28-42. </t>
  </si>
  <si>
    <t>The objective of sustainability-related financial disclosures on strategy is to enable users of general purpose financial reports to understand an entity’s strategy for managing sustainability-related risks and opportunities.</t>
  </si>
  <si>
    <t xml:space="preserve">a) the sustainability-related risks and opportunities that could reasonably
be expected to affect the entity’s prospects. </t>
  </si>
  <si>
    <t>b) the current and anticipated effects of those sustainability-related risks and opportunities on the entity’s business model and value chain.</t>
  </si>
  <si>
    <t>c) the effects of those sustainability-related risks and opportunities on
the entity’s strategy and decision-making.</t>
  </si>
  <si>
    <t>As appropriate, we may consider enhancing our disclosures for this topic in coming years.</t>
  </si>
  <si>
    <t>e) the resilience of the entity’s strategy and its business model to those sustainability-related risks.</t>
  </si>
  <si>
    <t>RISK MANAGEMENT</t>
  </si>
  <si>
    <t>43-44.</t>
  </si>
  <si>
    <t>The objective of sustainability-related financial disclosures on risk management is to enable users of general purpose financial reports to understand an entity’s processes to identify, assess, prioritise and monitor sustainability-related risks and opportunities, including whether and how those processes are integrated into and inform the entity’s overall risk management process; and to assess the entity’s overall risk profile and its overall risk management process.</t>
  </si>
  <si>
    <t>a) the processes and related policies the entity uses to identify, assess, prioritise and monitor sustainability-related risks,</t>
  </si>
  <si>
    <t>METRICS AND TARGETS</t>
  </si>
  <si>
    <t xml:space="preserve">45-53. </t>
  </si>
  <si>
    <t>The objective of sustainability-related financial disclosures on metrics and targets is to enable users of general purpose financial reports to understand an entity’s performance in relation to its sustainability-related risks and opportunities, including progress towards any targets the entity has set, and any targets it is required to meet by law or regulation.</t>
  </si>
  <si>
    <t>a) metrics required by an applicable IFRS Sustainability Disclosure
Standard</t>
  </si>
  <si>
    <t>Climate-related Disclosures (S2)</t>
  </si>
  <si>
    <t xml:space="preserve">5-7. </t>
  </si>
  <si>
    <t>The objective of sustainability-related financial disclosures on governance is to enable users of general purpose financial reports to understand the governance processes, controls and procedures an entity uses to monitor, manage and oversee climate-related risks and opportunities.</t>
  </si>
  <si>
    <t>a)  Disclose information about the governance  body(s)  (which   can   include  a  board, committee or equivalent body  charged with governance) or  individual(s) responsible for  oversight of  climate-related risks  and  opportunities.</t>
  </si>
  <si>
    <t>b) Disclose information about management’s role in the governance processes, controls and procedures used to monitor, manage and oversee climate-related risks and opportunities.</t>
  </si>
  <si>
    <t xml:space="preserve">8-23. </t>
  </si>
  <si>
    <t>The objective of climate-related financial disclosures on strategy is to enable users of general purpose financial reports to understand an entity’s strategy for managing climate-related risks and opportunities.</t>
  </si>
  <si>
    <t>a) the climate-related risks and opportunities that could reasonably be expected to affect the entity’s prospects.</t>
  </si>
  <si>
    <t>b) the current and anticipated effects of those climate-related risks and opportunities on the entity’s business model and value chain.</t>
  </si>
  <si>
    <t>c) the effects of those climate-related risks and opportunities on the entity’s strategy and decision-making,  including information about its climate-related transition plan.</t>
  </si>
  <si>
    <t>e) the climate resilience of the entity’s strategy and its business model to climate-related changes, developments and uncertainties, taking into consideration the entity’s identified climate-related risks and opportunities.</t>
  </si>
  <si>
    <t xml:space="preserve">24-26. </t>
  </si>
  <si>
    <t>The objective of climate-related financial disclosures on risk management is to enable users of general purpose financial reports to understand an entity’s processes to identify, assess, prioritise and monitor climate-related risks and opportunities, including whether and how those processes are integrated into and inform the entity’s overall risk management process.</t>
  </si>
  <si>
    <t>a) the processes and related policies the entity uses to identify, assess, prioritise and monitor climate-related risks.</t>
  </si>
  <si>
    <t>b)  the processes the entity uses to identify, assess, prioritise and monitor climate-related opportunities, including information about whether and how the entity uses climate-related scenario analysis to inform its identification of climate-related opportunities.</t>
  </si>
  <si>
    <t>c) the extent to which, and how, the processes for identifying, assessing, prioritising and monitoring climate-related risks and opportunities are integrated into and inform the entity’s overall risk management process.</t>
  </si>
  <si>
    <t xml:space="preserve">27-37. </t>
  </si>
  <si>
    <t>The objective of climate-related financial disclosures on metrics and targets is to enable users of general purpose financial reports to understand an entity’s performance in relation to its climate-related risks and opportunities, including progress towards any climate-related targets the entity has set, and any targets it is required to meet by law or regulation.</t>
  </si>
  <si>
    <t>a) information relevant to the cross-industry metric categories.</t>
  </si>
  <si>
    <t>b) industry-based metrics that are associated with particular business models, activities or other common features that characterise participation in an industry.</t>
  </si>
  <si>
    <t xml:space="preserve">See tabs 'Environment'; and 'Lending'
</t>
  </si>
  <si>
    <t>CROSS-INDUSTRY METRICS</t>
  </si>
  <si>
    <t>METRIC CATEGORIES</t>
  </si>
  <si>
    <t>UNIT OF MEASURE</t>
  </si>
  <si>
    <r>
      <rPr>
        <b/>
        <sz val="9"/>
        <rFont val="Arial"/>
        <family val="2"/>
      </rPr>
      <t>GHG Emissions</t>
    </r>
    <r>
      <rPr>
        <sz val="9"/>
        <rFont val="Arial"/>
        <family val="2"/>
      </rPr>
      <t xml:space="preserve">
Absolute Scope 1, Scope 2, and Scope 3;
emissions intensity</t>
    </r>
  </si>
  <si>
    <r>
      <t>MtCO</t>
    </r>
    <r>
      <rPr>
        <vertAlign val="subscript"/>
        <sz val="9"/>
        <rFont val="Arial"/>
        <family val="2"/>
      </rPr>
      <t>2-</t>
    </r>
    <r>
      <rPr>
        <sz val="9"/>
        <rFont val="Arial"/>
        <family val="2"/>
      </rPr>
      <t>e or (tCO₂-e)/employee (FTE)</t>
    </r>
  </si>
  <si>
    <t>See our 2024 Sustainability Index and Datasheet - tabs Environment ('Group GHG emissions' and ‘Location-based GHG emissions breakdown’ tables); and Lending (Estimated financed emissions; and Sector targets in line with our NZBA commitment tables)</t>
  </si>
  <si>
    <r>
      <rPr>
        <b/>
        <sz val="9"/>
        <rFont val="Arial"/>
        <family val="2"/>
      </rPr>
      <t>Transition Risks</t>
    </r>
    <r>
      <rPr>
        <sz val="9"/>
        <rFont val="Arial"/>
        <family val="2"/>
      </rPr>
      <t xml:space="preserve">
Amount and extent of assets or business activities vulnerable to transition risks</t>
    </r>
  </si>
  <si>
    <t>Amount or percentage</t>
  </si>
  <si>
    <r>
      <rPr>
        <b/>
        <sz val="9"/>
        <rFont val="Arial"/>
        <family val="2"/>
      </rPr>
      <t>Physical Risks</t>
    </r>
    <r>
      <rPr>
        <sz val="9"/>
        <rFont val="Arial"/>
        <family val="2"/>
      </rPr>
      <t xml:space="preserve">
Amount and extent of assets or business activities vulnerable to physical risks</t>
    </r>
  </si>
  <si>
    <r>
      <rPr>
        <b/>
        <sz val="9"/>
        <rFont val="Arial"/>
        <family val="2"/>
      </rPr>
      <t>Climate-Related Opportunities</t>
    </r>
    <r>
      <rPr>
        <sz val="9"/>
        <rFont val="Arial"/>
        <family val="2"/>
      </rPr>
      <t xml:space="preserve">
Proportion of revenue, assets, or other business activities aligned with climate-related opportunities</t>
    </r>
  </si>
  <si>
    <r>
      <rPr>
        <b/>
        <sz val="9"/>
        <rFont val="Arial"/>
        <family val="2"/>
      </rPr>
      <t>Capital Deployment</t>
    </r>
    <r>
      <rPr>
        <sz val="9"/>
        <rFont val="Arial"/>
        <family val="2"/>
      </rPr>
      <t xml:space="preserve">
Amount of capital expenditure, financing, or investment deployed toward climate-related risks and opportunities</t>
    </r>
  </si>
  <si>
    <t>Reporting currency</t>
  </si>
  <si>
    <r>
      <rPr>
        <b/>
        <sz val="9"/>
        <rFont val="Arial"/>
        <family val="2"/>
      </rPr>
      <t>Internal Carbon Prices</t>
    </r>
    <r>
      <rPr>
        <sz val="9"/>
        <rFont val="Arial"/>
        <family val="2"/>
      </rPr>
      <t xml:space="preserve">
Price on each ton of GHG emissions used internally by an
organisation</t>
    </r>
  </si>
  <si>
    <r>
      <t>Price in reporting currency, per MtCO</t>
    </r>
    <r>
      <rPr>
        <vertAlign val="subscript"/>
        <sz val="9"/>
        <rFont val="Arial"/>
        <family val="2"/>
      </rPr>
      <t>2-</t>
    </r>
    <r>
      <rPr>
        <sz val="9"/>
        <rFont val="Arial"/>
        <family val="2"/>
      </rPr>
      <t xml:space="preserve">e </t>
    </r>
  </si>
  <si>
    <r>
      <rPr>
        <b/>
        <sz val="9"/>
        <rFont val="Arial"/>
        <family val="2"/>
      </rPr>
      <t>Remuneration</t>
    </r>
    <r>
      <rPr>
        <sz val="9"/>
        <rFont val="Arial"/>
        <family val="2"/>
      </rPr>
      <t xml:space="preserve">
Proportion of executive management remuneration linked to climate considerations</t>
    </r>
  </si>
  <si>
    <t>Percentage, weighting, description, or amount in reporting currency</t>
  </si>
  <si>
    <t>See 2024 Annual Report: Remuneration report</t>
  </si>
  <si>
    <t>TASK FORCE ON CLIMATE-RELATED FINANCIAL DISCLOSURES (TCFD) RECOMMENDATIONS</t>
  </si>
  <si>
    <t>SUSTAINABILITY ACCOUNTING STANDARDS BOARD (SASB) INDEX</t>
  </si>
  <si>
    <t>ACCOUNTING METRIC</t>
  </si>
  <si>
    <t>Category</t>
  </si>
  <si>
    <t>CODE</t>
  </si>
  <si>
    <t>COMMERCIAL BANKS</t>
  </si>
  <si>
    <t>Data Security</t>
  </si>
  <si>
    <t>(1) Number of data breaches, (2)  percentage that are personal data breaches, (3) number of account holders affected</t>
  </si>
  <si>
    <t>Quantitative</t>
  </si>
  <si>
    <t>Number, Percentage (%)</t>
  </si>
  <si>
    <t>FN-CB-230a.1</t>
  </si>
  <si>
    <t>Description of approach to identifying and addressing data security risks</t>
  </si>
  <si>
    <t>Discussion and Analysis</t>
  </si>
  <si>
    <t>Commentary</t>
  </si>
  <si>
    <t>FN-CB-230a.2</t>
  </si>
  <si>
    <t>See our 2024 Annual Report: Creating value for customers; Major risk categories - Cyber risk.</t>
  </si>
  <si>
    <t>Financial Inclusion &amp; Capacity Building</t>
  </si>
  <si>
    <t>(1) Number and (2) amount of loans outstanding that qualify for programs designed to promote small business and community development</t>
  </si>
  <si>
    <t>Number, Reporting currency</t>
  </si>
  <si>
    <t>FN-CB-240a.1</t>
  </si>
  <si>
    <t xml:space="preserve">While Westpac provides loans to small businesses and community development, at this point we have not separately identified and there are no specific “qualified” programs under which these would be offered. We will consider if there is a way such loans may be able to be disclosed in the future. </t>
  </si>
  <si>
    <t>(1) Number and (2) amount of past due and nonaccrual loans or loans subject to forbearance that qualify for programs designed to promote small business and community development</t>
  </si>
  <si>
    <t>FN-CB-240a.2</t>
  </si>
  <si>
    <t>See above, we will consider if some form of this metric can be disclosed in the future.</t>
  </si>
  <si>
    <t>Number of no-cost retail checking accounts provided to previously unbanked or underbanked customers</t>
  </si>
  <si>
    <t>FN-CB-240a.3</t>
  </si>
  <si>
    <t>Number of participants in financial literacy initiatives for unbanked, underbanked, or underserved customers</t>
  </si>
  <si>
    <t>FN-CB-240a.4</t>
  </si>
  <si>
    <t>Incorporation of Environmental, Social, and Governance Factors in Credit Analysis</t>
  </si>
  <si>
    <t>Description of approach to incorporation of environmental, social, and governance (ESG) factors in credit analysis</t>
  </si>
  <si>
    <t>FN-CB-410a.2</t>
  </si>
  <si>
    <t>See our 2024 Annual Report: Sustainability governance and risk management; Website: Sustainable lending</t>
  </si>
  <si>
    <t>Financed Emissions</t>
  </si>
  <si>
    <t>Absolute gross financed emissions, disaggregated by (1) Scope 1, (2) Scope 2 and (3) Scope 3</t>
  </si>
  <si>
    <r>
      <t>Metric tons (t)CO</t>
    </r>
    <r>
      <rPr>
        <vertAlign val="subscript"/>
        <sz val="9"/>
        <color theme="1"/>
        <rFont val="Arial"/>
        <family val="2"/>
      </rPr>
      <t>2</t>
    </r>
    <r>
      <rPr>
        <sz val="9"/>
        <color theme="1"/>
        <rFont val="Arial"/>
        <family val="2"/>
      </rPr>
      <t>-e</t>
    </r>
  </si>
  <si>
    <t>FN-CB-410b.1</t>
  </si>
  <si>
    <t>Gross exposure for each industry by asset class</t>
  </si>
  <si>
    <t>FN-CB-410b.2</t>
  </si>
  <si>
    <t xml:space="preserve">Percentage of gross exposure included in the financed emissions calculation </t>
  </si>
  <si>
    <t>Percentage (%)</t>
  </si>
  <si>
    <t>FN-CB-410b.3</t>
  </si>
  <si>
    <t>Description of the methodology used to calculate financed emissions</t>
  </si>
  <si>
    <t>FN-CB-410b.4</t>
  </si>
  <si>
    <t>Business Ethics</t>
  </si>
  <si>
    <t>Total amount of monetary losses as a result of legal proceedings associated with fraud, insider trading, anti-trust, anti-competitive behaviour, market manipulation, malpractice, or other related financial industry laws or regulations</t>
  </si>
  <si>
    <t>Reporting Currency</t>
  </si>
  <si>
    <t>FN-CB-510a.1</t>
  </si>
  <si>
    <t>Description of whistleblower policies and procedures</t>
  </si>
  <si>
    <t>FN-CB-510a.2</t>
  </si>
  <si>
    <t xml:space="preserve">See our Whistleblower policy, known as the Westpac Group Speaking Up Policy; 2024 Sustainability Index and Datasheet – tab Employees (Whistleblower reporting table). </t>
  </si>
  <si>
    <t>Systemic Risk Management</t>
  </si>
  <si>
    <t>Global Systemically Important Bank (G-SIB) score, by category</t>
  </si>
  <si>
    <t>Basis points (bps)</t>
  </si>
  <si>
    <t>FN-CB-550a.1</t>
  </si>
  <si>
    <t>Description of approach to integrate results of mandatory and voluntary stress tests into capital adequacy planning, long-term corporate strategy, and other business activities</t>
  </si>
  <si>
    <t>FN-CB-550a.2</t>
  </si>
  <si>
    <t>See our Pillar 3 Report: Capital Management Strategy; 2024 Annual Report – Sustainability governance and risk management</t>
  </si>
  <si>
    <t>ACTIVITY METRIC</t>
  </si>
  <si>
    <t>n/a</t>
  </si>
  <si>
    <t>(1) Number and (2) value of checking and savings accounts by segment: (a) personal and (b) small business</t>
  </si>
  <si>
    <t>FN-CB-000.A</t>
  </si>
  <si>
    <t xml:space="preserve">See our 2024 Annual Report and 2024 Investor Discussion Pack which provides details of our deposit accounts by deposit type while our divisional results provide deposit balances by segment. This break-up is not by checking and savings accounts as this is predominantly a US construct. We do not separately disclose the number of deposit accounts held. </t>
  </si>
  <si>
    <t>(1) Number and (2) value of loans by segment: (a) personal, (b) small business, and (c) corporate</t>
  </si>
  <si>
    <t>FN-CB-000.B</t>
  </si>
  <si>
    <t xml:space="preserve">See our 2024 Annual Report, 2024 Investor Discussion Pack, and Pillar 3 report which provides details of our lending balances by loan type, segment and industry. We do not separately disclose the number of loan accounts by segment held. </t>
  </si>
  <si>
    <t>MORTGAGE FINANCE</t>
  </si>
  <si>
    <t>Lending Practices</t>
  </si>
  <si>
    <t>(1) Number and (2) value of residential  mortgages of the following types: (a) combined fixed and variable-rate, (b) Prepayment Penalty, (c) Total</t>
  </si>
  <si>
    <t>FN-MF-270a.1</t>
  </si>
  <si>
    <t xml:space="preserve">See our 2024 Investor Discussion Pack for details of the value of residential mortgages by the categories of investor and owner occupied lending. The SASB classification of hybrid, ARM, prepayment penalty and FICO scores are not relevant from an Australian and New Zealand perspective. </t>
  </si>
  <si>
    <t>(1) Number and (2) value of (a) residential mortgage modifications, (b) foreclosures, and (c) short sales or deeds in lieu of foreclosure</t>
  </si>
  <si>
    <t>FN-MF-270a.2</t>
  </si>
  <si>
    <t>Total amount of monetary losses as a result of legal proceedings associated with communications to customers or remuneration of loan originators</t>
  </si>
  <si>
    <t>FN-MF-270a.3</t>
  </si>
  <si>
    <t>Description of remuneration structure of mortgage loan originators</t>
  </si>
  <si>
    <t>FN-MF-270a.4</t>
  </si>
  <si>
    <t>Discriminatory
Lending</t>
  </si>
  <si>
    <t>(1) Number, (2) value, and (3) weighted average Loan-to-Value (LTV) ratio of mortgages issued to (a) minority and (b) all other borrowers</t>
  </si>
  <si>
    <t>Number, Reporting currency, Percentage (%)</t>
  </si>
  <si>
    <t>FN-MF-270b.1</t>
  </si>
  <si>
    <t>We disclose details of LVR bands in our 2024 Investor Discussion Pack. The SASB classification of borrower minority and FICO scores are not relevant to Australia and New Zealand.</t>
  </si>
  <si>
    <t>Total amount of monetary losses as a result of legal proceedings associated with discriminatory mortgage lending</t>
  </si>
  <si>
    <t>FN-MF-270b.2</t>
  </si>
  <si>
    <t>Description of policies and procedures for ensuring non-discriminatory mortgage origination</t>
  </si>
  <si>
    <t>FN-MF-270b.3</t>
  </si>
  <si>
    <t xml:space="preserve">Refer to our Website: Operating principles and policies. Westpac also maintains a Principles for Responsible Lending (available on our website) that has 7 principles we apply, including to mortgages. These include inquiring about a customer’s financial situation, taking steps to verify a customer’s financial position (including checking third party sources), only offering suitable products, and marketing our products responsibly.  </t>
  </si>
  <si>
    <t>Environmental Risk to Mortgaged Properties</t>
  </si>
  <si>
    <t>(1) Number and (2) value of mortgage loans in 100-year flood zones</t>
  </si>
  <si>
    <t>FN-MF-450a.1</t>
  </si>
  <si>
    <t>(1) Total expected loss and (2) Loss Given Default (LGD) attributable to mortgage loan default and delinquency because of weather-related natural catastrophes, by geographic region</t>
  </si>
  <si>
    <t>Reporting currency, Percentage (%)</t>
  </si>
  <si>
    <t>FN-MF-450a.2</t>
  </si>
  <si>
    <t>Description of how climate change and other environmental risks are incorporated into mortgage origination and underwriting</t>
  </si>
  <si>
    <t>FN-MF-450a.3</t>
  </si>
  <si>
    <t>See our 2024 Annual Report: Climate Change, Sustainability governance and risk management.; 2024 Climate Report: Risk management</t>
  </si>
  <si>
    <t>(1) Number and (2) value of mortgages originated by category: (a) residential and (b) commercial</t>
  </si>
  <si>
    <t>FN-MF-000.A</t>
  </si>
  <si>
    <t xml:space="preserve">See our 2024 Investor Discussion Pack – under Australian Mortgage Portfolio for details of the value of mortgages originated, including by the categories owner-occupied and investor loans. This categorisation is similar to the US construct of residential and commercial mortgages. For larger commercial properties these are separately disclosed in our commercial lending portfolio. We do not disclose the number of new mortgages originated. </t>
  </si>
  <si>
    <t>(1) Number and (2) value of mortgages purchased by category: (a) residential and (b) commercial</t>
  </si>
  <si>
    <t>FN-MF-000.B</t>
  </si>
  <si>
    <t>Westpac does not routinely purchase residential or commercial mortgages, unless related to the purchase of a business. Accordingly, this metric is not applicable to us.</t>
  </si>
  <si>
    <t>CONSUMER FINANCE</t>
  </si>
  <si>
    <t>Customer Privacy</t>
  </si>
  <si>
    <t>Number of account holders whose information is used for secondary purposes</t>
  </si>
  <si>
    <t>FN-CF-220a.1</t>
  </si>
  <si>
    <t>Total amount of monetary losses as a result of legal proceedings associated with customer privacy</t>
  </si>
  <si>
    <t>FN-CF-220a.2</t>
  </si>
  <si>
    <t>(1) Number of data breaches, (2) percentage that are personal data
breaches, (3) number of account holders affected</t>
  </si>
  <si>
    <t>FN-CF-230a.1</t>
  </si>
  <si>
    <t>Card-related fraud losses from (1) card-not present fraud and (2) card-present and other fraud</t>
  </si>
  <si>
    <t>FN-CF-230a.2</t>
  </si>
  <si>
    <t>We monitor losses due to fraud, however we do not publicly disclose this information.</t>
  </si>
  <si>
    <t>FN-CF-230a.3</t>
  </si>
  <si>
    <t>Selling Practices</t>
  </si>
  <si>
    <t>Percentage of total remuneration for covered employees that is variable and linked to the amount of products and services sold</t>
  </si>
  <si>
    <t>FN-CF-270a.1</t>
  </si>
  <si>
    <t>We do not provide commission-based incentives. Incentives for customer-facing employees encompass a range of financial and non-financial measures and discretionary overlays. It is therefore not possible to determine what percentage of total remuneration is linked to the amount of products or services sold.</t>
  </si>
  <si>
    <t>Approval rate for (1) credit and (2) pre-paid products for applicants</t>
  </si>
  <si>
    <t>FN-CF-270a.2</t>
  </si>
  <si>
    <t>These SASB measures are not relevant to Australia and New Zealand.</t>
  </si>
  <si>
    <t>(1) Average fees from add-on products, (2) average APR, (3) average age of accounts, (4) average number of trade lines, and (5) average annual fees for pre-paid products</t>
  </si>
  <si>
    <t>Reporting currency, Percentage (%), Months, Number, Reporting currency</t>
  </si>
  <si>
    <t>FN-CF-270a.3</t>
  </si>
  <si>
    <t>(1) Number of complaints filed, (2) percentage with monetary or nonmonetary relief</t>
  </si>
  <si>
    <t>FN-CF-270a.4</t>
  </si>
  <si>
    <t>Total amount of monetary losses as a result of legal proceedings associated with selling and servicing of products</t>
  </si>
  <si>
    <t>FN-CF-270a.5</t>
  </si>
  <si>
    <t>Number of unique consumers with an active (1) credit card account and (2) pre-paid debit card account</t>
  </si>
  <si>
    <t>FN-CF-000.A</t>
  </si>
  <si>
    <t>Number of (1) credit card accounts and (2) pre-paid debit card accounts</t>
  </si>
  <si>
    <t>FN-CF-000.B</t>
  </si>
  <si>
    <t>UNGP REPORTING FRAMEWORK CRITERIA</t>
  </si>
  <si>
    <t>POLICY COMMITMENT</t>
  </si>
  <si>
    <t>A1 What does the company say publicly about its commitment to respect human rights?</t>
  </si>
  <si>
    <t>EMBEDDING RESPECT FOR HUMAN RIGHTS</t>
  </si>
  <si>
    <t xml:space="preserve">A2 How does the company demonstrate the importance it attaches to the implementation of its human rights commitment? </t>
  </si>
  <si>
    <t xml:space="preserve"> A2.5 What lessons has the company learned during the reporting period about achieving respect for human rights, and what has changed as a result?</t>
  </si>
  <si>
    <t>PART B: DEFINING THE FOCUS OF REPORTING</t>
  </si>
  <si>
    <t>B1 Statement of salient issues: State the salient human rights issues associated with the company’s activities and business relationships during the reporting period.</t>
  </si>
  <si>
    <t>B2 Determination of salient issues: Describe how the salient human rights issues were determined, including any input from stakeholders.</t>
  </si>
  <si>
    <t>B3 Choice of focal geographies: If reporting on the salient human rights issues focuses on particular geographies, explain how that choice was made.</t>
  </si>
  <si>
    <t>PART C: MANAGEMENT OF SALIENT HUMAN RIGHTS ISSUES</t>
  </si>
  <si>
    <t>SPECIFIC POLICIES</t>
  </si>
  <si>
    <t>C1 Does the company have any specific policies that address its salient human rights issues and, if so, what are they?</t>
  </si>
  <si>
    <t>C1.1 How does the company make clear the relevance and significance of such policies to those who need to implement them?</t>
  </si>
  <si>
    <t>STAKEHOLDER ENGAGEMENT</t>
  </si>
  <si>
    <t>C2 What is the company’s approach to engagement with stakeholders in relation to each salient human rights issue?</t>
  </si>
  <si>
    <t>C2.1 How does the company identify which stakeholders to engage with in relation to each salient issue, and when and how to do so?</t>
  </si>
  <si>
    <t>C2.2 During the reporting period, which stakeholders has the company engaged with regarding each salient issue, and why?</t>
  </si>
  <si>
    <t>C2.3 During the reporting period, how have the views of stakeholders influenced the company’s understanding of each salient issue and/or its approach to addressing it?</t>
  </si>
  <si>
    <t>ASSESSING IMPACTS</t>
  </si>
  <si>
    <t>C3 How does the company identify any changes in the nature of each salient human rights issue over time?</t>
  </si>
  <si>
    <t xml:space="preserve">C3.1 During the reporting period, were there any notable trends or patterns in impacts related to a salient issue and, if so, what were they? </t>
  </si>
  <si>
    <t>C3.2 During the reporting period, did any severe impacts occur that were related to a salient issue and, if so, what were they?</t>
  </si>
  <si>
    <t>INTEGRATING FINDINGS AND TAKING ACTION</t>
  </si>
  <si>
    <t>C4 How does the company integrate its findings about each salient human rights issue into its decision-making processes and actions?</t>
  </si>
  <si>
    <t>C4.1 How are those parts of the company whose decisions and actions can affect the management of salient issues, involved in finding and implementing solutions?</t>
  </si>
  <si>
    <t>C4.2 When tensions arise between the prevention or mitigation of impacts related to a salient issue and other business objectives, how are these tensions addressed?</t>
  </si>
  <si>
    <t>C4.3 During the reporting period, what action has the company taken to prevent or mitigate potential impacts related to each salient issue?</t>
  </si>
  <si>
    <t>TRACKING PERFORMANCE</t>
  </si>
  <si>
    <t>C5 How does the company know if its efforts to address each salient human rights issue are effective in practice?</t>
  </si>
  <si>
    <t>C5.1 What specific examples from the reporting period illustrate whether each salient issue is being managed effectively?</t>
  </si>
  <si>
    <t>REMEDIATION</t>
  </si>
  <si>
    <t>C6 How does the company enable effective remedy if people are harmed by its actions or decisions in relation to a salient human rights issue?</t>
  </si>
  <si>
    <t>C6.1 Through what means can the company receive complaints or concerns related to each salient issue?</t>
  </si>
  <si>
    <t>C6.2 How does the company know if people feel able and empowered to raise complaints or concerns?</t>
  </si>
  <si>
    <t>C6.3 How does the company process complaints and assess the effectiveness of outcomes?</t>
  </si>
  <si>
    <t>C6.4 During the reporting period, what were the trends and patterns in complaints or concerns and their outcomes regarding each salient issue, and what lessons has the company learned?</t>
  </si>
  <si>
    <t>C6.5 During the reporting period, did the company provide or enable remedy for any actual impacts related to a salient issue and, if so, what are typical or significant examples?</t>
  </si>
  <si>
    <t>PRINCIPLES FOR RESPONSIBLE BANKING - WESTPAC SELF-ASSESSMENT</t>
  </si>
  <si>
    <t>Number of customers who have received a Spend &amp; Save bonus interest payment at least once during the year. Spend &amp; Save is a proposition available to customers who are: ​ 
• aged 18-29; 
• have a Westpac Choice transaction account and linked debit card, and have a Westpac Life Savings account in the same name and;
• when customers meet the Spend &amp; Save bonus interest criteria in a month.</t>
  </si>
  <si>
    <t>Spend includes training workshops, online and virtual classes captured by WBC Learning Management System (LMS) and WNZL LMS, divided by headcount and region at the end of the reporting period (30 September). Training excludes non-managed training (external courses) and internal training conducted by business unit(s) not loaded into the WBC LMS. The WBC LMS only includes employees still employed at the end of the reporting period. Group average excludes Pacific LMS.</t>
  </si>
  <si>
    <t>a. See our Website for details on our approach to communicating critical concerns: Code of Conduct; Constitution and the Board; Speaking Up Policy; Your Customer Advocate 
b. See tab "Customers" (Customer Complaints table). Some customer complaints are not related to business conduct concerns.</t>
  </si>
  <si>
    <t>a. See tab "Employees" (Employee Relations table). 
b. For employees not covered by collective bargaining agreements, their working conditions and terms of employment are stipulated in individual employment contracts which adheres to relevant country employment standards and regulations.</t>
  </si>
  <si>
    <t xml:space="preserve">a., b. See tab "Economic and Social" (Value Generation and Distribution table) and "Glossary"; 2024 Annual Report: Financial Statements - Financial Performance 
</t>
  </si>
  <si>
    <t>a., b., c. i), ii), iii), e., f., g. See tab "Environmental" (Energy Consumption table) and "Glossary".
c., iv., d. We do not report on steam consumption or energy sold as these are not applicable to Westpac.</t>
  </si>
  <si>
    <t>a., d. See tab "Environment" (Energy Consumption table) and "Glossary".
b. Employee full time equivalent chosen as the denominator to calculate our energy intensity metric 
c. Energy consumption within the organisation chosen as the numerator to calculate our energy intensity metric</t>
  </si>
  <si>
    <t>a. to e. tab "Employees" (Parental leave table)</t>
  </si>
  <si>
    <t>a. i. See tab "Employees" (Training and capability table)
ii. As appropriate, we may consider enhancing our disclosures for this topic in coming years.</t>
  </si>
  <si>
    <t>a. See tab "Employees" (Performance and Career Development table)
As appropriate, we may consider enhancing our disclosures for this topic in coming years.</t>
  </si>
  <si>
    <t>a.i., ii. See our 2024 Annual Report: Corporate Governance 
b.i., ii. See tab "Employees" (Age and Gender Profile and Board Composition tables)
a, iii., b. iii. See tab "Employees" (Cultural Diversity). As appropriate, we may consider enhancing our disclosures for this topic in coming years.</t>
  </si>
  <si>
    <t>a. See tab Employees – (Percentage of Basic Salary table).
b. Significant locations of operation includes Australia and New Zealand.</t>
  </si>
  <si>
    <t xml:space="preserve">Number of new accounts opened by a parent or guardian  for an 8–14-year-old that have strengthened child safeguarding features, controls and a debit mastercard.   </t>
  </si>
  <si>
    <t>a. Refer to our FY23 Modern Slavery Statement.
b. Refer to our Human Rights Position Statement and Action Plan, FY23 Modern Slavery Statement, the Westpac Group Enterprise Agreement, Responsible Sourcing Code of Conduct, and FY24 Sustainability Index and Datasheet - tab Employees 'Coverage of collective bargaining agreements'. As appropriate, we may consider enhancing our disclosures for this topic in coming years.</t>
  </si>
  <si>
    <t>To develop our understanding of nature-related risks and opportunities for our business and customers</t>
  </si>
  <si>
    <r>
      <t xml:space="preserve">14. Refer to this </t>
    </r>
    <r>
      <rPr>
        <u/>
        <sz val="7.5"/>
        <rFont val="Arial (Body)"/>
      </rPr>
      <t>link</t>
    </r>
    <r>
      <rPr>
        <sz val="7.5"/>
        <rFont val="Arial (Body)"/>
      </rPr>
      <t xml:space="preserve"> in the 'Glossary' for the definition of business logistics – couriers.</t>
    </r>
  </si>
  <si>
    <r>
      <t xml:space="preserve">19. Refer to this </t>
    </r>
    <r>
      <rPr>
        <u/>
        <sz val="7.5"/>
        <rFont val="Arial (Body)"/>
      </rPr>
      <t>link</t>
    </r>
    <r>
      <rPr>
        <sz val="7.5"/>
        <rFont val="Arial (Body)"/>
      </rPr>
      <t xml:space="preserve"> in the 'Glossary' for the definition of businesses engaged on child safeguarding through the Australian Business Coalition for Safeguarding Children.</t>
    </r>
  </si>
  <si>
    <r>
      <t xml:space="preserve">1. Refer to this </t>
    </r>
    <r>
      <rPr>
        <u/>
        <sz val="7.5"/>
        <rFont val="Arial (Body)"/>
      </rPr>
      <t>link</t>
    </r>
    <r>
      <rPr>
        <sz val="7.5"/>
        <rFont val="Arial (Body)"/>
      </rPr>
      <t xml:space="preserve"> in the 'Glossary' for the definition of charitable gifts.</t>
    </r>
  </si>
  <si>
    <r>
      <t xml:space="preserve">8. Refer to this </t>
    </r>
    <r>
      <rPr>
        <u/>
        <sz val="7.5"/>
        <rFont val="Arial (Body)"/>
      </rPr>
      <t>link</t>
    </r>
    <r>
      <rPr>
        <sz val="7.5"/>
        <rFont val="Arial (Body)"/>
      </rPr>
      <t xml:space="preserve"> in the 'Glossary' for the definition of commercial sponsorships.</t>
    </r>
  </si>
  <si>
    <r>
      <t xml:space="preserve">7. Refer to this </t>
    </r>
    <r>
      <rPr>
        <u/>
        <sz val="7.5"/>
        <rFont val="Arial (Body)"/>
      </rPr>
      <t>link</t>
    </r>
    <r>
      <rPr>
        <sz val="7.5"/>
        <rFont val="Arial"/>
        <family val="2"/>
        <scheme val="minor"/>
      </rPr>
      <t xml:space="preserve"> in the 'Glossary' for the definition of community investment.</t>
    </r>
  </si>
  <si>
    <r>
      <t xml:space="preserve">1. Refer to this </t>
    </r>
    <r>
      <rPr>
        <u/>
        <sz val="7.5"/>
        <rFont val="Arial"/>
        <family val="2"/>
        <scheme val="minor"/>
      </rPr>
      <t>link</t>
    </r>
    <r>
      <rPr>
        <sz val="7.5"/>
        <rFont val="Arial"/>
        <family val="2"/>
        <scheme val="minor"/>
      </rPr>
      <t xml:space="preserve"> in the 'Glossary' for the definition of community investment.</t>
    </r>
  </si>
  <si>
    <r>
      <t xml:space="preserve">3. Refer to this </t>
    </r>
    <r>
      <rPr>
        <u/>
        <sz val="7.5"/>
        <color rgb="FF000000"/>
        <rFont val="Arial"/>
        <family val="2"/>
        <scheme val="minor"/>
      </rPr>
      <t>link</t>
    </r>
    <r>
      <rPr>
        <sz val="7.5"/>
        <color rgb="FF000000"/>
        <rFont val="Arial"/>
        <family val="2"/>
        <scheme val="minor"/>
      </rPr>
      <t xml:space="preserve"> in the 'Glossary' for the definition of complaints resolved within five days.</t>
    </r>
  </si>
  <si>
    <r>
      <t xml:space="preserve">1. Refer to this </t>
    </r>
    <r>
      <rPr>
        <u/>
        <sz val="7.5"/>
        <color rgb="FF000000"/>
        <rFont val="Arial (Body)"/>
      </rPr>
      <t>link</t>
    </r>
    <r>
      <rPr>
        <sz val="7.5"/>
        <color rgb="FF000000"/>
        <rFont val="Arial (Body)"/>
      </rPr>
      <t xml:space="preserve"> in the 'Glossary' for the definition of contractor.</t>
    </r>
  </si>
  <si>
    <r>
      <t xml:space="preserve">2. Refer to this </t>
    </r>
    <r>
      <rPr>
        <u/>
        <sz val="7.5"/>
        <color theme="1"/>
        <rFont val="Arial"/>
        <family val="2"/>
        <scheme val="minor"/>
      </rPr>
      <t>link</t>
    </r>
    <r>
      <rPr>
        <sz val="7.5"/>
        <color theme="1"/>
        <rFont val="Arial"/>
        <family val="2"/>
        <scheme val="minor"/>
      </rPr>
      <t xml:space="preserve"> in the 'Glossary' for the definition of NPS</t>
    </r>
  </si>
  <si>
    <r>
      <t xml:space="preserve">3. Refer to this </t>
    </r>
    <r>
      <rPr>
        <u/>
        <sz val="7.5"/>
        <color theme="1"/>
        <rFont val="Arial"/>
        <family val="2"/>
        <scheme val="minor"/>
      </rPr>
      <t>link</t>
    </r>
    <r>
      <rPr>
        <sz val="7.5"/>
        <color theme="1"/>
        <rFont val="Arial"/>
        <family val="2"/>
        <scheme val="minor"/>
      </rPr>
      <t xml:space="preserve"> in the 'Glossary' for the definition of customer satisfaction (Australia).</t>
    </r>
  </si>
  <si>
    <r>
      <t xml:space="preserve">9. Refer to this </t>
    </r>
    <r>
      <rPr>
        <u/>
        <sz val="7.5"/>
        <color theme="1"/>
        <rFont val="Arial"/>
        <family val="2"/>
        <scheme val="minor"/>
      </rPr>
      <t>link</t>
    </r>
    <r>
      <rPr>
        <sz val="7.5"/>
        <color theme="1"/>
        <rFont val="Arial"/>
        <family val="2"/>
        <scheme val="minor"/>
      </rPr>
      <t xml:space="preserve"> in the 'Glossary' for the definition of customer satisfaction (New Zealand).</t>
    </r>
  </si>
  <si>
    <r>
      <t xml:space="preserve">3. Refer to this </t>
    </r>
    <r>
      <rPr>
        <u/>
        <sz val="7.5"/>
        <color rgb="FF000000"/>
        <rFont val="Arial"/>
        <family val="2"/>
        <scheme val="minor"/>
      </rPr>
      <t>link</t>
    </r>
    <r>
      <rPr>
        <sz val="7.5"/>
        <color rgb="FF000000"/>
        <rFont val="Arial"/>
        <family val="2"/>
        <scheme val="minor"/>
      </rPr>
      <t xml:space="preserve"> in the 'Glossary' for the definition of customers with access to digital banking.</t>
    </r>
  </si>
  <si>
    <r>
      <t xml:space="preserve">1. Refer to this </t>
    </r>
    <r>
      <rPr>
        <u/>
        <sz val="7.5"/>
        <color theme="1"/>
        <rFont val="Arial"/>
        <family val="2"/>
        <scheme val="minor"/>
      </rPr>
      <t>link</t>
    </r>
    <r>
      <rPr>
        <sz val="7.5"/>
        <color theme="1"/>
        <rFont val="Arial"/>
        <family val="2"/>
        <scheme val="minor"/>
      </rPr>
      <t xml:space="preserve"> in the 'Glossary' for the definition of data breaches (Australia).</t>
    </r>
  </si>
  <si>
    <r>
      <t xml:space="preserve">2. Refer to this </t>
    </r>
    <r>
      <rPr>
        <u/>
        <sz val="7.5"/>
        <color rgb="FF000000"/>
        <rFont val="Arial"/>
        <family val="2"/>
        <scheme val="minor"/>
      </rPr>
      <t>link</t>
    </r>
    <r>
      <rPr>
        <sz val="7.5"/>
        <color rgb="FF000000"/>
        <rFont val="Arial"/>
        <family val="2"/>
        <scheme val="minor"/>
      </rPr>
      <t xml:space="preserve"> in the 'Glossary' for the definition of digitally active customers. </t>
    </r>
  </si>
  <si>
    <r>
      <t xml:space="preserve">20. Refer to this </t>
    </r>
    <r>
      <rPr>
        <u/>
        <sz val="7.5"/>
        <color rgb="FF000000"/>
        <rFont val="Arial"/>
        <family val="2"/>
      </rPr>
      <t>link</t>
    </r>
    <r>
      <rPr>
        <sz val="7.5"/>
        <color rgb="FF000000"/>
        <rFont val="Arial"/>
        <family val="2"/>
      </rPr>
      <t xml:space="preserve"> in the 'Glossary' for the definition of employee commute.</t>
    </r>
  </si>
  <si>
    <r>
      <t xml:space="preserve">1. Refer to this </t>
    </r>
    <r>
      <rPr>
        <u/>
        <sz val="7.5"/>
        <rFont val="Arial (body"/>
      </rPr>
      <t>link</t>
    </r>
    <r>
      <rPr>
        <sz val="7.5"/>
        <rFont val="Arial (body"/>
      </rPr>
      <t xml:space="preserve"> in the 'Glossary' for the definition of employees receiving regular performance and career development reviews.</t>
    </r>
  </si>
  <si>
    <r>
      <t xml:space="preserve">2. Refer to this </t>
    </r>
    <r>
      <rPr>
        <u/>
        <sz val="7.5"/>
        <color rgb="FF000000"/>
        <rFont val="Arial (Body)"/>
      </rPr>
      <t>link</t>
    </r>
    <r>
      <rPr>
        <sz val="7.5"/>
        <color rgb="FF000000"/>
        <rFont val="Arial (Body)"/>
      </rPr>
      <t xml:space="preserve"> in the 'Glossary' for the definition of employment types.</t>
    </r>
  </si>
  <si>
    <r>
      <t xml:space="preserve">1. Refer to this </t>
    </r>
    <r>
      <rPr>
        <u/>
        <sz val="7.5"/>
        <color theme="1"/>
        <rFont val="Arial"/>
        <family val="2"/>
      </rPr>
      <t>link</t>
    </r>
    <r>
      <rPr>
        <sz val="7.5"/>
        <color theme="1"/>
        <rFont val="Arial"/>
        <family val="2"/>
      </rPr>
      <t xml:space="preserve"> in the 'Glossary' for the definition of energy consumption.</t>
    </r>
  </si>
  <si>
    <r>
      <t xml:space="preserve">1. Refer to this </t>
    </r>
    <r>
      <rPr>
        <u/>
        <sz val="7.5"/>
        <rFont val="Arial (Body)"/>
      </rPr>
      <t>link</t>
    </r>
    <r>
      <rPr>
        <sz val="7.5"/>
        <rFont val="Arial (Body)"/>
      </rPr>
      <t xml:space="preserve"> in the 'Glossary' for the definition of exposure to TNFD sectors for Financial Institutions</t>
    </r>
  </si>
  <si>
    <r>
      <t xml:space="preserve">9. Refer to this </t>
    </r>
    <r>
      <rPr>
        <u/>
        <sz val="7.5"/>
        <rFont val="Arial (Body)"/>
      </rPr>
      <t>link</t>
    </r>
    <r>
      <rPr>
        <sz val="7.5"/>
        <rFont val="Arial (Body)"/>
      </rPr>
      <t xml:space="preserve"> in the 'Glossary' for the definition of foregone fee revenue.</t>
    </r>
  </si>
  <si>
    <r>
      <t xml:space="preserve">1. Refer to this </t>
    </r>
    <r>
      <rPr>
        <u/>
        <sz val="7.5"/>
        <color rgb="FF000000"/>
        <rFont val="Arial (Body)"/>
      </rPr>
      <t>link</t>
    </r>
    <r>
      <rPr>
        <sz val="7.5"/>
        <color rgb="FF000000"/>
        <rFont val="Arial (Body)"/>
      </rPr>
      <t xml:space="preserve"> in the 'Glossary' for the definition of gender diversity - Westpac Board.</t>
    </r>
  </si>
  <si>
    <r>
      <t xml:space="preserve">18. Refer to this </t>
    </r>
    <r>
      <rPr>
        <u/>
        <sz val="7.5"/>
        <color rgb="FF000000"/>
        <rFont val="Arial"/>
        <family val="2"/>
      </rPr>
      <t>link</t>
    </r>
    <r>
      <rPr>
        <sz val="7.5"/>
        <color rgb="FF000000"/>
        <rFont val="Arial"/>
        <family val="2"/>
      </rPr>
      <t xml:space="preserve"> in the 'Glossary' for the definition of hire vehicles, taxi and personal vehicles.</t>
    </r>
  </si>
  <si>
    <r>
      <t xml:space="preserve">19. Refer to this </t>
    </r>
    <r>
      <rPr>
        <u/>
        <sz val="7.5"/>
        <color rgb="FF000000"/>
        <rFont val="Arial"/>
        <family val="2"/>
      </rPr>
      <t>link</t>
    </r>
    <r>
      <rPr>
        <sz val="7.5"/>
        <color rgb="FF000000"/>
        <rFont val="Arial"/>
        <family val="2"/>
      </rPr>
      <t xml:space="preserve"> in the 'Glossary' for the definition of hotel stays.</t>
    </r>
  </si>
  <si>
    <r>
      <t xml:space="preserve">2. Refer to this </t>
    </r>
    <r>
      <rPr>
        <u/>
        <sz val="7.5"/>
        <color rgb="FF000000"/>
        <rFont val="Arial"/>
        <family val="2"/>
        <scheme val="minor"/>
      </rPr>
      <t>link</t>
    </r>
    <r>
      <rPr>
        <sz val="7.5"/>
        <color rgb="FF000000"/>
        <rFont val="Arial"/>
        <family val="2"/>
        <scheme val="minor"/>
      </rPr>
      <t xml:space="preserve"> in the 'Glossary' for the definition of Indigenous call centre unique customers.</t>
    </r>
  </si>
  <si>
    <r>
      <t xml:space="preserve">5. Refer to this </t>
    </r>
    <r>
      <rPr>
        <u/>
        <sz val="7.5"/>
        <color theme="1"/>
        <rFont val="Arial"/>
        <family val="2"/>
        <scheme val="minor"/>
      </rPr>
      <t>link</t>
    </r>
    <r>
      <rPr>
        <sz val="7.5"/>
        <color theme="1"/>
        <rFont val="Arial"/>
        <family val="2"/>
        <scheme val="minor"/>
      </rPr>
      <t xml:space="preserve"> in the 'Glossary' for the definition of in-kind contributions.</t>
    </r>
  </si>
  <si>
    <r>
      <t xml:space="preserve">2. Refer to this </t>
    </r>
    <r>
      <rPr>
        <u/>
        <sz val="7.5"/>
        <rFont val="Arial (Body)"/>
      </rPr>
      <t>link</t>
    </r>
    <r>
      <rPr>
        <sz val="7.5"/>
        <rFont val="Arial (Body)"/>
      </rPr>
      <t xml:space="preserve"> in the 'Glossary' for the definition of Total Recordable Injury Frequency Rate.</t>
    </r>
  </si>
  <si>
    <r>
      <t xml:space="preserve">6. Refer to this </t>
    </r>
    <r>
      <rPr>
        <u/>
        <sz val="7.5"/>
        <rFont val="Arial"/>
        <family val="2"/>
        <scheme val="minor"/>
      </rPr>
      <t>link</t>
    </r>
    <r>
      <rPr>
        <sz val="7.5"/>
        <rFont val="Arial"/>
        <family val="2"/>
        <scheme val="minor"/>
      </rPr>
      <t xml:space="preserve"> in the 'Glossary' for the definition of management costs.</t>
    </r>
  </si>
  <si>
    <r>
      <t xml:space="preserve">18. Refer to this </t>
    </r>
    <r>
      <rPr>
        <u/>
        <sz val="7.5"/>
        <rFont val="Arial (Body)"/>
      </rPr>
      <t>link</t>
    </r>
    <r>
      <rPr>
        <sz val="7.5"/>
        <rFont val="Arial (Body)"/>
      </rPr>
      <t xml:space="preserve"> in the 'Glossary' for the definition of new accounts opened with strengthened safeguarding </t>
    </r>
  </si>
  <si>
    <r>
      <t xml:space="preserve">1. Refer to this </t>
    </r>
    <r>
      <rPr>
        <u/>
        <sz val="7.5"/>
        <color rgb="FF000000"/>
        <rFont val="Arial (Body)"/>
      </rPr>
      <t>link</t>
    </r>
    <r>
      <rPr>
        <sz val="7.5"/>
        <color rgb="FF000000"/>
        <rFont val="Arial (Body)"/>
      </rPr>
      <t xml:space="preserve"> in the 'Glossary' for the definition of OHI.</t>
    </r>
  </si>
  <si>
    <r>
      <t xml:space="preserve">10. Refer to this </t>
    </r>
    <r>
      <rPr>
        <u/>
        <sz val="7.5"/>
        <color rgb="FF000000"/>
        <rFont val="Arial"/>
        <family val="2"/>
      </rPr>
      <t>link</t>
    </r>
    <r>
      <rPr>
        <sz val="7.5"/>
        <color rgb="FF000000"/>
        <rFont val="Arial"/>
        <family val="2"/>
      </rPr>
      <t xml:space="preserve"> in the 'Glossary' for the definition of paper consumption. Paper consumption emissions include minor immaterial adjustments to FY22 to include carbon neutral paper for our New Zealand operations.</t>
    </r>
  </si>
  <si>
    <r>
      <t xml:space="preserve">3. Refer to this </t>
    </r>
    <r>
      <rPr>
        <u/>
        <sz val="7.5"/>
        <color rgb="FF000000"/>
        <rFont val="Arial"/>
        <family val="2"/>
      </rPr>
      <t>link</t>
    </r>
    <r>
      <rPr>
        <sz val="7.5"/>
        <color rgb="FF000000"/>
        <rFont val="Arial"/>
        <family val="2"/>
      </rPr>
      <t xml:space="preserve"> in the 'Glossary' for the definition of paper consumption.</t>
    </r>
  </si>
  <si>
    <r>
      <t xml:space="preserve">15. Refer to this </t>
    </r>
    <r>
      <rPr>
        <u/>
        <sz val="7.5"/>
        <color rgb="FF000000"/>
        <rFont val="Arial"/>
        <family val="2"/>
      </rPr>
      <t>link</t>
    </r>
    <r>
      <rPr>
        <sz val="7.5"/>
        <color rgb="FF000000"/>
        <rFont val="Arial"/>
        <family val="2"/>
      </rPr>
      <t xml:space="preserve"> in the 'Glossary' for the definition of paper disposal.</t>
    </r>
  </si>
  <si>
    <r>
      <t xml:space="preserve">1. Refer to this </t>
    </r>
    <r>
      <rPr>
        <u/>
        <sz val="7.5"/>
        <rFont val="Arial (Body)"/>
      </rPr>
      <t>link</t>
    </r>
    <r>
      <rPr>
        <sz val="7.5"/>
        <rFont val="Arial (Body)"/>
      </rPr>
      <t xml:space="preserve"> in the 'Glossary' for the definitions related to parental leave.</t>
    </r>
  </si>
  <si>
    <r>
      <t xml:space="preserve">1. Refer to this </t>
    </r>
    <r>
      <rPr>
        <u/>
        <sz val="7.5"/>
        <rFont val="Arial (Body)"/>
      </rPr>
      <t>link</t>
    </r>
    <r>
      <rPr>
        <sz val="7.5"/>
        <rFont val="Arial (Body)"/>
      </rPr>
      <t xml:space="preserve"> in the 'Glossary' for the definition of absenteeism.</t>
    </r>
  </si>
  <si>
    <r>
      <t xml:space="preserve">1. Refer to this </t>
    </r>
    <r>
      <rPr>
        <u/>
        <sz val="7.5"/>
        <color rgb="FF000000"/>
        <rFont val="Arial (Body)"/>
      </rPr>
      <t>link</t>
    </r>
    <r>
      <rPr>
        <sz val="7.5"/>
        <color rgb="FF000000"/>
        <rFont val="Arial (Body)"/>
      </rPr>
      <t xml:space="preserve"> in the "Glossary" for the definition of culturally diverse</t>
    </r>
  </si>
  <si>
    <r>
      <t xml:space="preserve">6. Refer to this </t>
    </r>
    <r>
      <rPr>
        <u/>
        <sz val="7.5"/>
        <color rgb="FF000000"/>
        <rFont val="Arial"/>
        <family val="2"/>
      </rPr>
      <t>link</t>
    </r>
    <r>
      <rPr>
        <sz val="7.5"/>
        <color rgb="FF000000"/>
        <rFont val="Arial"/>
        <family val="2"/>
      </rPr>
      <t xml:space="preserve"> in the 'Glossary' for the definition of purchased electricity.</t>
    </r>
  </si>
  <si>
    <r>
      <t xml:space="preserve">8. Refer to this </t>
    </r>
    <r>
      <rPr>
        <u/>
        <sz val="7.5"/>
        <color rgb="FF000000"/>
        <rFont val="Arial"/>
        <family val="2"/>
      </rPr>
      <t>link</t>
    </r>
    <r>
      <rPr>
        <sz val="7.5"/>
        <color rgb="FF000000"/>
        <rFont val="Arial"/>
        <family val="2"/>
      </rPr>
      <t xml:space="preserve"> in the 'Glossary' for the definition of purchased electricity – third party data centre and ATMs.</t>
    </r>
  </si>
  <si>
    <r>
      <t xml:space="preserve">12. Refer to this </t>
    </r>
    <r>
      <rPr>
        <u/>
        <sz val="7.5"/>
        <color rgb="FF000000"/>
        <rFont val="Arial"/>
        <family val="2"/>
      </rPr>
      <t>link</t>
    </r>
    <r>
      <rPr>
        <sz val="7.5"/>
        <color rgb="FF000000"/>
        <rFont val="Arial"/>
        <family val="2"/>
      </rPr>
      <t xml:space="preserve"> in the 'Glossary' for the definition of purchased electricity – T&amp;D losses.</t>
    </r>
  </si>
  <si>
    <r>
      <t xml:space="preserve">3. Refer to this </t>
    </r>
    <r>
      <rPr>
        <u/>
        <sz val="7.5"/>
        <color theme="1"/>
        <rFont val="Arial"/>
        <family val="2"/>
        <scheme val="minor"/>
      </rPr>
      <t>link</t>
    </r>
    <r>
      <rPr>
        <sz val="7.5"/>
        <color theme="1"/>
        <rFont val="Arial"/>
        <family val="2"/>
        <scheme val="minor"/>
      </rPr>
      <t xml:space="preserve"> in the 'Glossary' for the definition of SBS cultural learning - compliance rate.</t>
    </r>
  </si>
  <si>
    <r>
      <t xml:space="preserve">9. Refer to this </t>
    </r>
    <r>
      <rPr>
        <u/>
        <sz val="7.5"/>
        <color theme="1"/>
        <rFont val="Arial"/>
        <family val="2"/>
        <scheme val="minor"/>
      </rPr>
      <t>link</t>
    </r>
    <r>
      <rPr>
        <sz val="7.5"/>
        <color theme="1"/>
        <rFont val="Arial"/>
        <family val="2"/>
        <scheme val="minor"/>
      </rPr>
      <t xml:space="preserve"> in the 'Glossary' for the definition of scope 1 and 2 (tCO₂-e)/employee (FTE).</t>
    </r>
  </si>
  <si>
    <r>
      <t xml:space="preserve">1. Refer to this </t>
    </r>
    <r>
      <rPr>
        <u/>
        <sz val="7.5"/>
        <color theme="1"/>
        <rFont val="Arial"/>
        <family val="2"/>
        <scheme val="minor"/>
      </rPr>
      <t>link</t>
    </r>
    <r>
      <rPr>
        <sz val="7.5"/>
        <color theme="1"/>
        <rFont val="Arial"/>
        <family val="2"/>
        <scheme val="minor"/>
      </rPr>
      <t xml:space="preserve"> in the 'Glossary' for the definition of spend with diverse suppliers. </t>
    </r>
  </si>
  <si>
    <r>
      <t xml:space="preserve">2. Refer to this </t>
    </r>
    <r>
      <rPr>
        <u/>
        <sz val="7.5"/>
        <color theme="1"/>
        <rFont val="Arial"/>
        <family val="2"/>
        <scheme val="minor"/>
      </rPr>
      <t>link</t>
    </r>
    <r>
      <rPr>
        <sz val="7.5"/>
        <color theme="1"/>
        <rFont val="Arial"/>
        <family val="2"/>
        <scheme val="minor"/>
      </rPr>
      <t xml:space="preserve"> in the 'Glossary' for the definition of spend with Indigenous Australian suppliers. </t>
    </r>
  </si>
  <si>
    <r>
      <t xml:space="preserve">4. Refer to this </t>
    </r>
    <r>
      <rPr>
        <u/>
        <sz val="7.5"/>
        <color rgb="FF000000"/>
        <rFont val="Arial"/>
        <family val="2"/>
        <scheme val="minor"/>
      </rPr>
      <t>link</t>
    </r>
    <r>
      <rPr>
        <sz val="7.5"/>
        <color rgb="FF000000"/>
        <rFont val="Arial"/>
        <family val="2"/>
        <scheme val="minor"/>
      </rPr>
      <t xml:space="preserve"> in the 'Glossary' for the definition of spend with Indigenous Australian suppliers. </t>
    </r>
  </si>
  <si>
    <r>
      <t xml:space="preserve">17. Refer to this </t>
    </r>
    <r>
      <rPr>
        <u/>
        <sz val="7.5"/>
        <rFont val="Arial (Body)"/>
      </rPr>
      <t>link</t>
    </r>
    <r>
      <rPr>
        <sz val="7.5"/>
        <rFont val="Arial (Body)"/>
      </rPr>
      <t xml:space="preserve"> in the 'Glossary' for the definition of spend with Indigenous Australian suppliers. </t>
    </r>
  </si>
  <si>
    <r>
      <t xml:space="preserve">11. Refer to this </t>
    </r>
    <r>
      <rPr>
        <u/>
        <sz val="7.5"/>
        <color rgb="FF000000"/>
        <rFont val="Arial"/>
        <family val="2"/>
      </rPr>
      <t>link</t>
    </r>
    <r>
      <rPr>
        <sz val="7.5"/>
        <color rgb="FF000000"/>
        <rFont val="Arial"/>
        <family val="2"/>
      </rPr>
      <t xml:space="preserve"> in the 'Glossary' for the definition of stationary energy – natural gas, diesel, LPG E&amp;D.</t>
    </r>
  </si>
  <si>
    <r>
      <t xml:space="preserve">2. Refer to this </t>
    </r>
    <r>
      <rPr>
        <u/>
        <sz val="7.5"/>
        <color rgb="FF000000"/>
        <rFont val="Arial"/>
        <family val="2"/>
      </rPr>
      <t>link</t>
    </r>
    <r>
      <rPr>
        <sz val="7.5"/>
        <color rgb="FF000000"/>
        <rFont val="Arial"/>
        <family val="2"/>
      </rPr>
      <t xml:space="preserve"> in the 'Glossary' for the definition of stationary energy – natural gas, diesel, LPG.</t>
    </r>
  </si>
  <si>
    <r>
      <t xml:space="preserve">2. Refer to this </t>
    </r>
    <r>
      <rPr>
        <u/>
        <sz val="7.5"/>
        <rFont val="Arial"/>
        <family val="2"/>
        <scheme val="minor"/>
      </rPr>
      <t>link</t>
    </r>
    <r>
      <rPr>
        <sz val="7.5"/>
        <rFont val="Arial"/>
        <family val="2"/>
        <scheme val="minor"/>
      </rPr>
      <t xml:space="preserve"> in the 'Glossary' for the definition of TCE.</t>
    </r>
  </si>
  <si>
    <r>
      <t xml:space="preserve">3. Refer to this </t>
    </r>
    <r>
      <rPr>
        <u/>
        <sz val="7.5"/>
        <rFont val="Arial"/>
        <family val="2"/>
        <scheme val="minor"/>
      </rPr>
      <t>link</t>
    </r>
    <r>
      <rPr>
        <sz val="7.5"/>
        <rFont val="Arial"/>
        <family val="2"/>
        <scheme val="minor"/>
      </rPr>
      <t xml:space="preserve"> in the 'Glossary' for the definition of Thermal coal and metallurgical coal.</t>
    </r>
  </si>
  <si>
    <r>
      <t xml:space="preserve">4. Refer to this </t>
    </r>
    <r>
      <rPr>
        <u/>
        <sz val="7.5"/>
        <rFont val="Arial"/>
        <family val="2"/>
        <scheme val="minor"/>
      </rPr>
      <t>link</t>
    </r>
    <r>
      <rPr>
        <sz val="7.5"/>
        <rFont val="Arial"/>
        <family val="2"/>
        <scheme val="minor"/>
      </rPr>
      <t xml:space="preserve"> in the 'Glossary' for the definition of TCE - specific to Westpac Institutional Banking division.</t>
    </r>
  </si>
  <si>
    <r>
      <t xml:space="preserve">1. Refer to this </t>
    </r>
    <r>
      <rPr>
        <u/>
        <sz val="7.5"/>
        <color rgb="FF000000"/>
        <rFont val="Arial"/>
        <family val="2"/>
      </rPr>
      <t>link</t>
    </r>
    <r>
      <rPr>
        <sz val="7.5"/>
        <color rgb="FF000000"/>
        <rFont val="Arial"/>
        <family val="2"/>
      </rPr>
      <t xml:space="preserve"> in the 'Glossary' for the definition of total scope 1 greenhouse gas emissions.</t>
    </r>
  </si>
  <si>
    <r>
      <t xml:space="preserve">7. Refer to this </t>
    </r>
    <r>
      <rPr>
        <u/>
        <sz val="7.5"/>
        <color theme="1"/>
        <rFont val="Arial"/>
        <family val="2"/>
        <scheme val="minor"/>
      </rPr>
      <t>link</t>
    </r>
    <r>
      <rPr>
        <sz val="7.5"/>
        <color theme="1"/>
        <rFont val="Arial"/>
        <family val="2"/>
        <scheme val="minor"/>
      </rPr>
      <t xml:space="preserve"> in the 'Glossary' for the definition of total scope 2 greenhouse gas emissions (market-based).</t>
    </r>
  </si>
  <si>
    <r>
      <t xml:space="preserve">3. Refer to this </t>
    </r>
    <r>
      <rPr>
        <u/>
        <sz val="7.5"/>
        <color rgb="FF000000"/>
        <rFont val="Arial"/>
        <family val="2"/>
      </rPr>
      <t>link</t>
    </r>
    <r>
      <rPr>
        <sz val="7.5"/>
        <color rgb="FF000000"/>
        <rFont val="Arial"/>
        <family val="2"/>
      </rPr>
      <t xml:space="preserve"> in the 'Glossary' for the definition of  transport energy – fleet fuels.</t>
    </r>
  </si>
  <si>
    <r>
      <t xml:space="preserve">13. Refer to this </t>
    </r>
    <r>
      <rPr>
        <u/>
        <sz val="7.5"/>
        <color rgb="FF000000"/>
        <rFont val="Arial"/>
        <family val="2"/>
      </rPr>
      <t>link</t>
    </r>
    <r>
      <rPr>
        <sz val="7.5"/>
        <color rgb="FF000000"/>
        <rFont val="Arial"/>
        <family val="2"/>
      </rPr>
      <t xml:space="preserve"> in the 'Glossary' for the definition of transport energy – fleet fuels E&amp;D.</t>
    </r>
  </si>
  <si>
    <r>
      <t xml:space="preserve">1. Refer to this </t>
    </r>
    <r>
      <rPr>
        <u/>
        <sz val="7.5"/>
        <color theme="1"/>
        <rFont val="Arial"/>
        <family val="2"/>
      </rPr>
      <t>link</t>
    </r>
    <r>
      <rPr>
        <sz val="7.5"/>
        <color theme="1"/>
        <rFont val="Arial"/>
        <family val="2"/>
      </rPr>
      <t xml:space="preserve"> in the 'Glossary' for the definition of water consumption.</t>
    </r>
  </si>
  <si>
    <r>
      <t xml:space="preserve">4. Refer to this </t>
    </r>
    <r>
      <rPr>
        <u/>
        <sz val="7.5"/>
        <color rgb="FF000000"/>
        <rFont val="Arial"/>
        <family val="2"/>
      </rPr>
      <t>link</t>
    </r>
    <r>
      <rPr>
        <sz val="7.5"/>
        <color rgb="FF000000"/>
        <rFont val="Arial"/>
        <family val="2"/>
      </rPr>
      <t xml:space="preserve"> in the 'Glossary' for the definition of waste diversion from landfill.</t>
    </r>
  </si>
  <si>
    <r>
      <t xml:space="preserve">6. Refer to this </t>
    </r>
    <r>
      <rPr>
        <u/>
        <sz val="7.5"/>
        <color theme="1"/>
        <rFont val="Arial"/>
        <family val="2"/>
      </rPr>
      <t>link</t>
    </r>
    <r>
      <rPr>
        <sz val="7.5"/>
        <color theme="1"/>
        <rFont val="Arial"/>
        <family val="2"/>
      </rPr>
      <t xml:space="preserve"> in the 'Glossary' for the definition of waste to landfill.</t>
    </r>
  </si>
  <si>
    <r>
      <t xml:space="preserve">7. Refer to this </t>
    </r>
    <r>
      <rPr>
        <u/>
        <sz val="7.5"/>
        <rFont val="Arial"/>
        <family val="2"/>
      </rPr>
      <t>link</t>
    </r>
    <r>
      <rPr>
        <sz val="7.5"/>
        <rFont val="Arial"/>
        <family val="2"/>
      </rPr>
      <t xml:space="preserve"> in the 'Glossary' for the definition of water consumption.</t>
    </r>
  </si>
  <si>
    <r>
      <t xml:space="preserve">8. Refer to this </t>
    </r>
    <r>
      <rPr>
        <u/>
        <sz val="7.5"/>
        <rFont val="Arial"/>
        <family val="2"/>
      </rPr>
      <t>link</t>
    </r>
    <r>
      <rPr>
        <sz val="7.5"/>
        <rFont val="Arial"/>
        <family val="2"/>
      </rPr>
      <t xml:space="preserve"> in the 'Glossary' for the definition of waste diversion from landfill, Australian commercial sites.</t>
    </r>
  </si>
  <si>
    <r>
      <t xml:space="preserve">9. Refer to this </t>
    </r>
    <r>
      <rPr>
        <u/>
        <sz val="7.5"/>
        <color rgb="FF000000"/>
        <rFont val="Arial"/>
        <family val="2"/>
      </rPr>
      <t>link</t>
    </r>
    <r>
      <rPr>
        <sz val="7.5"/>
        <color rgb="FF000000"/>
        <rFont val="Arial"/>
        <family val="2"/>
      </rPr>
      <t xml:space="preserve"> in the 'Glossary' for the definition of water consumption.</t>
    </r>
  </si>
  <si>
    <r>
      <t xml:space="preserve">16. Refer to this </t>
    </r>
    <r>
      <rPr>
        <u/>
        <sz val="7.5"/>
        <color rgb="FF000000"/>
        <rFont val="Arial"/>
        <family val="2"/>
      </rPr>
      <t>link</t>
    </r>
    <r>
      <rPr>
        <sz val="7.5"/>
        <color rgb="FF000000"/>
        <rFont val="Arial"/>
        <family val="2"/>
      </rPr>
      <t xml:space="preserve"> in the 'Glossary' for the definition of waste to landfill.</t>
    </r>
  </si>
  <si>
    <r>
      <t xml:space="preserve">21. Refer to this </t>
    </r>
    <r>
      <rPr>
        <u/>
        <sz val="7.5"/>
        <color rgb="FF000000"/>
        <rFont val="Arial"/>
        <family val="2"/>
      </rPr>
      <t>link</t>
    </r>
    <r>
      <rPr>
        <sz val="7.5"/>
        <color rgb="FF000000"/>
        <rFont val="Arial"/>
        <family val="2"/>
      </rPr>
      <t xml:space="preserve"> in the 'Glossary' for the definition of working from home emissions.</t>
    </r>
  </si>
  <si>
    <t xml:space="preserve">Compliance rate of Group-wide foundational risk training. Includes all active Group-wide employees, excluding New Zealand and Pacific. FY24 is based on the Risk Essentials qualification (training). </t>
  </si>
  <si>
    <t>$0.2bn</t>
  </si>
  <si>
    <t>$5.2bn</t>
  </si>
  <si>
    <t>• In FY23, we engaged with a wide range of businesses in the lead up to the official major public launch of the Coalition in November 23.
• In FY24, we focused on engaging companies across targeted industries including sport, agriculture, and transport, which resulted in two new members joining the coalition.</t>
  </si>
  <si>
    <t>• 39 communities visited in FY24.
• 95 communities visited since April 2022.</t>
  </si>
  <si>
    <t>• Approximately 55% of Westpac Indigenous Call Centre employees identify as Aboriginal or Torres Strait Islander people at 30 September 2024.</t>
  </si>
  <si>
    <r>
      <t>Average</t>
    </r>
    <r>
      <rPr>
        <vertAlign val="superscript"/>
        <sz val="10"/>
        <color theme="1"/>
        <rFont val="Arial (Body)"/>
      </rPr>
      <t>3</t>
    </r>
  </si>
  <si>
    <t>63:1</t>
  </si>
  <si>
    <t>0.88:1</t>
  </si>
  <si>
    <t>TRAINING COMPLIANCE AND COMPLETION RATES</t>
  </si>
  <si>
    <t>Geelong Convention Centre - Early Works Facility</t>
  </si>
  <si>
    <t>Western Sydney Airport</t>
  </si>
  <si>
    <t>Geelong Convention Centre - PPP Facility</t>
  </si>
  <si>
    <t>Uungula Wind Farm</t>
  </si>
  <si>
    <t>Munna Creek Solar Farm</t>
  </si>
  <si>
    <t>Goyder 1B and Blyth BESS</t>
  </si>
  <si>
    <t>Melbourne Renewable Energy Hub (MREH) A3 BESS</t>
  </si>
  <si>
    <t>Stage 2 Golden Plains Wind Farm</t>
  </si>
  <si>
    <t>Quorn Park Solar/BESS Hybrid</t>
  </si>
  <si>
    <t>Orana BESS</t>
  </si>
  <si>
    <t>Collie BESS as part of Neoen Portfolio</t>
  </si>
  <si>
    <t>Walla Walla Solar Farm and Terang BESS as part of FRV Portfolio</t>
  </si>
  <si>
    <t>Maungaturoto Solar Farm</t>
  </si>
  <si>
    <t>Kōwhai Park Solar Farm</t>
  </si>
  <si>
    <t>Pukenui Solar Farm</t>
  </si>
  <si>
    <t>Air pollution, Ground and Water Surface management, Topography, Geology and Soils, Carbon Emission and Containment, Biodiversity Assessment</t>
  </si>
  <si>
    <t>Noise pollution, Archaeological, Cultural heritage, Community, Traffic and Transportation access, Indigenous heritage</t>
  </si>
  <si>
    <t>Automobiles &amp; Components</t>
  </si>
  <si>
    <t>Consumer Durables &amp; Apparel</t>
  </si>
  <si>
    <t>Consumer Services, Consumer Staples Distribution &amp; Retail</t>
  </si>
  <si>
    <t>Energy</t>
  </si>
  <si>
    <t>Food &amp; Beverage</t>
  </si>
  <si>
    <t>Household &amp; Personal Products</t>
  </si>
  <si>
    <t>Materials</t>
  </si>
  <si>
    <t>Pharmaceuticals &amp; Biotechnology</t>
  </si>
  <si>
    <t>Semiconductors &amp; Semiconductor Equipment</t>
  </si>
  <si>
    <t>Transportation</t>
  </si>
  <si>
    <t>Utilities, Commercial &amp; Professional Services</t>
  </si>
  <si>
    <t xml:space="preserve">8,565 tCO2-e </t>
  </si>
  <si>
    <t xml:space="preserve">57,655 tCO2-e </t>
  </si>
  <si>
    <r>
      <t>61,044 tCO</t>
    </r>
    <r>
      <rPr>
        <vertAlign val="subscript"/>
        <sz val="11"/>
        <color theme="1"/>
        <rFont val="Arial"/>
        <family val="2"/>
        <scheme val="minor"/>
      </rPr>
      <t>2</t>
    </r>
    <r>
      <rPr>
        <sz val="11"/>
        <color theme="1"/>
        <rFont val="Arial"/>
        <family val="2"/>
        <scheme val="minor"/>
      </rPr>
      <t>-e</t>
    </r>
  </si>
  <si>
    <t>3. Due to an update in the New Zealand Ministry for the Environment’s emission factor for electricity emissions in 2023, Westpac NZ has restated the electricity emissions for the past three years (2020-2022) to reflect impacts to our footprint as per the New Zealand Toitū net carbonzero programme requirements. Incremental carbon offsets have been purchased and retired in 2023 by Westpac Group to bridge the 2020 to 2022 difference between emissions and purchase offsets.</t>
  </si>
  <si>
    <r>
      <t>Toitū net carbon zero GHG emissions (tCO</t>
    </r>
    <r>
      <rPr>
        <b/>
        <vertAlign val="subscript"/>
        <sz val="10"/>
        <color rgb="FF000000"/>
        <rFont val="Arial"/>
        <family val="2"/>
        <scheme val="major"/>
      </rPr>
      <t>2</t>
    </r>
    <r>
      <rPr>
        <b/>
        <sz val="10"/>
        <color rgb="FF000000"/>
        <rFont val="Arial"/>
        <family val="2"/>
        <scheme val="major"/>
      </rPr>
      <t>-e) (New Zealand)</t>
    </r>
    <r>
      <rPr>
        <b/>
        <vertAlign val="superscript"/>
        <sz val="10"/>
        <color rgb="FF000000"/>
        <rFont val="Arial"/>
        <family val="2"/>
        <scheme val="major"/>
      </rPr>
      <t>3</t>
    </r>
  </si>
  <si>
    <t>Calculation Boundary: Operational waste sent to landfill for commercial, retail, data centre and subsidiary sites under Westpac operational control in Australia and for commercial sites in New Zealand.  
Calculation Methodology: For Australian corporate and data centre sites, waste disposal to landfill volume (tonnes) is based on supplier records, where available, or estimated based on the average landfill volume per FTE attendance of similar properties. For retail sites, waste to landfill volume (tonnes) is estimated based on representative waste audits and extrapolated across the retail network using FTE attendance. Waste volumes do not include construction waste. Emissions are calculated by multiplying the waste volume by the emission factor for commercial waste disposed to landfill, sourced from the National Greenhouse Accounts Factors.
For New Zealand, waste to landfill (tonnes) from corporate sites is based on supplier records; the waste to landfill from retail sites is estimated based on rubbish bag capacity. Waste volumes do not include construction waste. Emissions are calculated by multiplying the waste volume by the emission factor for commercial waste disposed to landfill, sourced from the Ministry for the Environment Summary of Emissions Factors.
Activity data source: Supplier records and estimates.</t>
  </si>
  <si>
    <r>
      <t xml:space="preserve">2. Refer to this </t>
    </r>
    <r>
      <rPr>
        <u/>
        <sz val="7.5"/>
        <rFont val="Arial"/>
        <family val="2"/>
      </rPr>
      <t>link</t>
    </r>
    <r>
      <rPr>
        <sz val="7.5"/>
        <rFont val="Arial"/>
        <family val="2"/>
      </rPr>
      <t xml:space="preserve"> in the 'Glossary' for the definition of total scope 1 greenhouse gas emissions.</t>
    </r>
  </si>
  <si>
    <r>
      <t xml:space="preserve">3. Refer to this </t>
    </r>
    <r>
      <rPr>
        <u/>
        <sz val="7.5"/>
        <rFont val="Arial"/>
        <family val="2"/>
      </rPr>
      <t>link</t>
    </r>
    <r>
      <rPr>
        <sz val="7.5"/>
        <rFont val="Arial"/>
        <family val="2"/>
      </rPr>
      <t xml:space="preserve"> in the 'Glossary' for the definition of total scope 2 greenhouse gas emissions (market-based).</t>
    </r>
  </si>
  <si>
    <r>
      <t xml:space="preserve">4. Refer to this </t>
    </r>
    <r>
      <rPr>
        <u/>
        <sz val="7.5"/>
        <rFont val="Arial"/>
        <family val="2"/>
      </rPr>
      <t>link</t>
    </r>
    <r>
      <rPr>
        <sz val="7.5"/>
        <rFont val="Arial"/>
        <family val="2"/>
      </rPr>
      <t xml:space="preserve"> in the 'Glossary' for the definition of total scope 3 upstream greenhouse gas emissions (market-based). </t>
    </r>
  </si>
  <si>
    <r>
      <t xml:space="preserve">5. Refer to this </t>
    </r>
    <r>
      <rPr>
        <u/>
        <sz val="7.5"/>
        <rFont val="Arial"/>
        <family val="2"/>
      </rPr>
      <t>link</t>
    </r>
    <r>
      <rPr>
        <sz val="7.5"/>
        <rFont val="Arial"/>
        <family val="2"/>
      </rPr>
      <t xml:space="preserve"> in the 'Glossary' for the definition of renewable electricity.</t>
    </r>
  </si>
  <si>
    <r>
      <t xml:space="preserve">7. Refer to this </t>
    </r>
    <r>
      <rPr>
        <u/>
        <sz val="7.5"/>
        <color rgb="FF000000"/>
        <rFont val="Arial"/>
        <family val="2"/>
      </rPr>
      <t>link</t>
    </r>
    <r>
      <rPr>
        <sz val="7.5"/>
        <color rgb="FF000000"/>
        <rFont val="Arial"/>
        <family val="2"/>
      </rPr>
      <t xml:space="preserve"> in the 'Glossary' for the definition of total scope 3 upstream greenhouse gas emissions (location-based).</t>
    </r>
  </si>
  <si>
    <r>
      <t xml:space="preserve">5. Refer to this </t>
    </r>
    <r>
      <rPr>
        <u/>
        <sz val="7.5"/>
        <color rgb="FF000000"/>
        <rFont val="Arial"/>
        <family val="2"/>
      </rPr>
      <t>link</t>
    </r>
    <r>
      <rPr>
        <sz val="7.5"/>
        <color rgb="FF000000"/>
        <rFont val="Arial"/>
        <family val="2"/>
      </rPr>
      <t xml:space="preserve"> in the 'Glossary' for the definition of total scope 2 greenhouse gas emissions (location-based).</t>
    </r>
  </si>
  <si>
    <r>
      <t xml:space="preserve">1. Refer to this </t>
    </r>
    <r>
      <rPr>
        <u/>
        <sz val="7.5"/>
        <rFont val="Arial (Body)"/>
      </rPr>
      <t>link</t>
    </r>
    <r>
      <rPr>
        <sz val="7.5"/>
        <rFont val="Arial (Body)"/>
      </rPr>
      <t xml:space="preserve"> in the 'Glossary' for the definition of financial education (participants).</t>
    </r>
  </si>
  <si>
    <r>
      <t xml:space="preserve">2. Refer to this </t>
    </r>
    <r>
      <rPr>
        <u/>
        <sz val="7.5"/>
        <color rgb="FF000000"/>
        <rFont val="Arial"/>
        <family val="2"/>
        <scheme val="minor"/>
      </rPr>
      <t>link</t>
    </r>
    <r>
      <rPr>
        <sz val="7.5"/>
        <color rgb="FF000000"/>
        <rFont val="Arial"/>
        <family val="2"/>
        <scheme val="minor"/>
      </rPr>
      <t xml:space="preserve"> in the 'Glossary' for the definition of customer complaints.</t>
    </r>
  </si>
  <si>
    <r>
      <t xml:space="preserve">10. Refer to this </t>
    </r>
    <r>
      <rPr>
        <u/>
        <sz val="7.5"/>
        <color rgb="FF000000"/>
        <rFont val="Arial"/>
        <family val="2"/>
        <scheme val="minor"/>
      </rPr>
      <t>link</t>
    </r>
    <r>
      <rPr>
        <sz val="7.5"/>
        <color rgb="FF000000"/>
        <rFont val="Arial"/>
        <family val="2"/>
        <scheme val="minor"/>
      </rPr>
      <t xml:space="preserve"> in the 'Glossary' for the definition of data breaches (Australia).</t>
    </r>
  </si>
  <si>
    <r>
      <t xml:space="preserve">12. Refer to this </t>
    </r>
    <r>
      <rPr>
        <u/>
        <sz val="7.5"/>
        <color rgb="FF000000"/>
        <rFont val="Arial"/>
        <family val="2"/>
        <scheme val="minor"/>
      </rPr>
      <t>link</t>
    </r>
    <r>
      <rPr>
        <sz val="7.5"/>
        <color rgb="FF000000"/>
        <rFont val="Arial"/>
        <family val="2"/>
        <scheme val="minor"/>
      </rPr>
      <t xml:space="preserve"> in the 'Glossary' for the definition of total scope 2 greenhouse gas emissions (market-based).</t>
    </r>
  </si>
  <si>
    <t>6.0m</t>
  </si>
  <si>
    <t>10.3m</t>
  </si>
  <si>
    <t xml:space="preserve">10.1m </t>
  </si>
  <si>
    <t>The number of hours of financial education, offered by Westpac Australia, New Zealand and Pacific, undertaken by employees, customers and the general public, delivered through live events (either in person or online). 
In Australia financial education covers personal, business and social sector content inclusive of modules on financial basics, owning your home, building wealth, retirement planning, starting and growing a business, and financials for non-profit organisations. The total number of hours for Australia is estimated based on the average duration of 30 minutes per live events. 
New Zealand and Pacific businesses deliver locally tailored programs. The total number of hours for New Zealand is estimated based on the average duration of 45 minutes per online class, 1 hour per face-to-face and 1.5 hours per course, while the total number of hours for Pacific is calculated using the assumption that each workshop runs for approximately 3 hours per each participant.</t>
  </si>
  <si>
    <t>• In FY24, approximately $5m in Spend&amp;Save bonus interest was provided to 8 to 29-year-olds.
• 50k of them put these savings toward their first home or property.</t>
  </si>
  <si>
    <t>$21.1m</t>
  </si>
  <si>
    <t>$37.9m</t>
  </si>
  <si>
    <t>• Launched Westpac Choice Youth transaction account in FY24 for children 8-14 years old.
• New strengthened safeguarding functionality includes merchant and BPAY blocking, automatic blocks on certain high-risk transactions, push notifications on account activity to parents, and spend limits.</t>
  </si>
  <si>
    <r>
      <t>• 4,028 unique customers</t>
    </r>
    <r>
      <rPr>
        <vertAlign val="superscript"/>
        <sz val="11"/>
        <color theme="1"/>
        <rFont val="Arial"/>
        <family val="2"/>
        <scheme val="minor"/>
      </rPr>
      <t>2</t>
    </r>
    <r>
      <rPr>
        <sz val="11"/>
        <color theme="1"/>
        <rFont val="Arial"/>
        <family val="2"/>
        <scheme val="minor"/>
      </rPr>
      <t xml:space="preserve"> supported in FY24.
• 12,867 unique customers</t>
    </r>
    <r>
      <rPr>
        <vertAlign val="superscript"/>
        <sz val="11"/>
        <color theme="1"/>
        <rFont val="Arial"/>
        <family val="2"/>
        <scheme val="minor"/>
      </rPr>
      <t>2</t>
    </r>
    <r>
      <rPr>
        <sz val="11"/>
        <color theme="1"/>
        <rFont val="Arial"/>
        <family val="2"/>
        <scheme val="minor"/>
      </rPr>
      <t xml:space="preserve"> supported since April 2022.</t>
    </r>
  </si>
  <si>
    <t>• 30 skilled Westpac volunteers completed a Jawun secondment in FY24.  
• &gt;1k Westpac employees have participated in Jawun Corporate Secondment Programs since 2001.</t>
  </si>
  <si>
    <t>• Approximately 1.1% of Australian based employees self-identified as Aboriginal and Torres Strait Islander in FY24.</t>
  </si>
  <si>
    <t>Customers that have an active relationship. For example, this excludes customers with a product not regularly used or potential relationships. Customers related to businesses sold, held for sale or in-run off at Sep-24 have been excluded from all periods.</t>
  </si>
  <si>
    <r>
      <t>Number of cases escalated through our specialist extra care teams</t>
    </r>
    <r>
      <rPr>
        <vertAlign val="superscript"/>
        <sz val="10"/>
        <color theme="1"/>
        <rFont val="Arial"/>
        <family val="2"/>
        <scheme val="minor"/>
      </rPr>
      <t>4</t>
    </r>
  </si>
  <si>
    <t>Customers who received assistance through Specialist Customer Care teams (AU) or Specialist Extra Care Team (NZ)</t>
  </si>
  <si>
    <r>
      <t>FULL-TIME EQIVALENT</t>
    </r>
    <r>
      <rPr>
        <b/>
        <vertAlign val="superscript"/>
        <sz val="11"/>
        <color theme="0"/>
        <rFont val="Arial"/>
        <family val="2"/>
        <scheme val="minor"/>
      </rPr>
      <t>1</t>
    </r>
  </si>
  <si>
    <r>
      <t>• $21.1m spend with Indigenous Australian suppliers</t>
    </r>
    <r>
      <rPr>
        <vertAlign val="superscript"/>
        <sz val="11"/>
        <color theme="1"/>
        <rFont val="Arial"/>
        <family val="2"/>
        <scheme val="minor"/>
      </rPr>
      <t>4</t>
    </r>
    <r>
      <rPr>
        <sz val="11"/>
        <color theme="1"/>
        <rFont val="Arial"/>
        <family val="2"/>
        <scheme val="minor"/>
      </rPr>
      <t xml:space="preserve"> in FY24.
• $32.6m spend with Indigenous Australian suppliers</t>
    </r>
    <r>
      <rPr>
        <vertAlign val="superscript"/>
        <sz val="11"/>
        <color theme="1"/>
        <rFont val="Arial"/>
        <family val="2"/>
        <scheme val="minor"/>
      </rPr>
      <t>4</t>
    </r>
    <r>
      <rPr>
        <sz val="11"/>
        <color theme="1"/>
        <rFont val="Arial"/>
        <family val="2"/>
        <scheme val="minor"/>
      </rPr>
      <t xml:space="preserve"> since April 2022.</t>
    </r>
  </si>
  <si>
    <r>
      <t xml:space="preserve">1. Refer to this </t>
    </r>
    <r>
      <rPr>
        <u/>
        <sz val="7.5"/>
        <rFont val="Arial (Body)"/>
      </rPr>
      <t>link</t>
    </r>
    <r>
      <rPr>
        <sz val="7.5"/>
        <rFont val="Arial (Body)"/>
      </rPr>
      <t xml:space="preserve"> in the 'Glossary' for the definition of average spend on training per employee by headcount.</t>
    </r>
  </si>
  <si>
    <t>2. Includes concerns raised via the dedicated Whistleblower Channels, including those (i) Meeting the assessment criteria within the Speaking Up Policy  (ii) Not meeting the assessment criteria within the Speaking Up Policy and redirected to other channels, including work related grievances (iii) could not be progressed due to insufficient information (iv) were in triage at the time of the data extract or (v) were triaged to Westpac New Zealand for investigation.</t>
  </si>
  <si>
    <t>3.  Includes concerns which were assessed as meeting the assessment criteria within the Speaking Up Policy (excluding WNZL cases).</t>
  </si>
  <si>
    <t>4.  Includes partly substantiated case outcomes for whistleblower concerns only. Does not include matters referred out of the Whistleblower Program (e.g. to Human Resources).</t>
  </si>
  <si>
    <t>1.3:1</t>
  </si>
  <si>
    <t>9.22:1</t>
  </si>
  <si>
    <t>Median Employee Compensation ($m)</t>
  </si>
  <si>
    <t>Total CEO Compensation ($m)</t>
  </si>
  <si>
    <r>
      <t>Total CEO Compensation ($m)</t>
    </r>
    <r>
      <rPr>
        <vertAlign val="superscript"/>
        <sz val="10"/>
        <color theme="1"/>
        <rFont val="Arial (Body)"/>
      </rPr>
      <t>1</t>
    </r>
  </si>
  <si>
    <r>
      <t xml:space="preserve">3. Refer to this </t>
    </r>
    <r>
      <rPr>
        <u/>
        <sz val="7.5"/>
        <color theme="1"/>
        <rFont val="Arial"/>
        <family val="2"/>
        <scheme val="minor"/>
      </rPr>
      <t>link</t>
    </r>
    <r>
      <rPr>
        <sz val="7.5"/>
        <color theme="1"/>
        <rFont val="Arial"/>
        <family val="2"/>
        <scheme val="minor"/>
      </rPr>
      <t xml:space="preserve"> in the 'Glossary' for the definition of total scope 1 greenhouse gas emissions.</t>
    </r>
  </si>
  <si>
    <r>
      <t xml:space="preserve">4. Refer to this </t>
    </r>
    <r>
      <rPr>
        <u/>
        <sz val="7.5"/>
        <color theme="1"/>
        <rFont val="Arial"/>
        <family val="2"/>
        <scheme val="minor"/>
      </rPr>
      <t>link</t>
    </r>
    <r>
      <rPr>
        <sz val="7.5"/>
        <color theme="1"/>
        <rFont val="Arial"/>
        <family val="2"/>
        <scheme val="minor"/>
      </rPr>
      <t xml:space="preserve"> in the 'Glossary' for the definition of total scope 2 greenhouse gas emissions (location-based).</t>
    </r>
  </si>
  <si>
    <r>
      <t xml:space="preserve">5. Refer to this </t>
    </r>
    <r>
      <rPr>
        <u/>
        <sz val="7.5"/>
        <color theme="1"/>
        <rFont val="Arial"/>
        <family val="2"/>
        <scheme val="minor"/>
      </rPr>
      <t>link</t>
    </r>
    <r>
      <rPr>
        <sz val="7.5"/>
        <color theme="1"/>
        <rFont val="Arial"/>
        <family val="2"/>
        <scheme val="minor"/>
      </rPr>
      <t xml:space="preserve"> in the 'Glossary' for the definition of total scope 3 upstream greenhouse gas emissions (location-based).</t>
    </r>
  </si>
  <si>
    <r>
      <t xml:space="preserve">8. Refer to this </t>
    </r>
    <r>
      <rPr>
        <u/>
        <sz val="7.5"/>
        <color theme="1"/>
        <rFont val="Arial"/>
        <family val="2"/>
        <scheme val="minor"/>
      </rPr>
      <t>link</t>
    </r>
    <r>
      <rPr>
        <sz val="7.5"/>
        <color theme="1"/>
        <rFont val="Arial"/>
        <family val="2"/>
        <scheme val="minor"/>
      </rPr>
      <t xml:space="preserve"> in the 'Glossary' for the definition of total scope 3 upstream greenhouse gas emissions (market-based).</t>
    </r>
  </si>
  <si>
    <r>
      <t>Climate Active GHG emissions (tCO</t>
    </r>
    <r>
      <rPr>
        <b/>
        <vertAlign val="subscript"/>
        <sz val="10"/>
        <rFont val="Arial"/>
        <family val="2"/>
      </rPr>
      <t>2</t>
    </r>
    <r>
      <rPr>
        <b/>
        <sz val="10"/>
        <rFont val="Arial"/>
        <family val="2"/>
      </rPr>
      <t>-e) (Australi</t>
    </r>
    <r>
      <rPr>
        <b/>
        <sz val="10"/>
        <color theme="1"/>
        <rFont val="Arial"/>
        <family val="2"/>
      </rPr>
      <t>a)</t>
    </r>
    <r>
      <rPr>
        <b/>
        <vertAlign val="superscript"/>
        <sz val="10"/>
        <color theme="1"/>
        <rFont val="Arial"/>
        <family val="2"/>
      </rPr>
      <t>2</t>
    </r>
  </si>
  <si>
    <t>3. For Australia, renewable energy is evidenced by renewable energy certificates (RECs) sourced via a virtual power purchase agreement and retired by or on behalf of Westpac and from rooftop solar where available. For our international operations, renewable electricity is sourced for our offices in Germany, for PNG and Fiji we purchase and retire excess LGCs in the Australian market and for all other international markets we purchased EACs to complement existing retail electricity supply arrangements,  New Zealand, includes rooftop solar consumed.</t>
  </si>
  <si>
    <t xml:space="preserve">Compliance rate of Group-wide Anti-Bribery and Corruption (ABC) training. ABC training is incorporated within two mandatory modules on financial crime risks, which include general awareness training for all employees and specific financial crime risk training for increased risk roles (excluding New Zealand and Pacific). Training is required to be completed every two years. </t>
  </si>
  <si>
    <t xml:space="preserve">Expenditure from voluntary contributions, and associated management costs, that extends beyond Westpac’s core business activities. It includes cash contributions, time contributions, management costs and in-kind contributions to community activities. Amounts are reported in AUD, excluding GST, and have been compiled with reference to the Business 4 Societal Impact framework. </t>
  </si>
  <si>
    <t>Longer-term strategic investments with organisations that aim to address specific social issues relevant to both the company and the community. They can include partnerships with not-for-profit, community groups, or other organisations because of the program or projects’ relevance to the company’s community and sustainability objectives. They can also include membership and subscriptions to not-for-profit and community groups provided they are not specifically providing a service in return.</t>
  </si>
  <si>
    <r>
      <t xml:space="preserve">Westpac must report eligible data breaches to the OAIC. Eligible data breaches are defined by s26WE of the </t>
    </r>
    <r>
      <rPr>
        <i/>
        <sz val="10"/>
        <rFont val="Arial"/>
        <family val="2"/>
        <scheme val="major"/>
      </rPr>
      <t>Privacy Act 1988</t>
    </r>
    <r>
      <rPr>
        <sz val="10"/>
        <rFont val="Arial"/>
        <family val="2"/>
        <scheme val="major"/>
      </rPr>
      <t xml:space="preserve"> (Cth). Under the Notifiable Data Breaches scheme organisations must notify affected individuals and the OAIC when a data breach is likely to result in serious harm to an individual whose personal information is involved.</t>
    </r>
  </si>
  <si>
    <t>Number of Australian customers with at least one logon across our online platforms (Westpac Online Banking, Compass, Business Banking Online, Corporate Online or myRAMS) in a 90-day period. 
A customer must have a product open at the reporting date.
A digital logon includes a full logon or a quick zone logon (such as simple check of a balance on a mobile device).</t>
  </si>
  <si>
    <t xml:space="preserve">Expenses incurred by the company to support charitable activities. These include the salaries, benefits and other overheads of staff who manage the community investment program; administration costs associated with facilitating donations and volunteering; and any research, professional advice, communication, advertising and similar spend used to support and improve these charitable activities. </t>
  </si>
  <si>
    <t>Includes actively transacting and customer available branches throughout Australia for the financial year (i.e. branches, staff branches, advisory centres, instore/community banking centres and kiosks). Excludes other face to face points of presence (i.e., Business Banking Centres and RAMS).</t>
  </si>
  <si>
    <t xml:space="preserve">The number of ‘Substantiated code of conduct breaches’ where the employee resigned during, or at the conclusion of, the investigation. </t>
  </si>
  <si>
    <t xml:space="preserve">Employee participation in community activities, including unskilled and skilled volunteering, during paid working hours that represents a cost to the company. It can also include participating in fundraising activities, employee secondments with not-for-profit, community groups, or other organisations (including Indigenous groups) and supervision of work experience placements. </t>
  </si>
  <si>
    <t>Average hours of training per employee by headcount</t>
  </si>
  <si>
    <t>Bribery and corruption training - compliance rate</t>
  </si>
  <si>
    <t>Gender Diversity – Senior Leadership (%)</t>
  </si>
  <si>
    <t>In-kind contributions</t>
  </si>
  <si>
    <t>Total scope 3 upstream greenhouse gas emissions (tCO₂-e) (location-based)</t>
  </si>
  <si>
    <t>Total scope 3 upstream greenhouse gas emissions (tCO₂-e) (market-based)</t>
  </si>
  <si>
    <r>
      <t xml:space="preserve">4. Refer to this </t>
    </r>
    <r>
      <rPr>
        <u/>
        <sz val="7.5"/>
        <color rgb="FF000000"/>
        <rFont val="Arial"/>
        <family val="2"/>
      </rPr>
      <t>link</t>
    </r>
    <r>
      <rPr>
        <sz val="7.5"/>
        <color rgb="FF000000"/>
        <rFont val="Arial"/>
        <family val="2"/>
      </rPr>
      <t xml:space="preserve"> in the 'Glossary' for the definition of renewable electricity. </t>
    </r>
  </si>
  <si>
    <t>a.	In Australia and New Zealand, all suppliers are screened at onboarding. Our screening considers environmental and social criteria.
Also see:
- Our Modern Slavery Statement FY23: Our Actions to Identify, Assess and Address Modern Slavery Risk
- Working with Westpac Group Supplier Playbook: Starting with Westpac and risk assessment
- Responsible Sourcing Code of Conduct 
- Website: Responsible Sourcing
- Responsible Sourcing Principles (WNZL)</t>
  </si>
  <si>
    <t>a. In Australia and New Zealand, all suppliers are screened at onboarding. Our screening considers environmental and social criteria. If suppliers are identified as low risk, a fast-track process is implemented, while potential high-risk suppliers may undergo a more detailed risk assessment.
b., d. In Australia, we screened 660 suppliers over FY24. 149 (23%) of these suppliers have action plans in place to manage actual and/or potential negative sustainability impacts.
c. In Australia, our risk assessment processes consider the social issues most salient to our operations and supply chain, including:
- Modern Slavery;
- Worker Rights, including Health and Safety;
- Discrimination.
e. In Australia, we work with suppliers to close out actions set out in their action plan, as a result no terminations were observed for FY24.
b., c., d., e. In New Zealand, all supplier engagements are screened as part of the onboarding process. The Responsible Sourcing program relies on a suppliers’ self-attestation to identify any actual or potential negative sustainability impacts. Under these assessments no actual or potential negative sustainability impacts were identified, and we have not implemented action plans or terminated supplier contracts. 
We have also completed a Human Rights Risk Assessment where we have identified salient human rights issues that may require additional work. We plan to address these issues in coming years.</t>
  </si>
  <si>
    <t>a. In Australia and New Zealand, all suppliers are screened at onboarding. Our screening considers environmental and social criteria. If suppliers are identified as low risk, a fast-track process is implemented, while potential high-risk suppliers may undergo a more detailed risk assessment.
b., d. In Australia, we screened 660 suppliers over FY24. 149 (23%) of these suppliers have action plans in place to manage actual and/or potential negative sustainability impacts.
c. In Australia, our risk assessment processes consider the environmental issues most salient to our operations and supply chain, including:
- Carbon emissions;
- Water;
- Pollution;
- Waste;
- Biodiversity loss including deforestation.
e. In Australia, we work with suppliers to close out actions set out in their action plan, as a result no terminations were observed for FY24.
b., c., d., e. In New Zealand, all supplier engagements are screened as part of the onboarding process. The Responsible Sourcing program relies on a suppliers’ self-attestation. Under these assessments no actual or potential negative sustainability impacts were identified, and we have not implemented action plans or terminated supplier contracts. 
We have also completed a Human Rights Risk Assessment where we have identified salient human rights issues that may require additional work. We plan to address these issues in coming years.</t>
  </si>
  <si>
    <t>1. 2023 comparatives have been revised to conform with current year presentation.</t>
  </si>
  <si>
    <t>Sustainability</t>
  </si>
  <si>
    <r>
      <t>TCE by category ($bn)</t>
    </r>
    <r>
      <rPr>
        <b/>
        <vertAlign val="superscript"/>
        <sz val="10"/>
        <color rgb="FF000000"/>
        <rFont val="Arial"/>
        <family val="2"/>
      </rPr>
      <t>1</t>
    </r>
  </si>
  <si>
    <r>
      <t>TCE by sector ($bn)</t>
    </r>
    <r>
      <rPr>
        <b/>
        <vertAlign val="superscript"/>
        <sz val="10"/>
        <color rgb="FF000000"/>
        <rFont val="Arial"/>
        <family val="2"/>
      </rPr>
      <t>1</t>
    </r>
  </si>
  <si>
    <r>
      <t>Total TCE ($bn)</t>
    </r>
    <r>
      <rPr>
        <b/>
        <vertAlign val="superscript"/>
        <sz val="10"/>
        <color rgb="FF000000"/>
        <rFont val="Arial"/>
        <family val="2"/>
      </rPr>
      <t>1</t>
    </r>
  </si>
  <si>
    <r>
      <t>Power Generation</t>
    </r>
    <r>
      <rPr>
        <vertAlign val="superscript"/>
        <sz val="10"/>
        <color rgb="FF000000"/>
        <rFont val="Arial"/>
        <family val="2"/>
      </rPr>
      <t>2</t>
    </r>
  </si>
  <si>
    <r>
      <t>Transport</t>
    </r>
    <r>
      <rPr>
        <vertAlign val="superscript"/>
        <sz val="10"/>
        <color rgb="FF000000"/>
        <rFont val="Arial"/>
        <family val="2"/>
      </rPr>
      <t>2</t>
    </r>
  </si>
  <si>
    <r>
      <t>Commercial Real Estate</t>
    </r>
    <r>
      <rPr>
        <vertAlign val="superscript"/>
        <sz val="10"/>
        <color rgb="FF000000"/>
        <rFont val="Arial"/>
        <family val="2"/>
      </rPr>
      <t>2</t>
    </r>
  </si>
  <si>
    <r>
      <t>Residential Mortgages - Australia</t>
    </r>
    <r>
      <rPr>
        <vertAlign val="superscript"/>
        <sz val="10"/>
        <color rgb="FF000000"/>
        <rFont val="Arial"/>
        <family val="2"/>
      </rPr>
      <t>3</t>
    </r>
  </si>
  <si>
    <r>
      <t>Healthcare</t>
    </r>
    <r>
      <rPr>
        <vertAlign val="superscript"/>
        <sz val="10"/>
        <color rgb="FF000000"/>
        <rFont val="Arial"/>
        <family val="2"/>
      </rPr>
      <t>2</t>
    </r>
  </si>
  <si>
    <r>
      <t>Education</t>
    </r>
    <r>
      <rPr>
        <vertAlign val="superscript"/>
        <sz val="10"/>
        <color rgb="FF000000"/>
        <rFont val="Arial"/>
        <family val="2"/>
      </rPr>
      <t>2</t>
    </r>
  </si>
  <si>
    <r>
      <t>Other</t>
    </r>
    <r>
      <rPr>
        <vertAlign val="superscript"/>
        <sz val="10"/>
        <color rgb="FF000000"/>
        <rFont val="Arial"/>
        <family val="2"/>
      </rPr>
      <t>5</t>
    </r>
  </si>
  <si>
    <t>1. Includes labelled and unlabelled lending as per our Sustainable Finance Framework, available on our website.</t>
  </si>
  <si>
    <r>
      <t>Other sectors excl. agriculture</t>
    </r>
    <r>
      <rPr>
        <vertAlign val="superscript"/>
        <sz val="10"/>
        <color rgb="FF000000"/>
        <rFont val="Arial"/>
        <family val="2"/>
      </rPr>
      <t>4</t>
    </r>
  </si>
  <si>
    <t>2. Includes WIB only, excludes WNZL.</t>
  </si>
  <si>
    <t>3. Includes Consumer Banking only, excludes WNZL.</t>
  </si>
  <si>
    <t>4. Includes WNZL only, excludes other WBC operations.</t>
  </si>
  <si>
    <t>Total value of bond facilitation ($bn)</t>
  </si>
  <si>
    <t>Bond facilitation by category ($bn)</t>
  </si>
  <si>
    <t>4. AUD value. Includes a converted NZD transaction</t>
  </si>
  <si>
    <t>IEA NZE 2050 (2021) and CSIRO/ ClimateWorks Australia MSEM (2021)</t>
  </si>
  <si>
    <r>
      <t>Australia</t>
    </r>
    <r>
      <rPr>
        <vertAlign val="superscript"/>
        <sz val="10"/>
        <rFont val="Arial (Body)"/>
      </rPr>
      <t>2</t>
    </r>
  </si>
  <si>
    <r>
      <t xml:space="preserve">3. Refer to this </t>
    </r>
    <r>
      <rPr>
        <u/>
        <sz val="7.5"/>
        <rFont val="Arial (Body)"/>
      </rPr>
      <t>link</t>
    </r>
    <r>
      <rPr>
        <sz val="7.5"/>
        <rFont val="Arial (Body)"/>
      </rPr>
      <t xml:space="preserve"> in the 'Glossary' for the definition of financial education (hours).</t>
    </r>
  </si>
  <si>
    <r>
      <t>FINANCIAL EDUCATION - NUMBER OF HOURS</t>
    </r>
    <r>
      <rPr>
        <b/>
        <vertAlign val="superscript"/>
        <sz val="11"/>
        <color theme="0"/>
        <rFont val="Arial"/>
        <family val="2"/>
        <scheme val="minor"/>
      </rPr>
      <t>3</t>
    </r>
  </si>
  <si>
    <t xml:space="preserve">2. Given the size and nature of our business, and our role in the community, it is vital that we participate in legitimate engagement with political parties where policies and political or legislative changes may impact the company, the industry, or the economy. Accordingly, we are involved in political engagement such as business observer programs at party conferences, policy forums or events with industry participants. The costs of participating in these activities is considered political expenditure which is disclosed in accordance with relevant electoral laws. In Australia, our political expenditure was $172,513 (2024), $185,300 (2023) and $194,843 (2022); whilst in New Zealand, it was NZD$3,000 (2024), NZD $6,573 (2023) and NZD $0 (2022).			</t>
  </si>
  <si>
    <t>a. Refer to our Human Rights Position Statement and Action Plan, the Westpac Group Speaking Up Policy and Westpac Group Code of Conduct.</t>
  </si>
  <si>
    <t xml:space="preserve">a. See our Website: Listening to Stakeholders and our materiality assessment process.
</t>
  </si>
  <si>
    <t>a. to b. Refer to our FY23 Modern Slavery Statement.
c. Refer to our Human Rights Position Statement and Action Plan, FY23 Modern Slavery Statement, and Responsible Sourcing Code of Conduct. As appropriate, we may consider enhancing our disclosures for this topic in coming years.</t>
  </si>
  <si>
    <t>a. Refer to our FY23 Modern Slavery Statement.
b. Refer to our Human Rights Position Statement and Action Plan, FY23 Modern Slavery Statement, and Responsible Sourcing Code of Conduct. As appropriate, we may consider enhancing our disclosures for this topic in coming years.</t>
  </si>
  <si>
    <t>a. to b. As appropriate, we may consider enhancing our disclosures for this topic in coming years.</t>
  </si>
  <si>
    <t>PART A: GOVERNANCE OF RESPECT FOR HUMAN RIGHTS</t>
  </si>
  <si>
    <t>Refer to our Human Rights Position Statement and Action Plan: Section 3 ('Our commitment and approach to respecting and advancing human rights')</t>
  </si>
  <si>
    <t>A1.1 How has the public commitment been developed?</t>
  </si>
  <si>
    <t>Refer to our Human Rights Position Statement and Action Plan: Section 5 ('Management of our Position Statement and Action Plan')</t>
  </si>
  <si>
    <t>A1.2 Whose human rights does the public commitment address?</t>
  </si>
  <si>
    <t xml:space="preserve">A1.3 How is the public commitment disseminated? </t>
  </si>
  <si>
    <t>Refer to our Human Rights Position Statement and Action Plan: Section 2 ('Scope and coverage'), Section 5 ('Management of our Position Statement and Action Plan'), and Section B.2 ('Our plan'). Additionally, our Human Rights Position Statement is publicly available online and on our internal intranet and is integrated into Group training.</t>
  </si>
  <si>
    <t xml:space="preserve">A2.1 How is day-to-day responsibility for human rights performance organized within the company, and why? </t>
  </si>
  <si>
    <t>Refer to our Human Rights Position Statement and Action Plan: Section 5 ('Management of our Position Statement and Action Plan'); FY23 Modern Slavery Statement: Section 5 ('Our actions to identify, assess and address modern slavery risk); and 2024 Annual Report: Section 2 ('Group Performance: Sustainability governance and risk management')</t>
  </si>
  <si>
    <t xml:space="preserve">A2.2 What kinds of human rights issues are discussed by senior management and by the Board, and why?  </t>
  </si>
  <si>
    <t>Refer to our Human Rights Position Statement and Action Plan: Section 5 ('Management of our Position Statement and Action Plan'); FY23 Modern Slavery Statement: Section 5 ('Our actions to identify, assess and address modern slavery risk); and 2024 Annual Report: Section 2 ('Sustainability governance and risk management')</t>
  </si>
  <si>
    <t xml:space="preserve">A2.3 How are employees and contract workers made aware of the ways in which respect for human rights should inform their decisions and actions?  </t>
  </si>
  <si>
    <t>Refer to our Human Rights Position Statement and Action Plan: Section 2 ('Scope and coverage') and Section 4 ('Focus areas'). Additionally, our Human Rights Position Statement is publicly available online and on our internal intranet and is integrated into Group training.</t>
  </si>
  <si>
    <t xml:space="preserve">A2.4 How does the company make clear in its business relationships the importance it places on respect for human rights? </t>
  </si>
  <si>
    <t xml:space="preserve">Refer to our Human Rights Position Statement and Action Plan: Section 3 ('Our commitment and approach to respecting and advancing human rights') and Section 4 ('Focus areas') </t>
  </si>
  <si>
    <t>Refer to our FY23 Modern Slavery Statement: Section 5 ('Our actions to identify, assess and address modern slavery risk') and Section 6 ('Assessing the effectiveness of our modern slavery approach and defining our future focus'). As appropriate, we may consider enhancing our disclosures for this topic in coming years.</t>
  </si>
  <si>
    <t>Refer to our Human Rights Position Statement and Action Plan: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(HRRA). Refer to our 2024 Annual Report: Section 1 ('Creating value for the community: Respecting and advancing human rights') for an overview of the salient human rights issues we have identified to date. As appropriate, we may consider enhancing our disclosures for this topic in coming years.</t>
  </si>
  <si>
    <t>B4 Additional severe impacts: Identify any severe impacts on human rights that occurred or were still being addressed during the reporting period, but which fall outside of the salient human rights issues, and explain how they have been addressed.</t>
  </si>
  <si>
    <t>Refer to our FY23 Modern Slavery Statement: Section 4 ('Modern slavery risks across our operations and supply chain') and Section 5 ('Our actions to identify, assess and address modern slavery risk') for an overview of modern slavery related risks and impacts. Refer to our 2024 Annual Report: Section 1 ('Creating value for the community: Respecting and advancing human rights') for an overview of the outcomes of our human rights due diligence processes. As appropriate, we may consider enhancing our disclosures for this topic in coming years.</t>
  </si>
  <si>
    <t>Refer to our Human Rights Position Statement and Action Plan: Section 6 ('Related frameworks, policies, position statements and action plans') and our FY23 Modern Slavery Statement: Section 5 ('Our actions to identify, assess and address modern slavery risk').</t>
  </si>
  <si>
    <t>Refer to our Human Rights Position Statement and Action Plan: Section 2 ('Scope and coverage'), Section 5 ('Management of our Position Statement and Action Plan'), Section 6 ('Related frameworks, policies, position statements and action plans') and Section B.2 ('Our plan'). Additionally, our Human Rights Position Statement is publicly available online and on our internal intranet and is integrated into Group training.</t>
  </si>
  <si>
    <t>Refer to our Human Rights Position Statement and Action Plan: Section 3 ('Our commitment and approach to respecting and advancing human rights'), Section 4 ('Focus areas') and Section B.2 ('Our plan'). Additionally, our Human Rights Action Plan sets out a series of key areas for strategic focus over the next three years, including an action to refresh our understanding of our salient issues and areas of human rights risk through a deep dive Human Rights Risk Assessment, with input from internal and external stakeholders. As appropriate, we may consider enhancing our disclosures for this topic in coming years.</t>
  </si>
  <si>
    <t>Refer to our Human Rights Position Statement and Action Plan: Section 3 ('Our commitment and approach to respecting and advancing human rights'),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As appropriate, we may consider enhancing our disclosures for this topic in coming years.</t>
  </si>
  <si>
    <t>Refer to our FY23 Modern Slavery Statement: Section 4 ('Modern slavery risks across our operations and supply chain') for an overview of our modern slavery-related risks and impacts.</t>
  </si>
  <si>
    <t>Refer to our Human Rights Position Statement and Action Plan: Section 3 ('Our commitment and approach to respecting and advancing human rights'), Section 4 ('Focus areas'), Section 5 ('Management of our Position Statement and Action Plan')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As appropriate, we may consider enhancing our disclosures for this topic in coming years.</t>
  </si>
  <si>
    <t>Refer to our FY23 Modern Slavery Statement: Section 5 ('Our actions to identify, assess and address modern slavery risk') for an overview of actions on modern slavery related risks and impacts. Refer to our 2024 Annual Report: Section 1 ('Creating value for the community: Respecting and advancing human rights') for an overview of broader actions, including the outcomes of our human rights due diligence processes. As appropriate, we may consider enhancing our disclosures for this topic in coming years.</t>
  </si>
  <si>
    <t>Refer to our FY23 Modern Slavery Statement: Section 6 ('Assessing the effectiveness of our modern slavery approach and defining our future focus') and our 2024 Annual Report: Section 1 ('Creating value for the community: Respecting and advancing human rights'). As appropriate, we may consider enhancing our disclosures for this topic in coming years.</t>
  </si>
  <si>
    <t>Refer to our Human Rights Position Statement and Action Plan: Section 7 ('Feedback, complaints and questions').</t>
  </si>
  <si>
    <r>
      <t xml:space="preserve">Refer to our Human Rights Position Statement and Action Plan: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(HRRA). Refer to our 2024 Annual Report: </t>
    </r>
    <r>
      <rPr>
        <sz val="9"/>
        <color rgb="FFFF0000"/>
        <rFont val="Arial"/>
        <family val="2"/>
        <scheme val="minor"/>
      </rPr>
      <t>Section 1</t>
    </r>
    <r>
      <rPr>
        <sz val="9"/>
        <rFont val="Arial"/>
        <family val="2"/>
        <scheme val="minor"/>
      </rPr>
      <t xml:space="preserve"> ('Creating value for the community: Respecting and advancing human rights') for an overview of the salient human rights issues we have identified to date. As appropriate, we may consider enhancing our disclosures for this topic in coming years.</t>
    </r>
  </si>
  <si>
    <t xml:space="preserve">Refer to our Human Rights Position Statement and Action Plan: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(HRRA). 
The first stage of our HRRA provided insights into our salient human rights issues across our lending activities and supply chain. Refer to our 2024 Annual Report: Section 1 ('Creating value for the community: Respecting and advancing human rights') for an overview of the salient human rights issues we have identified to date. Future assessments will address our broader financial products and services, our employment practices, and community partnerships, and results will be reported in future disclosures. Refer to our Human Rights Position Statement and Action Plan: Section 4 ('Focus areas') and Section B.2 ('Our plan'). Our Human Rights Action Plan sets out a series of key areas for strategic focus over the next three years, including an action to refresh our understanding of our salient issues and areas of human rights risk through a deep dive Human Rights Risk Assessment (HRRA). 
The first stage of our HRRA provided insights into our salient human rights issues across our lending activities and supply chain. Refer to our 2024 Annual Report: Section 1 ('Creating value for the community: Respecting and advancing human rights') for an overview of the salient human rights issues we have identified to date. Future assessments will address our broader financial products and services, our employment practices, and community partnerships, and results will be reported in future disclosures. </t>
  </si>
  <si>
    <t>Refer to our FY23 Modern Slavery Statement: Section 4 ('Modern slavery risks across our operations and supply chain') for an overview of modern slavery related risks and impacts.
As appropriate, we may consider enhancing our disclosures for this topic in coming years.</t>
  </si>
  <si>
    <t>"Refer to our FY23 Modern Slavery Statement: Section 6 ('Assessing the effectiveness of our modern slavery approach and defining our future focus') and our 2024 Annual Report: Section 1 ('Creating value for the community: Respecting and advancing human rights'). 
Refer to our Human Rights Position Statement and Action Plan: Section B.2 ('Our plan'). Our Human Rights Action Plan sets out a series of key areas for strategic focus over the next three years, including an action to review the effectiveness of our grievance mechanisms and approach to remedy. This action is underway and we will consider reporting results in future disclosures.
As appropriate, we may consider enhancing our disclosures for this topic in coming years.</t>
  </si>
  <si>
    <t>Refer to our FY23 Modern Slavery Statement: Section 6 ('Assessing the effectiveness of our modern slavery approach and defining our future focus') and our 2024 Annual Report: Section 1 ('Creating value for the community: Respecting and advancing human rights'). 
Refer to our Human Rights Position Statement and Action Plan: Section B.2 ('Our plan'). Our Human Rights Action Plan sets out a series of key areas for strategic focus over the next three years, including an action to review the effectiveness of our grievance mechanisms and approach to remedy. This action is underway and we will consider reporting results in future disclosures.
As appropriate, we may consider enhancing our disclosures for this topic in coming years.</t>
  </si>
  <si>
    <t xml:space="preserve">Westpac receives no direct financial support from Governments in our role as a bank.  We do receive a tax credit related to the provision of sustainable housing with the amounts less than $8m per annum. 
Westpac received some benefit from discounted interest rates in FY24 related to a government backed funding facility linked to the COVID-19 Pandemic. In 2020, all Australian banks were offered a term funding facility (TFF) by the Reserve Bank (RBA) of Australia to support their funding during the COVID-19 pandemic which in turn was aimed at supporting economic activity at that time. The facility enabled banks to borrow money from the RBA at a very low interest rate. No drawdowns of the facility have been made since June 2021 and at 30 September 2024 no funding from the TFF was outstanding. However, some TFF funding was outstanding during the year with all maturities completed by 30 June 2024. The rate of funding for the TFF was at 0.1%. A similar (but smaller) facility was also available in New Zealand.  
Westpac has no direct government ownership or control on its share register. As with most listed companies, Government related investment entities do own shares in Westpac, including sovereign wealth funds, and investment holdings of various public entities.  No single government or government related entity owns more than 1.5% of Westpac’s shares on issue. </t>
  </si>
  <si>
    <t>a. All Directors (of Westpac Board) and Senior Managers must complete (Level 4) training designed to provide Westpac Persons in senior roles with deeper insights into the management of Financial Crime risk. The training must be completed at least annually.
b. All employees and contractors are required to complete Financial Crime Awareness training which includes our ABC Policy and procedures, prohibiting all forms of bribery and corruption. 
c. Third Parties can access our published ABC Policy on the Westpac webpage. The Westpac Group Supplier Code of Conduct, supports standard ABC contractual clauses with Third Parties, reinforcing our ABC Policy position and related compliance expectations.
d., e. We are working to improve disclosures in this respect for future periods.</t>
  </si>
  <si>
    <t>GRI 305:
Emissions 2016</t>
  </si>
  <si>
    <t xml:space="preserve">a. See our 2024 Annual Report: Creating value for the environment, 2024 Climate Report: Strategy; 2024 Sustainability Index and Datasheet – tab Environment (Westpac Group GHG Emissions, and Location-based GHG Emissions Breakdown tables) and Glossary        
b. We include the following gases in our scope 1 calculation (CO2, CH4, N2O, HFCs), and reference the National Greenhouse and Energy Register
c. We do not consider this requirement to be applicable to our industry. 
d. i), ii), iii) e., f., g. See our 2024 Climate Report: Appendix - Methodology: Scope 1 and 2 direct operational emissions and scope 3 upstream emissions, Website: Climate Change and Environmental Issues.
</t>
  </si>
  <si>
    <t>a.,b. See our 2024 Annual Report: Creating value for the environment, 2024 Climate Report: Strategy; 2024 Sustainability Index and Datasheet – tab Environment (Westpac Group GHG Emissions, and Location-based GHG Emissions Breakdown tables) and Glossary
c. Not available
d. i), ii), iii) e., f., g. See our 2024 Climate Report: Appendix - Methodology: Scope 1 and 2 direct operational emissions and scope 3 upstream emissions, Website: Climate Change and Environmental Issues.</t>
  </si>
  <si>
    <t xml:space="preserve">a.d. See our 2024 Annual Report: Creating value for the environment, 2024 Climate Report: Strategy; 2024 Sustainability Index and Datasheet – tab Environment (Westpac Group GHG Emissions Summary, and Location-based GHG Emissions Breakdown tables) and Glossary        
b. Not available
c. We do not consider this requirement to be applicable to our industry. 
e. i), ii), iii), f., g. See our 2024 Climate Report: 2024 Climate Report: Appendix - Methodology: Scope 1 and 2 direct operational emissions and scope 3 upstream emissions, Website: Climate Change and Environmental Issues.
</t>
  </si>
  <si>
    <t>a., d. See tab "Environment" (Westpac Group GHG Emissions  table) and "Glossary"
b. Employee full time equivalent chosen as the denominator to calculate our emissions intensity metric
c. Scope 1 and Scope 2 emissions chosen as the numerator to calculate our emission intensity metric
d. We include the following gases in our scope 1 calculation (CO2, CH4, N2O, HFCs), and reference the National Greenhouse and Energy Register</t>
  </si>
  <si>
    <t xml:space="preserve">a. See our 2024 Climate Report: Net-Zero, Climate Resilient Operations, 2024 Sustainability Index and Datasheet – tab Environment
b.  We include the following gases in our scope 1 calculation (CO2, CH4, N2O, HFCs), and reference the National Greenhouse and Energy Register
c. to e. See our 2024 Annual Report: Creating value for the environment, 2024 Climate Report: Appendix - Methodology: Scope 1 and 2 direct operational emissions and scope 3 upstream emissions; 2024 Sustainability Index and Datasheet – tab Environment (Targets table) and Glossary   
</t>
  </si>
  <si>
    <t xml:space="preserve">a. i., iii., v., vi. Westpac has internal policies that set out specific eligibility criteria for certain employee benefits
a. iv, vii. See our Australian and New Zealand Websites: How you’ll benefit from working with us; Benefits of working at Westpac.
b. Significant locations of operation includes Australia and New Zealand.
</t>
  </si>
  <si>
    <t>SUSTAINABLE FINANCE - LENDING TARGET AND PERFORMANCE</t>
  </si>
  <si>
    <t>Ratio of the annual total compensation for the CEO to the median annual total compensation for all employees (excluding the CEO)</t>
  </si>
  <si>
    <t>Ratio of percentage increase in annual total compensation for the CEO to the median percentage increase in annual total compensation for all employees (excluding the CEO)</t>
  </si>
  <si>
    <r>
      <t>Employee secondments</t>
    </r>
    <r>
      <rPr>
        <vertAlign val="superscript"/>
        <sz val="10"/>
        <rFont val="Arial (Body)"/>
      </rPr>
      <t>10</t>
    </r>
  </si>
  <si>
    <t xml:space="preserve">a. We have a comprehensive health safety and wellbeing training plan to ensure our people complete their job safely and ensure they understand our HSW policies, standards and procedures. Our training plan outlines the competencies and training requirements for all employees and leaders and for specific roles in managing HSW. Our HSW training programs include core mandatory HSW training for employees and leaders, as well as targeted training programs to address key risk areas such as mental health training for leaders and employees. See our Website: Health, Safety &amp; Wellbeing(HSW) policy (section 2.7 HSW training).
Also see tab Employees (Training compliance and completion rates table) and Glossary. </t>
  </si>
  <si>
    <t xml:space="preserve">a. See tab "Customers" (Customer Complaints table)
b. See tab "Customers" (Data breaches tables). While total number of identified leaks, thefts, or losses of customer data is monitored internally, this information is not disclosed publicly due to data security and privacy risks. 
c. Not applicable.
</t>
  </si>
  <si>
    <t>See tab Customers (Data breaches tables)</t>
  </si>
  <si>
    <t>See tab Customers (Customer Complaints tables). We have reported these measures in the context of Australia and New Zealand.</t>
  </si>
  <si>
    <t>See tab Customers (Number of Customers and Accounts table).</t>
  </si>
  <si>
    <t>See tab Lending (Estimated financed emissions tables); and our 2024 Climate Report: Strategy</t>
  </si>
  <si>
    <t>See tab Lending (Estimated financed emissions tables); and our 2024 Climate Report: Methodology - Scope 3 financed emission estimation</t>
  </si>
  <si>
    <t>a., b. Our materiality assessment process is described on our website. Refer to: https://www.westpac.com.au/about-westpac/sustainability/governance-and-accountability/listening-to-stakeholders/</t>
  </si>
  <si>
    <t xml:space="preserve">a. Our material topics are described on our website. Refer to: https://www.westpac.com.au/about-westpac/sustainability/governance-and-accountability/listening-to-stakeholders/
b. We have observed limited changes in material sustainability topics since last year. In FY24, Marketing and Promotion (previously under Customer) did not emerge as a major risk and was therefore removed, while some other topics were renamed to better reflect the matters within the topic. Fraud and scam was added to our list of material topics in FY24 based on senior management and stakeholders feedback. </t>
  </si>
  <si>
    <t xml:space="preserve">a. to f. We aim to report on our material topics within our Annual Report. See our 2024 Annual Report: Strategic Report for details on our management of material topics in 2024. 
We also include management disclosures of our material topics on our website. Refer to the relevant topics within our website for more information. 
</t>
  </si>
  <si>
    <t>Improved features:
• Simplified the process for  customers to contact us through our Vulnerability Hub via our website. 
• Removed account fees for eligible customers who receive government benefits.
New features:
• Added include Safety Quick Exit and access to an interpreter.</t>
  </si>
  <si>
    <t xml:space="preserve">• No material year on year changes. </t>
  </si>
  <si>
    <t>• Launched Spend &amp; Save program in 2020 to help our customers manage their money and develop positive savings habits.</t>
  </si>
  <si>
    <t>• In partnership with the Federal Government, the Home Guarantee Scheme (HGS) was extended to Westpac in August 2023 and expanded to Regional Brands in November 2023.
• The HGS provides a range of home guarantee options supporting single parent/guardians, eligible regional home buyers and first home buyers.</t>
  </si>
  <si>
    <t>• Launched Scam-Safe Accord with other Australian banks to deliver a higher standard of protection for customers including a comprehensive set of industry anti-scam measures.
• Although the amount of money lost has increased, there was a 29% lower customer scam losses compared to FY23.</t>
  </si>
  <si>
    <t>• Various September 2030 NZBA targets. Refer to tab 'Lending' link for details.</t>
  </si>
  <si>
    <t>$237m</t>
  </si>
  <si>
    <t>THE UNITED NATIONS GUIDING PRINCIPLES (UNGP) REPORTING FRAMEWORK</t>
  </si>
  <si>
    <t>• 12.867 unique customers supported since April 2022.
• On track to achieve our target (support &gt;20,000 unique customers by September 2025 (April 2022 baseline)).</t>
  </si>
  <si>
    <t>•  Launched our Illuminate program, focused on attracting, retaining and growing female talent.
• Developed Women in Tech initiative, with 1k+ applicants for Tech's Empower Up program for women returning from a career break.
• Achieved target to maintain 50% women in Senior Leadership (+/-2%).</t>
  </si>
  <si>
    <t xml:space="preserve">• Through our Supplier Inclusion and Diversity program, we continue to collaborate with Indigenous-owned businesses, social enterprises, Australian Disability Enterprises, women-owned businesses and B Corporations. </t>
  </si>
  <si>
    <t>• Westpac Foundation helped to create 10,141 jobs since FY15. Achieving the foundations ambition of &gt;10k jobs by 2030 (September 2015 baseline).
• Approximate $28m provided by the Westpac Foundation to more than 600 social enterprises.</t>
  </si>
  <si>
    <t>• 86% reduction since June 2021 baseline.
• Exceeded target of 76% reduction by June 2030 (June 2021 baseline).</t>
  </si>
  <si>
    <t xml:space="preserve">• 41% reduction since June 2021. 
• Target of 50% reduction by June 2030 (June 2021 baseline).
• Continued to assess our scope 3 upstream emissions boundary and carbon offset strategies. </t>
  </si>
  <si>
    <t>• Increase of 5 points over FY23. OHI score is now within global top quartile and approximately 7 points above the global banking median.</t>
  </si>
  <si>
    <t xml:space="preserve">• 824 active scholars supported since FY15.
• 100 new scholarships every year.
• Approximately $45m invested by Westpac Scholars Trust into scholarships for our next generation of leaders since 2016. </t>
  </si>
  <si>
    <r>
      <t>• 100% of Australian based employees completed the "SBS cultural learning" training</t>
    </r>
    <r>
      <rPr>
        <vertAlign val="superscript"/>
        <sz val="11"/>
        <color theme="1"/>
        <rFont val="Arial"/>
        <family val="2"/>
        <scheme val="minor"/>
      </rPr>
      <t>1</t>
    </r>
    <r>
      <rPr>
        <sz val="11"/>
        <color theme="1"/>
        <rFont val="Arial"/>
        <family val="2"/>
        <scheme val="minor"/>
      </rPr>
      <t>.</t>
    </r>
  </si>
  <si>
    <t>• 15 Indigenous employees participated in leadership and development programs in FY24 (5 internal leadership training courses and 10 in external leadership program). 
• 29 Indigenous employees participated in leadership and development programs since FY23.</t>
  </si>
  <si>
    <r>
      <t>Customers with access to digital banking (millions)</t>
    </r>
    <r>
      <rPr>
        <vertAlign val="superscript"/>
        <sz val="10"/>
        <rFont val="Arial"/>
        <family val="2"/>
        <scheme val="minor"/>
      </rPr>
      <t>3</t>
    </r>
  </si>
  <si>
    <r>
      <t>Number of debit card accounts (millions)</t>
    </r>
    <r>
      <rPr>
        <vertAlign val="superscript"/>
        <sz val="10"/>
        <color rgb="FF000000"/>
        <rFont val="Arial"/>
        <family val="2"/>
        <scheme val="minor"/>
      </rPr>
      <t>4</t>
    </r>
  </si>
  <si>
    <r>
      <t>Number of credit card accounts (millions)</t>
    </r>
    <r>
      <rPr>
        <vertAlign val="superscript"/>
        <sz val="10"/>
        <color rgb="FF000000"/>
        <rFont val="Arial"/>
        <family val="2"/>
        <scheme val="minor"/>
      </rPr>
      <t>5</t>
    </r>
  </si>
  <si>
    <r>
      <t xml:space="preserve">1. Refer to this </t>
    </r>
    <r>
      <rPr>
        <u/>
        <sz val="7.5"/>
        <color rgb="FF000000"/>
        <rFont val="Arial"/>
        <family val="2"/>
        <scheme val="minor"/>
      </rPr>
      <t>link</t>
    </r>
    <r>
      <rPr>
        <sz val="7.5"/>
        <color rgb="FF000000"/>
        <rFont val="Arial"/>
        <family val="2"/>
        <scheme val="minor"/>
      </rPr>
      <t xml:space="preserve"> in the 'Glossary' for the definition of total customers. Prior year numbers restated to exclude customers related to businesses sold, held for sale or in-run off.</t>
    </r>
  </si>
  <si>
    <r>
      <t xml:space="preserve">4. Refer to this </t>
    </r>
    <r>
      <rPr>
        <u/>
        <sz val="7.5"/>
        <color rgb="FF000000"/>
        <rFont val="Arial"/>
        <family val="2"/>
        <scheme val="minor"/>
      </rPr>
      <t>link</t>
    </r>
    <r>
      <rPr>
        <sz val="7.5"/>
        <color rgb="FF000000"/>
        <rFont val="Arial"/>
        <family val="2"/>
        <scheme val="minor"/>
      </rPr>
      <t xml:space="preserve"> in the 'Glossary' for the definition of number of debit card accounts.</t>
    </r>
  </si>
  <si>
    <r>
      <t xml:space="preserve">5. Refer to this </t>
    </r>
    <r>
      <rPr>
        <u/>
        <sz val="7.5"/>
        <color rgb="FF000000"/>
        <rFont val="Arial"/>
        <family val="2"/>
        <scheme val="minor"/>
      </rPr>
      <t>link</t>
    </r>
    <r>
      <rPr>
        <sz val="7.5"/>
        <color rgb="FF000000"/>
        <rFont val="Arial"/>
        <family val="2"/>
        <scheme val="minor"/>
      </rPr>
      <t xml:space="preserve"> in the 'Glossary' for the definition of number of credit card accounts</t>
    </r>
  </si>
  <si>
    <r>
      <t xml:space="preserve">6. Refer to this </t>
    </r>
    <r>
      <rPr>
        <u/>
        <sz val="7.5"/>
        <color rgb="FF000000"/>
        <rFont val="Arial"/>
        <family val="2"/>
        <scheme val="minor"/>
      </rPr>
      <t>link</t>
    </r>
    <r>
      <rPr>
        <sz val="7.5"/>
        <color rgb="FF000000"/>
        <rFont val="Arial"/>
        <family val="2"/>
        <scheme val="minor"/>
      </rPr>
      <t xml:space="preserve"> in the 'Glossary' for the definition of number of ATMs. </t>
    </r>
  </si>
  <si>
    <r>
      <t xml:space="preserve">1. Refer to this </t>
    </r>
    <r>
      <rPr>
        <u/>
        <sz val="7.5"/>
        <color rgb="FF000000"/>
        <rFont val="Arial"/>
        <family val="2"/>
        <scheme val="minor"/>
      </rPr>
      <t>link</t>
    </r>
    <r>
      <rPr>
        <sz val="7.5"/>
        <color rgb="FF000000"/>
        <rFont val="Arial"/>
        <family val="2"/>
        <scheme val="minor"/>
      </rPr>
      <t xml:space="preserve"> in the 'Glossary' for the definition of customers experiencing financial hardship who accessed a financial assistance package. Includes, but not limited to, provision of natural disaster relief packages. In FY24, we saw a rise in applications relating to the current macro-economic conditions and its impact on our customers (including cost of living, home loan fix rate expiries, RBA interests rates, inflation etc).</t>
    </r>
  </si>
  <si>
    <t>Non-guaranteed hours</t>
  </si>
  <si>
    <t>• FY24 saw a rise in fraudulent activity including instances where impersonators obtained customer personal information outside of Westpac and used this to gain access to customer accounts.
• Westpac identified 7 such instances where customers were identified as being at risk of likely serious harm. Steps have been taken to enhance security and identity verification processes. As a result, these matters have been closed by the OAIC.</t>
  </si>
  <si>
    <t>2. FY24 saw a rise in fraudulent activity including instances where impersonators obtained customer personal information outside of Westpac and used this to gain access to customer accounts.
Westpac identified 7 such instances where customers were identified as being at risk of likely serious harm. Steps have been taken to enhance security and identity verification processes. As a result, these matters have been closed by the OAIC.</t>
  </si>
  <si>
    <r>
      <t>% involving personally identifiable information</t>
    </r>
    <r>
      <rPr>
        <vertAlign val="superscript"/>
        <sz val="10"/>
        <rFont val="Arial"/>
        <family val="2"/>
        <scheme val="minor"/>
      </rPr>
      <t>3</t>
    </r>
  </si>
  <si>
    <r>
      <t>Number of account holders affected</t>
    </r>
    <r>
      <rPr>
        <vertAlign val="superscript"/>
        <sz val="10"/>
        <rFont val="Arial"/>
        <family val="2"/>
        <scheme val="minor"/>
      </rPr>
      <t>4</t>
    </r>
  </si>
  <si>
    <r>
      <t>Number of data breaches reported to the New Zealand privacy regulator (OPC)</t>
    </r>
    <r>
      <rPr>
        <vertAlign val="superscript"/>
        <sz val="10"/>
        <rFont val="Arial"/>
        <family val="2"/>
        <scheme val="minor"/>
      </rPr>
      <t>5</t>
    </r>
  </si>
  <si>
    <t>3. All data breaches reported to the OAIC and OPC involve personally identifiable information.</t>
  </si>
  <si>
    <t>4. This refers to the number of affected individuals whose personal information was involved in the eligible data breach.</t>
  </si>
  <si>
    <r>
      <t xml:space="preserve">5. Refer to this </t>
    </r>
    <r>
      <rPr>
        <u/>
        <sz val="7.5"/>
        <color theme="1"/>
        <rFont val="Arial"/>
        <family val="2"/>
        <scheme val="minor"/>
      </rPr>
      <t>link</t>
    </r>
    <r>
      <rPr>
        <sz val="7.5"/>
        <color theme="1"/>
        <rFont val="Arial"/>
        <family val="2"/>
        <scheme val="minor"/>
      </rPr>
      <t xml:space="preserve"> in the 'Glossary' for the definition of data breaches (New Zealand).</t>
    </r>
  </si>
  <si>
    <r>
      <t xml:space="preserve">2. Refer to this </t>
    </r>
    <r>
      <rPr>
        <u/>
        <sz val="7.5"/>
        <color rgb="FF000000"/>
        <rFont val="Arial"/>
        <family val="2"/>
        <scheme val="minor"/>
      </rPr>
      <t>link</t>
    </r>
    <r>
      <rPr>
        <sz val="7.5"/>
        <color rgb="FF000000"/>
        <rFont val="Arial"/>
        <family val="2"/>
        <scheme val="minor"/>
      </rPr>
      <t xml:space="preserve"> in the 'Glossary' for the definition of customers provided with natural disaster relief packages. In FY23, natural disaster incidents included: Cyclone Jasper - Dec 23 - Mar 24 (North East Queensland) &amp; Christmas Storms Jan 24 - Apr 24 (South East Queensland).</t>
    </r>
  </si>
  <si>
    <r>
      <t xml:space="preserve">3. Refer to this </t>
    </r>
    <r>
      <rPr>
        <u/>
        <sz val="7.5"/>
        <color rgb="FF000000"/>
        <rFont val="Arial"/>
        <family val="2"/>
        <scheme val="minor"/>
      </rPr>
      <t>link</t>
    </r>
    <r>
      <rPr>
        <sz val="7.5"/>
        <color rgb="FF000000"/>
        <rFont val="Arial"/>
        <family val="2"/>
        <scheme val="minor"/>
      </rPr>
      <t xml:space="preserve"> in the 'Glossary' for the definition of customers who received assistance through specialist customer care teams. </t>
    </r>
  </si>
  <si>
    <r>
      <t xml:space="preserve">4. Refer to this </t>
    </r>
    <r>
      <rPr>
        <u/>
        <sz val="7.5"/>
        <color rgb="FF000000"/>
        <rFont val="Arial"/>
        <family val="2"/>
        <scheme val="minor"/>
      </rPr>
      <t>link</t>
    </r>
    <r>
      <rPr>
        <sz val="7.5"/>
        <color rgb="FF000000"/>
        <rFont val="Arial"/>
        <family val="2"/>
        <scheme val="minor"/>
      </rPr>
      <t xml:space="preserve"> in the 'Glossary' for the definition of customers who received assistance through our Specialist Extra Care team. FY24 increase in escalations driven by uplift in awareness of Extra Care’s purpose and role to support, embedment of a number of new initiatives, and process improvements making it easier for customers to get access our services.</t>
    </r>
  </si>
  <si>
    <r>
      <t xml:space="preserve">1. Refer to this </t>
    </r>
    <r>
      <rPr>
        <u/>
        <sz val="7.5"/>
        <rFont val="Arial (Body)"/>
      </rPr>
      <t>link</t>
    </r>
    <r>
      <rPr>
        <sz val="7.5"/>
        <rFont val="Arial (Body)"/>
      </rPr>
      <t xml:space="preserve"> in the 'Glossary' for the definition of total CEO compensation. </t>
    </r>
  </si>
  <si>
    <t>6.  96% of our electricity comes from local sources and we aim to reach 100%, contingent on sourcing sufficient capacity in Fiji and Papua New Guinea. Renewables percentage is supported by the surrender of renewable energy attribute certificates (EACs) directly by, or on behalf of, Westpac for direct electricity consumption. This figure differs from the higher renewables percentage reported under Westpac's Climate Active Public Disclosure Statement due to the Climate Active Standard Electricity Accounting methodology recognising jurisdictional renewable energy targets and the large-scale renewable energy target.</t>
  </si>
  <si>
    <t>Total offsets</t>
  </si>
  <si>
    <t xml:space="preserve">1. 2024 information will be made available on our website once certification has been obtained. </t>
  </si>
  <si>
    <r>
      <t>• On track to achieve our targets ($55bn in lending</t>
    </r>
    <r>
      <rPr>
        <vertAlign val="superscript"/>
        <sz val="11"/>
        <color theme="1"/>
        <rFont val="Arial"/>
        <family val="2"/>
        <scheme val="minor"/>
      </rPr>
      <t>7</t>
    </r>
    <r>
      <rPr>
        <sz val="11"/>
        <color theme="1"/>
        <rFont val="Arial"/>
        <family val="2"/>
        <scheme val="minor"/>
      </rPr>
      <t xml:space="preserve"> by September 2030 and $40bn in bond facilitation</t>
    </r>
    <r>
      <rPr>
        <vertAlign val="superscript"/>
        <sz val="11"/>
        <color theme="1"/>
        <rFont val="Arial"/>
        <family val="2"/>
        <scheme val="minor"/>
      </rPr>
      <t xml:space="preserve">27 </t>
    </r>
    <r>
      <rPr>
        <sz val="11"/>
        <color theme="1"/>
        <rFont val="Arial"/>
        <family val="2"/>
        <scheme val="minor"/>
      </rPr>
      <t>by September 2030 (October 2021 baseline)).</t>
    </r>
  </si>
  <si>
    <r>
      <t>Renewable electricity RE100 (%)</t>
    </r>
    <r>
      <rPr>
        <b/>
        <vertAlign val="superscript"/>
        <sz val="10"/>
        <rFont val="Arial"/>
        <family val="2"/>
        <scheme val="minor"/>
      </rPr>
      <t>5</t>
    </r>
  </si>
  <si>
    <r>
      <t xml:space="preserve">6. Refer to this </t>
    </r>
    <r>
      <rPr>
        <u/>
        <sz val="7.5"/>
        <color rgb="FF000000"/>
        <rFont val="Arial"/>
        <family val="2"/>
      </rPr>
      <t>link</t>
    </r>
    <r>
      <rPr>
        <sz val="7.5"/>
        <color rgb="FF000000"/>
        <rFont val="Arial"/>
        <family val="2"/>
      </rPr>
      <t xml:space="preserve"> in the 'Glossary' for the definition of renewable energy.</t>
    </r>
  </si>
  <si>
    <r>
      <t xml:space="preserve">7. Refer to this </t>
    </r>
    <r>
      <rPr>
        <u/>
        <sz val="7.5"/>
        <color rgb="FF000000"/>
        <rFont val="Arial"/>
        <family val="2"/>
      </rPr>
      <t>link</t>
    </r>
    <r>
      <rPr>
        <sz val="7.5"/>
        <color rgb="FF000000"/>
        <rFont val="Arial"/>
        <family val="2"/>
      </rPr>
      <t xml:space="preserve"> in the 'Glossary' for the definition of energy (GJ)/employee (FTE).</t>
    </r>
  </si>
  <si>
    <r>
      <t>Renewable energy (%)</t>
    </r>
    <r>
      <rPr>
        <b/>
        <vertAlign val="superscript"/>
        <sz val="10"/>
        <rFont val="Arial"/>
        <family val="2"/>
      </rPr>
      <t>6</t>
    </r>
  </si>
  <si>
    <r>
      <t>Energy (GJ)/employee (FTE)</t>
    </r>
    <r>
      <rPr>
        <vertAlign val="superscript"/>
        <sz val="10"/>
        <rFont val="Arial"/>
        <family val="2"/>
      </rPr>
      <t>7</t>
    </r>
  </si>
  <si>
    <r>
      <t>Agriculture</t>
    </r>
    <r>
      <rPr>
        <vertAlign val="superscript"/>
        <sz val="10"/>
        <color rgb="FF000000"/>
        <rFont val="Arial"/>
        <family val="2"/>
      </rPr>
      <t>4</t>
    </r>
  </si>
  <si>
    <t>SUSTAINABLE FINANCE - BOND FACILITATION TARGET AND PERFORMANCE</t>
  </si>
  <si>
    <t>2. In FY24, we captured more instances of financial education facilitated by corporate partners while continuously assessing our data capture methods for this metric. We have not restated prior periods.</t>
  </si>
  <si>
    <t>• Introduced new functionality supporting scam prevention (including SaferPay, SafeCall and Westpac Verify) in the second half 2024 which helped lift the scam detection rate to approximately 70% in the month of September.</t>
  </si>
  <si>
    <t>Building relationships based on trust, respect and truth telling; valuing cultures and histories, and recognising the importance of self-determination for Aboriginal and Torres Strait Islander peoples.</t>
  </si>
  <si>
    <r>
      <t xml:space="preserve">7. Relates to all points of presence including multi-brand co-located branches (FY24: 111), as well as Staff Branches, Advisory, Community Banking Centres and Kiosks (FY24: 10). Multi-brand co-located branches are counted as two branches. Refer to this </t>
    </r>
    <r>
      <rPr>
        <u/>
        <sz val="7.5"/>
        <color theme="1"/>
        <rFont val="Arial"/>
        <family val="2"/>
        <scheme val="minor"/>
      </rPr>
      <t>link</t>
    </r>
    <r>
      <rPr>
        <sz val="7.5"/>
        <color theme="1"/>
        <rFont val="Arial"/>
        <family val="2"/>
        <scheme val="minor"/>
      </rPr>
      <t xml:space="preserve"> in the 'Glossary' for the definition of number of branches. </t>
    </r>
  </si>
  <si>
    <t xml:space="preserve">Compliance rate of Group-wide SBS cultural learning training. The training is designed to help individuals gain practical skills and culturally specific knowledge for the workplace. Includes all active Group-wide employees, excluding New Zealand and Pacific and employees who are on extended leave, marked as not active, have an employment category of outsources providers, consultants/strategic partners or do not have an employment category. </t>
  </si>
  <si>
    <t>d) the effects of those climate-related risks and opportunities on the entity’s financial position, financial performance and cash flows for the reporting period, and their anticipated effects on the entity’s financial position, financial performance and cash flows over the short, medium and long term, taking into consideration how those climate-related risks and opportunities have been factored into the entity's financial planning.</t>
  </si>
  <si>
    <t>d) the effects of those sustainability-related risks and opportunities on the entity’s financial position, financial performance and cash flows for the reporting period, and their anticipated effects on the entity’s financial position, financial performance and cash flows over the short, medium and long term, taking into consideration how those sustainability-related risks and opportunities have been factored into the entity's financial planning.</t>
  </si>
  <si>
    <t>3. The exchange rate for NZD: $1.0846 based on the year-to-date average (of spot rates) year ending 30 September 2024 (2023: 1.0823, 2022: 1.083) for the year ending 30 September 2024.</t>
  </si>
  <si>
    <t>CHANGE FROM 2023 (%)</t>
  </si>
  <si>
    <t>• Published our first Natural Capital Position Statement in Nov-23.
• As we continue to develop our understanding of natural capital, we seek to develop nature-related metrics as appropriate.</t>
  </si>
  <si>
    <t>TCE TO ELECTRICITY GENERATION - AUSTRALIA AND NEW ZEALAND</t>
  </si>
  <si>
    <t>TCE TO ELECTRICITY GENERATION BY TYPE (%)</t>
  </si>
  <si>
    <t>4. Group Executive population consists of Key Management Personnel (KMP) disclosed in the Remuneration Report.</t>
  </si>
  <si>
    <r>
      <t>Group Executive</t>
    </r>
    <r>
      <rPr>
        <vertAlign val="superscript"/>
        <sz val="10"/>
        <color rgb="FF000000"/>
        <rFont val="Arial (Body)"/>
      </rPr>
      <t>4</t>
    </r>
  </si>
  <si>
    <r>
      <t xml:space="preserve">7. Refer to this </t>
    </r>
    <r>
      <rPr>
        <u/>
        <sz val="7.5"/>
        <rFont val="Arial (body"/>
      </rPr>
      <t>link</t>
    </r>
    <r>
      <rPr>
        <sz val="7.5"/>
        <rFont val="Arial (body"/>
      </rPr>
      <t xml:space="preserve"> in the 'Glossary' for the definition of bribery and corruption training - compliance rate. Numbers are based on employee completion rate of Anti-Bribery and Corruption (ABC) training (i.e. employees who enrolled and completed training within the reporting period).</t>
    </r>
  </si>
  <si>
    <t>Real Estate Management &amp; Development,
Equity Real Estate Investment Trusts (REITs),
Homebuilding and Capital Goods.</t>
  </si>
  <si>
    <r>
      <t xml:space="preserve">13. Refer to this </t>
    </r>
    <r>
      <rPr>
        <u/>
        <sz val="7.5"/>
        <color rgb="FF000000"/>
        <rFont val="Arial"/>
        <family val="2"/>
        <scheme val="minor"/>
      </rPr>
      <t>link</t>
    </r>
    <r>
      <rPr>
        <sz val="7.5"/>
        <color rgb="FF000000"/>
        <rFont val="Arial"/>
        <family val="2"/>
        <scheme val="minor"/>
      </rPr>
      <t xml:space="preserve"> in the 'Glossary' for the definition of total scope 3 upstream greenhouse gas emissions (market-based). </t>
    </r>
  </si>
  <si>
    <r>
      <t>Total Scope 3 upstream emissions</t>
    </r>
    <r>
      <rPr>
        <vertAlign val="superscript"/>
        <sz val="10"/>
        <rFont val="Arial"/>
        <family val="2"/>
        <scheme val="minor"/>
      </rPr>
      <t>5</t>
    </r>
  </si>
  <si>
    <t>Westpac Group is focused on actively reducing its emissions. This is complemented by the purchase of carbon credits to offset residual emissions that occur from our operations for the emissions sources captured within our reporting. Westpac Group’s Australia and New Zealand operations maintain carbon neutral certification under the Australian Government’s Climate Active Standard for Organisations and the New Zealand Toitū net carbonzero programme. More information on these certifications is at westpac.com.au/about-Westpac/sustainability/performance-reports/</t>
  </si>
  <si>
    <t>Scope 1 emissions are the release of greenhouse gases (GHG) into the atmosphere from Westpac Group’s direct operations for the period 1 July – 30 June. This includes operations in Australia, New Zealand and other international sites (Fiji, Papua New Guinea, Singapore, United Kingdom, China, Germany and United States from 2022).
• Australian data is prepared in accordance with the National Greenhouse and Energy Reporting Act 2007 (NGER Act), using emission factors from the National Greenhouse and Energy Reporting (Measurement) Determination 2008 or as detailed against the indicator definition. 
• New Zealand data is prepared in accordance with the New Zealand Ministry for the Environment guidance for GHG reporting, using emission factors from the Ministry for the Environment Summary of Emissions Factors and Toitū net carbonzero programme rules or as detailed against the indicator definition. 
• Other international sites scope 1 GHG emissions are calculated using emission factors from the National Greenhouse and Energy Reporting (Measurement) Determination 2008 or as detailed against the indicator definition.</t>
  </si>
  <si>
    <t xml:space="preserve">Scope 2 emissions are indirect greenhouse gas emissions (GHG) from the consumption of purchased electricity by Westpac Group for the period 1 July to 30 June. Includes operations in Australia, New Zealand and other international sites (Fiji, Papua New Guinea, Singapore, United Kingdom, China, Germany and United States from 2022). 
• Australian data is prepared in accordance with the National Greenhouse and Energy Reporting Act 2007 (NGER Act), using emission factors from the National Greenhouse and Energy Reporting (Measurement) Determination 2008 for location-based accounting or calculated under the Climate Active Carbon Neutral Standard for Organisations.
• New Zealand data is prepared in accordance with the New Zealand Ministry for the Environment guidance for GHG reporting and Toitū net carbonzero programme rules, using emission factors from the Ministry for the Environment Summary of Emissions Factors for location-based accounting or from Certified Energy, New Zealand Energy Certification System for market-based accounting. 
• Other international emissions are calculated using emission factors from the Department for Environment Food &amp; Rural Affairs (DEFRA) for the UK and from International Energy Agency  (IEA) emission factors for all other locations. For market-based accounting, in regions where no residual mix factor is available the location-based emission factors are applied.
Scope 2 emissions (location-based) reflects a business’ electricity emissions in its location. It shows the physical emissions from a business’ electricity consumption, reflecting the emissions intensity of the electricity grid(s) it relies on. The location-based method does not recognise the surrender of renewable energy attribute certificates (EACs) (e.g. Large-scale Generation Certificates (LGCs)) as evidence of renewable electricity use.
</t>
  </si>
  <si>
    <r>
      <t xml:space="preserve">Scope 2 emissions are indirect greenhouse gas emissions (GHG) from the consumption of purchased electricity by Westpac Group for the period 1 July to 30 June. Includes operations in Australia, New Zealand and other international sites (Fiji, Papua New Guinea, Singapore, United Kingdom, China, Germany and United States from 2022).
• Scope 2 emissions (market-based): reflects electricity emissions incorporating renewable energy procurement. This method assigns an emissions factor of zero for electricity covered by renewable EACs (e.g. surrender of corresponding LGCs) and uses a residual mix factor (RMF) to calculate emissions from any remaining electricity consumption.
• New Zealand data is prepared in accordance with the New Zealand Ministry for the Environment guidance for GHG reporting and Toitū net carbonzero programme rules, using emission factors from the Ministry for the Environment Summary of Emissions Factors for location-based accounting or from Certified Energy, New Zealand Energy Certification System for market-based accounting. 
• Other international emissions are calculated using emission factors from the Department for Environment Food &amp; Rural Affairs (DEFRA) for the UK and from International Energy Agency </t>
    </r>
    <r>
      <rPr>
        <strike/>
        <sz val="10"/>
        <rFont val="Arial"/>
        <family val="2"/>
        <scheme val="minor"/>
      </rPr>
      <t xml:space="preserve"> </t>
    </r>
    <r>
      <rPr>
        <sz val="10"/>
        <rFont val="Arial"/>
        <family val="2"/>
        <scheme val="minor"/>
      </rPr>
      <t>(IEA) emission factors. For market-based accounting, in regions where no residual mix factor is available the location-based emission factors are applied.</t>
    </r>
  </si>
  <si>
    <t>Scope 3 upstream emissions are indirect greenhouse gas emissions (GHG) emitted as a consequence of Westpac Group operations but occur at sources owned or controlled by another organisation (other than electricity). Our scope 3 upstream emissions were measured for the period 1 July to 30 June and include operations in Australia, New Zealand and other international sites (Fiji, Papua New Guinea, Singapore, United Kingdom, China, Germany and United States from 2022).
• Australian data is prepared in accordance with the National Greenhouse Accounts Factors, using emission factors from the National Greenhouse and Energy Reporting (Measurement) Determination 2008 for location-based accounting or calculated under the Climate Active Carbon Neutral Standard for Organisations.
• New Zealand data is prepared in accordance with the New Zealand Ministry for the Environment guidance for GHG reporting and Toitū net carbonzero programme rules, using emission factors from the Ministry for the Environment Summary of Emissions Factors for location-based accounting or from Certified Energy, New Zealand Energy Certification System for market-based accounting. 
• Other international sites’ scope 3 emissions are estimated by multiplying the Australian emissions per FTE by the number of FTEs of the Group’s other international sites.
Scope 3 upstream emissions (location-based): reflects electricity emissions in the context of its location. It shows the physical emissions from a business’ electricity consumption, reflecting the emissions intensity of the electricity grid(s) it relies on. The location-based method does not allow claims for renewable electricity from grid-imported electricity.</t>
  </si>
  <si>
    <t>Working from home (tCO2-e)</t>
  </si>
  <si>
    <t>5. For our international operations, renewable electricity is sourced for our office in Germany, for Papua New Guinea (PNG) and Fiji we purchase and retire excess LGCs in the Australian market and for all other international markets we purchased energy attribute certificates (EACs) to complement existing electricity supply arrangements. Currently 96% of our renewable electricity is from local sources and we aim to reach 100%, contingent on sourcing sufficient capacity in Fiji and PNG.</t>
  </si>
  <si>
    <t>1. Includes Consumer and Business products, wealth management, Banking-as-a-Service, and RAMS data. BT Life/General Insurance complaints data included post exit of these businesses (all complaints reported prior to sale are excluded). Historical complaint numbers are rebased to align to the latest positions in our complaints management system.</t>
  </si>
  <si>
    <t xml:space="preserve">a. i.), b. Our HSW management system includes processes to identify and report hazards, assess risks, and eliminate or control risks in line with the hierarchy of controls to prevent harm to our people. These processes can be routine such as checklists and inspections completed by employees and leaders or through reporting HSW hazards in our hazard and incident management system. Employees and leaders are trained in our risk management procedures through our mandatory HSW training and roles and responsibilities are also articulated in internal HSW policies and procedures. Where specialised capability is required, our dedicated Employee Care team of allied health professionals, safety professionals and psychologists conduct risk assessments in consultation with our leaders and employees.
a. ii.), b., c., d. All employees are required to report HSW hazards and incidents into our HSW management system. This supports and facilitates leaders to investigate and manage the incident and develop and document additional controls. 
Also, see our Website: Health Safety &amp; Wellbeing, which includes our HSW policy. Our HSW policy outlines our policy requirements, including but not limited to, how we manage hazards and risks in the workplace, HSW legal obligations, protections and support in place if hazards raised and consequences of breaching this policy.  </t>
  </si>
  <si>
    <t>a. We have a dedicated Employee Care team, comprising allied health professionals, safety professionals and psychologists, who provide advice and support on prevention, early intervention and care. We also provide a range of external services for employees, including:
•  free medical services for employees who may have a work-related injury or illness;
•  an employee assistance program providing free confidential support and counselling for all Westpac Group employees and their immediate family members.
•  resources and referrals to specialised support services, such as domestic and family violence support and pregnancy loss support.</t>
  </si>
  <si>
    <t xml:space="preserve">a.b. Westpac is committed to engaging our people on matters that impact HSW. Formal and informal processes are in place to engage our people on matters affecting their HSW, including (but not limited to) through direct People Leader engagement, team meetings, monthly dedicated HSW team activities, surveys and formal feedback channels. Some divisions of Westpac have established roles and/or workgroups to facilitate worker consultation and feedback on HSW-related changes and issue resolution. This includes Health and Safety Representatives (HSRs), Safety Champions and HSW Committees. Responsibilities for HSRs and HSW Committees are documented in our internal HSW Responsibilities Matrix and are in line with safety regulator guidance. Where these roles are in place, they meet at least every 3 months. 
See our Website: Health, Safety &amp; Wellbeing (HSW) policy (section 2.6 Consultation and Engagement and section 3. Roles and responsibilities)
</t>
  </si>
  <si>
    <t>a., b. We provide services and resources to address both physical and mental health, such as our employee assistance program and specialised resources to help employees manage their own health and wellbeing. We offer flu and COVID-19 vaccinations through our annual corporate vaccination program, which provides free vaccinations in the workplace and through partner pharmacy partnership program. In Papua New Guinea and Fiji, we provide medical insurance to our employees to assist in providing access to healthcare services. In addition, as part of our commitment to inclusion and diversity, we have employee action groups such as LGBTQI+, domestic and family violence and women of Westpac, which support the wellbeing of employees (See our Website: Champions of inclusion).</t>
  </si>
  <si>
    <t>a., c., Our HSW management system covers all employees, contractors, and suppliers who attend our premises. Our system is internally audited through our HSW assurance review program and is externally audited under our self-insurance licence requirements for workers' compensation.
See our Website: Health Safety &amp; Wellbeing, HSW policy (3 Roles and Responsibilities).
See tab Employees (Employee profile and Contractor profile tables).
b. Not applicable.</t>
  </si>
  <si>
    <t xml:space="preserve">a., i), ii), b., i), ii), e. We aim to monitor the relevance of this topic to Westpac, and as appropriate, consider enhancing our disclosures for this topic in coming years. Given the nature of our business, we do not report work-related illnesses separate to injuries. 
a., iii), b., iii) Musculoskeletal and psychological  injuries and illnesses are the most common work-related injuries and illnesses. 
c. Our key HSW risks include ergonomics, psychological wellbeing and customer behaviour. We have developed risk profiles for each key HSW risk identifying hazards and controls, which are regularly monitored and assessed.  Our HSW plans includes prevention programs to reduce harm to our people, targeting key current and emerging HSW risks. We have a comprehensive mental health strategy to support our people's mental health and wellbeing, developed by our Chief Mental Health Officer and sponsored by our executive and Board. Our mental health strategy focusses on preventing harm, early intervention and connected care, and safety leadership, culture and capability. We have implemented a range of resources and initiatives to support the mental health and wellbeing of our people, including processes to assess and manage workplace mental health risks such as work demands, supportive leadership behaviour and organisational change. This year we have rolled-out a program that has enabled division-level workplace mental health risk assessments and action plans. This program has provided greater insights and understanding of the impact of workplace factors on mental health and wellbeing, enabling us to identify hotspot areas and more targeted solutions and action planning. 
Westpac has taken a leading position in creating better awareness of, and managing sexual harassment and discrimination in the workplace, including by taking a zero-tolerance position on sexual harassment and implementing preventative measures. These measures include (but are not limited to) a stand-alone sexual harassment policy, sexual harassment training for leaders and employees, dedicated channels for reporting sexual harassment and victim people-centred investigation and support processes. Our zero-tolerance approach has been reinforced through CEO and senior executive communications and our Upstander Program, which encourages and equips our people to speak up and take action relating to inappropriate behaviours and activities that negatively impact others. 
d. No-one excluded.
</t>
  </si>
  <si>
    <t>a., i), iii) b., i), iii) See our 2024 Sustainability Index and Datasheet: tab Employees (Health, safety and wellbeing table); and Glossary. 
a., ii), v) b., ii), v) We do not report these requirements separate to Lost Time Injury Frequency Rate (LTIFR), Total Recordable Injury Frequency Rate (TRIFR) and fatalities.
a., iv), b., iv) Musculoskeletal and psychological injuries and illnesses are the most common work-related injuries and illnesses. 
c. Our key HSW risks include ergonomics, psychological wellbeing and customer behaviour. We have developed risk profiles for each key HSW risk identifying hazards and controls, which are regularly monitored and assessed. 
c. iii,  d. Our HSW plan includes prevention programs to reduce harm to our people, targeting key current and emerging HSW risks. We have a comprehensive mental health strategy to support our people's mental health and wellbeing, developed by our Chief Mental Health Officer and sponsored by our executive and Board. Our mental health strategy focusses on preventing harm, early intervention and connected care, and safety leadership, culture and capability. We have implemented a range of resources and initiatives to support the mental health and wellbeing of our people, including processes to assess and manage workplace mental health risks such as work demands, supportive leadership behaviour and organisational change. This year we have rolled-out a program that has enabled division-level workplace mental health risk assessments and action plans. This program has provided greater insights and understanding of the impact of workplace factors on mental health and wellbeing, enabling us to identify hotspot areas and more targeted solutions and action planning. 
Westpac has taken a leading position in creating better awareness of, and managing sexual harassment and discrimination in the workplace, including by taking a zero-tolerance position on sexual harassment and implementing preventative measures. These measures include (but are not limited to) a stand-alone sexual harassment policy, sexual harassment training for leaders and employees, dedicated channels for reporting sexual harassment and people-centred investigation and support processes. Our zero-tolerance approach has been reinforced through CEO and senior executive communications and our Upstander Program, which encourages and equips our people to speak up and take action relating to inappropriate behaviours and activities that negatively impact others. 
e. TRIFR and LTIFR are calculated using 1,000,000 hours worked.
f. No-one excluded.
g. See our 2024 Sustainability Index and Datasheet: tab Employees (Health, safety and wellbeing table); and Glossary.</t>
  </si>
  <si>
    <t>The rate is derived from two training courses, one for induction and one biennial accreditation. The course topics include our Purpose, Values and Behaviours; Code of Conduct; speaking up; inclusion and diversity; respectful conduct; and Westpac’s approach to discrimination, harassment, bullying and sexual harassment. It also considers employee obligations both inside and outside of the workplace. It includes all active Group-wide employees, excluding New Zealand and Pacific.</t>
  </si>
  <si>
    <t xml:space="preserve">4. Source: Fifth Dimension (5D) for Sep-23 and Sep-24; RFI ATLAS for Sep-22, 6MR. MFI customers. Includes Westpac, St.George Bank, Bank of Melbourne and BankSA. FY22 result also includes RAMS, Dragondirect.				</t>
  </si>
  <si>
    <t>5. Source: Fifth Dimension (5D) for Sep-23 and Sep-24; RFI ATLAS for Sep-22, 6MR. MFI businesses. Includes Westpac, St.George Bank, Bank of Melbourne and BankSA.</t>
  </si>
  <si>
    <r>
      <t>Net Promoter Score measures the net likelihood of recommendation to others of the customer’s main financial institution for retail or business banking. Net Promoter Score</t>
    </r>
    <r>
      <rPr>
        <vertAlign val="subscript"/>
        <sz val="10"/>
        <rFont val="Arial"/>
        <family val="2"/>
        <scheme val="minor"/>
      </rPr>
      <t>SM</t>
    </r>
    <r>
      <rPr>
        <sz val="10"/>
        <rFont val="Arial"/>
        <family val="2"/>
        <scheme val="minor"/>
      </rPr>
      <t xml:space="preserve"> is a trademark of Bain &amp; Co Inc., Satmetrix Systems, Inc., and Mr Frederick Reichheld. Using a 11 point numerical scale where 10 is ‘Extremely likely’ and 0 is ‘Not at all likely’, Net Promoter Score is calculated by subtracting the percentage of Detractors (0-6) from the percentage of Promoters (9-10).</t>
    </r>
  </si>
  <si>
    <t>Our loan originators do not receive commissions or fees for the sale of products or services. As employees they receive a salary and other benefits which may involve a bonus to recognise performance for the year against agreed business objectives. These objectives may relate to business outcomes, customer service, people management, special tasks and managing risk effectively. See our Financial Services guide 2024 for further information. Our third-party broker introduced business operates on a compensation basis. Each broker is compensated for home loans written based on a fixed percentage for upfront and trail commissions.</t>
  </si>
  <si>
    <t xml:space="preserve">Number of approved applications for financial assistance from Westpac Group customers experiencing financial hardship. Financial hardship occurs when a person is unable to meet their repayment obligations for a period of time due to an unexpected event or change in circumstances, such as illness, injury, or a change in employment. Each request is assessed on a case-by-case basis. Some of the hardship options that may be available to customers include reduced or deferred repayments and reduction in interest charges, and natural disaster relief packages. </t>
  </si>
  <si>
    <t xml:space="preserve">TCE is the sum of the committed portion of direct lending, contingent and pre-settlement risk and the committed portion of secondary market trading and underwriting risk.  For financed emissions calculations we adjust this definition to exclude secondary market trading and underwriting. (as these do not typically contribute to financed emissions) </t>
  </si>
  <si>
    <t>up to 54%</t>
  </si>
  <si>
    <t>up to 52%</t>
  </si>
  <si>
    <t>1. Total cash spend (excluding GST) with external suppliers and relevant third parties who provided products or services during the reporting period and were paid via the relevant Accounts Payable systems. This includes accounts payable, third party managed facilities maintenance and rent data; and excludes corporate issued credit card spending, staff reimbursements, and intercompany payments.</t>
  </si>
  <si>
    <t>3. The contracting entity may have Australian or New Zealand subsidiaries nominated as their business address within our Accounts Payable system, the data may not always accurately reflect where products and/or services are being manufactured or delivered from. Spend inside/outside of Australia or New Zealand is reported on this basis.</t>
  </si>
  <si>
    <t>• In 2024, Westpac deepened our relationship with several Indigenous suppliers, growing our spend with key partners in Technology &amp; Security Services.
• $32.6m spend with Indigenous Australian suppliers since April 2022.
• Target: Spend $8m by Sept 2025 (April 2022 baseline).</t>
  </si>
  <si>
    <t>This includes direct financing to customers where coal mining is their primary source of business. Direct financing refers to structured exposures to specific coal mining assets or unstructured exposures to an organisation where coal mining is their primary source of business.
For customers which generate the majority of their earnings from coal mining, the above thermal coal exposures includes 100% of exposure for customers which earn more than 15% of revenue from thermal coal, and exposure attributable to thermal coal for customers which earn more than 5% but less than 15% of revenue from thermal coal. All other coal exposures are deemed as metallurgical.  For FY23, there were no diversified companies with more earned than 5% of revenue from thermal coal. The calculations for revenue align to the NZBA methodology for Thermal coal mining as used for our 2030 sector target. For more information on the boundary definition and our position on the Thermal coal mining sector, refer to our 2024 Climate Report.</t>
  </si>
  <si>
    <t>a. Westpac Banking Corporation.
b. Publicly listed company limited by shares under the Australian Corporations Act 2001 (Cth.
c. 275 Kent Street, Sydney NSW 2000, Australia.
d. See our Website: Global locations.</t>
  </si>
  <si>
    <t>a. Annual reporting for 1 October 2023 to 30 September 2024, unless stated otherwise.
b. Sustainability and financial reporting is aligned.
c. 4 November 2024.
d. Email: sustainability@westpac.com.au</t>
  </si>
  <si>
    <t>a. to c. See tab Employees (Employee profile tables), and Glossary.
d., e. See tab Employees (Employee profile tables); 2024 Annual Report: Creating value for our people.</t>
  </si>
  <si>
    <t xml:space="preserve">a. to c. See tab "Employees" (Contractor profile table), and Glossary.
</t>
  </si>
  <si>
    <t>a., b. See our 2024 Annual Report: Directors’ Report (Remuneration Report); and Corporate Governance Statement.</t>
  </si>
  <si>
    <t>a. to c. See tab "Employees" (Remuneration table).</t>
  </si>
  <si>
    <t>a. See our 2024 Annual Report: Sustainability.</t>
  </si>
  <si>
    <t>a.i. See our Website: Our businesses.
a.ii., iii. 2024 Annual Report: Creating value for the community; 2023 Modern Slavery Statement: Our Structure, Operations and Supply Chains; Website: Responsible Sourcing; Human Rights.
b. See our Website: Our businesses.
c. See our 2024 Annual Report: Significant developments.</t>
  </si>
  <si>
    <t xml:space="preserve">a., b.,d., e., f. See our Website: Operating principles and policies; Responsible Sourcing; 2023 Modern Slavery Statement; Human Rights Position Statement and Action Plan; 2024 Annual Report: Creating value for the community; Directors’ Report.
c. See our sustainability positions, perspectives and material topics: https://www.westpac.com.au/about-westpac/sustainability/our-positions-and-perspectives/.
</t>
  </si>
  <si>
    <t>a. See our Website: Operating principles and policies; Responsible Sourcing; 2023 Modern Slavery Statement FY23; 2024 Annual Report: Directors’ Report.</t>
  </si>
  <si>
    <t>Lending: $19.1bn
Bond facilitation: $8.8bn (cumulative)</t>
  </si>
  <si>
    <r>
      <t>GREEN TAILORED DEPOSITS</t>
    </r>
    <r>
      <rPr>
        <b/>
        <vertAlign val="superscript"/>
        <sz val="11"/>
        <color theme="0"/>
        <rFont val="Arial"/>
        <family val="2"/>
      </rPr>
      <t>1</t>
    </r>
  </si>
  <si>
    <t>See tab Economic and Social (Financial education table); Website: Westpac Financial Education. Our literacy programs are not limited to unbanked, underbanked, or underserved customers and we do not have specific numbers for these groups.</t>
  </si>
  <si>
    <t>See our 2024 Annual Report: Significant developments, litigation and regulatory proceedings (Note 25)</t>
  </si>
  <si>
    <t>See our 2024 Annual Report: Notes to the Financial Statements: Provisions, contingent liabilities, contingent assets and credit commitments and significant developments, litigation and regulatory proceedings (Note 25)</t>
  </si>
  <si>
    <t>Westpac has not been designated a Globally Systemically important Bank by the Basel Committee on Banking Supervision/FSB. However, we provide the G-SIB indicators on our website as required by the Australian Prudential Regulation Authority (APRA) https://www.westpac.com.au/content/dam/public/wbc/documents/pdf/aw/ic/G-SIB-Disclosure-APS330-Attachment-H.pdf</t>
  </si>
  <si>
    <t xml:space="preserve">See our 2024 Annual Report: Sustainability governance </t>
  </si>
  <si>
    <t>See our 2024 Annual Report: Strategic Review
As appropriate, we may consider enhancing our disclosures for this topic in coming years.</t>
  </si>
  <si>
    <t xml:space="preserve">See our 2024 Annual Report: Strategic Review
As appropriate, we may consider enhancing our disclosures for this topic in coming years.
</t>
  </si>
  <si>
    <t>c) the extent to which, and how, the processes for identifying, assessing,
prioritising and monitoring sustainability-related risks and opportunities are integrated into and inform the entity’s overall risk management process.</t>
  </si>
  <si>
    <t>b)  the processes the entity uses to identify, assess, prioritise and monitor sustainability-related opportunities;</t>
  </si>
  <si>
    <t xml:space="preserve">See our 2024 Annual Report: Risk management
</t>
  </si>
  <si>
    <t>b) metrics the entity uses to measure and monitor:
(i) that sustainability-related risk or opportunity; and
(ii) its performance in relation to that sustainability-related risk or opportunity, including progress towards any targets the entity has set, and any targets it is required to meet by law or regulation.</t>
  </si>
  <si>
    <t xml:space="preserve">See our 2024 Annual Report: Sustainability governance 
</t>
  </si>
  <si>
    <t>See our 2024 Climate Report: Strategy</t>
  </si>
  <si>
    <t xml:space="preserve">See our 2024 Climate Report: Strategy
</t>
  </si>
  <si>
    <t>See our 2024 Climate Report: Strategy
As appropriate, we may consider enhancing our disclosures for this topic in coming years.</t>
  </si>
  <si>
    <t>See our 2024 Climate Report: Strategy
See our 2024 Annual Report: Note 1. Financial Statements preparation - Westpac has considered the potential risk of climate change on its financial statements including both physical risks and transition risks. Westpac has concluded that based on the information and methodologies currently used, climate-related risks do not have a material impact on the judgements, assumptions and estimates for the year ended 30 September 2024.
As appropriate, we may consider enhancing our disclosures for this topic in coming years.</t>
  </si>
  <si>
    <t>See our 2024 Annual Report: Note 1. Financial Statements preparation - Westpac has considered the potential risk of climate change on its financial statements including both physical risks and transition risks. Westpac has concluded that based on the information and methodologies currently used, climate-related risks do not have a material impact on the judgements, assumptions and estimates for the year ended 30 September 2024.
As appropriate, we may consider enhancing our disclosures for this topic in coming years.</t>
  </si>
  <si>
    <t>See our 2024 Climate Report: Strategy; Risk management
See tab 'Lending' 
As appropriate, we may consider enhancing our disclosures for this topic in coming years.</t>
  </si>
  <si>
    <t>See our 2024 Annual Report: Risk management
See our 2024 Climate Report: Risk management</t>
  </si>
  <si>
    <t>See below.</t>
  </si>
  <si>
    <t>See our 2024 Annual Report: Creating value for the Environment
See our 2024 Climate Report: Strategy
See tabs 'Environment'; and 'Lending'</t>
  </si>
  <si>
    <t xml:space="preserve">See our 2024 Sustainability Index and Datasheet - tab Lending (‘Sustainable Finance’ tables)
</t>
  </si>
  <si>
    <t xml:space="preserve">See our 2024 Climate Report: Capital allocation and climate change
As a bank (a services business) we are not a capital intensive business and so funds deployed to climate-related risks and opportunities for our operations is not material. Through our activities we provide significant finance towards climate-related risks and opportunities. </t>
  </si>
  <si>
    <t>In Australia/New Zealand we do not have a category of customers defined as “unbanked, underbanked, or underserved”. Similarly, we no longer operate specific “checking accounts”.  Nevertheless, Westpac has a standard transactional product tailored to customers who hold a concession or health care card, have Australian social security benefits paid into the account and accounts held by non-for-profit organisations. We disclose the fee revenue foregone for these accounts (see our 2024 Sustainability Index and Datasheet: tab Economic and Social (Community Investment by Type ($): Foregone fee revenue)).</t>
  </si>
  <si>
    <t xml:space="preserve">Our physical risk analysis in our 2024 Climate Report shows the proportion of properties that may be subject to climate risks. </t>
  </si>
  <si>
    <t>Our sustainability disclosures in our annual reporting suite are prepared based on global sustainability frameworks, standards and initiatives, including GRI, SASB, PRBs, the UNGPs and more recently the NZBA.
Our sustainability metrics are consolidated in this Excel spreadsheet. See relevant tabs for more information.</t>
  </si>
  <si>
    <t>c) targets set by the entity, and any targets it is required to meet by law or regulation, to mitigate or adapt to climate-related risks or take advantage of climate-related opportunities, including metrics used by the governance body or management to measure progress towards these targets.</t>
  </si>
  <si>
    <t xml:space="preserve">See our 2024 Annual Report: Strategic Review
See our website: Listening to our stakeholders - for information on our material sustainability topics
</t>
  </si>
  <si>
    <t xml:space="preserve">See our 2024 Sustainability Index and Datasheet - tab Lending ('Group exposure by sector - includes breakdown of sectors that may be exposed to higher climate change risks’ and ‘Climate scenario analysis on key portfolios’ tables)
</t>
  </si>
  <si>
    <t>See our 2024 Sustainability Index and Datasheet - tab Lending (‘Australian mortgages -Potential physical risks under different climate change scenarios’; 'New Zealand mortgages climate change scenarios' and ‘Climate scenario analysis on key portfolios’ tables)</t>
  </si>
  <si>
    <t>See tab Lending (Australian locations that may experience higher physical risk by 2050 table). Expected losses for mortgages are determined on a portfolio basis. When major weather-related natural catastrophes occur we assess potential losses and may put in place a weather-related credit provision overlay. This overlay is typically assessed based on losses in prior events. See 2024 Annual Report - Note 10 for quantitative information.</t>
  </si>
  <si>
    <t xml:space="preserve">a to d. See our 2024 Annual Report: Significant developments, litigation and regulatory proceedings (Note 25)
</t>
  </si>
  <si>
    <t>a. Includes Westpac Banking Corporation and its controlled entities (unless stated otherwise)
b. 2024 Annual Report: Financial Statement Notes for investments due to subsidiaries and associates. This does not include philanthropic foundations that are not owned or operated by the Group.
c. See our 2024 Annual Report (Note 1 and Note 29)</t>
  </si>
  <si>
    <t>a. i., ii., iii., iv., See our 2024 Annual Report: Creating value for the environment; Sustainability Risk Management; 2024 Climate Report: Risk Management; 2024 Sustainability Index and Datasheet: tab Lending
a.v. See our 2024 Annual Report: Creating value for the environment, Financial Statements (Note 10). Provisions for expected credit losses (Portfolio Overlays)</t>
  </si>
  <si>
    <t>a. to e. See our 2024 Annual Report: Financial Statements (Note 25). Provisions, contingent liabilities, contingent assets and credit commitments (Note 31). Superannuation Commitments</t>
  </si>
  <si>
    <t>a., b. See our 2024 Annual Report: Significant developments, litigation and regulatory proceeding (Note 25).</t>
  </si>
  <si>
    <t>https://www.westpac.com.au/content/dam/public/wbc/documents/pdf/aw/ic/wbc-annual-report-2024.pdf</t>
  </si>
  <si>
    <t>https://www.westpac.com.au/content/dam/public/wbc/documents/pdf/aw/ic/wbc-corporate-governance-statement.pdf</t>
  </si>
  <si>
    <t>https://www.westpac.com.au/content/dam/public/wbc/documents/pdf/aw/ic/wbc-full-year-presentation-and-IDP-2024.pdf</t>
  </si>
  <si>
    <t>https://www.westpac.com.au/content/dam/public/wbc/documents/pdf/aw/ic/wbc-climate-report-2024.pdf</t>
  </si>
  <si>
    <t>https://www.westpac.com.au/content/dam/public/wbc/documents/pdf/aw/ic/wbc-pillar-3-report-september-2024.pdf</t>
  </si>
  <si>
    <t>a. and b. See our 2024 Corporate Governance Statement – Appointment of Directors</t>
  </si>
  <si>
    <t>a. See our 2024 Annual Report: Directors' Report - Board of Directors
b. Westpac’s Chair is an independent non-executive. See our the 2024 Corporate Governance Statement, Roles and Responsibilities; 2024 Sustainability Index and Datasheet: tab Employees (Board Composition table)</t>
  </si>
  <si>
    <t>a. See our 2024 Annual Report: Corporate Governance – Role of the Board and Board Committees and Sustainability Governance
b. See our 2024 Annual Report: Sustainability Governance and Risk Management
c. See our 2024 Annual Report: Sustainability Governance, Risk Management and Role of the Board and Board Committees</t>
  </si>
  <si>
    <t>a., b. See our 2024 Annual Report: Sustainability Governance, Risk Management, and Role of the Board and Board Committees</t>
  </si>
  <si>
    <t>a. See our 2024 Annual Report: Sustainability Governance and Risk Management
b. Not applicable</t>
  </si>
  <si>
    <t>a. to c. See our 2024 Corporate Governance Statement – Performance reviews, Appointment of Directors</t>
  </si>
  <si>
    <t>a. See our 2024 Annual Report: Corporate Governance – Board skill and experience; Sustainability Governance and Risk Management</t>
  </si>
  <si>
    <t>a. See our 2024 Annual Report: Corporate Governance – Our approach to governance and Role of the Board and Board Committees
b. See our 2024 Annual Report: Corporate Governance – Role of the Board and Board Committees
c. i.-v See our 2024 Annual Report: Directors' Report - Board of Directors; 2024 Sustainability Index and Datasheet: tab Employees (Board Composition table)
c. vii.vi  As appropriate, we may consider enhancing our disclosures for this topic in coming years
c. vii. See our 2024 Annual Report: Corporate Governance – Board skills and experience
c. viii. As appropriate, we may consider enhancing our disclosures for this topic in coming years.</t>
  </si>
  <si>
    <r>
      <t>Australia</t>
    </r>
    <r>
      <rPr>
        <vertAlign val="superscript"/>
        <sz val="10"/>
        <rFont val="Arial"/>
        <family val="2"/>
        <scheme val="minor"/>
      </rPr>
      <t>6</t>
    </r>
  </si>
  <si>
    <r>
      <t>Australia</t>
    </r>
    <r>
      <rPr>
        <vertAlign val="superscript"/>
        <sz val="10"/>
        <rFont val="Arial"/>
        <family val="2"/>
        <scheme val="minor"/>
      </rPr>
      <t>7</t>
    </r>
  </si>
  <si>
    <t>Number of Indigenous Australian suppliers (absolute)</t>
  </si>
  <si>
    <t>10. In FY24, we reviewed our Community Investment definitions in order to more closely align the Business for Societal Impact (B4SI) practices. This led to minor impacts across certain datapoints in our table, with the majority involving reclassification to ensure more accurate reflection of our community investment categories. The main impact was Employee Secondments as we are now only capturing skilled volunteering hours undertaken during normal working hours, in line with B4SI guidance. The total impact was approximately $235k. Due to the materiality, we have not restated prior periods.</t>
  </si>
  <si>
    <r>
      <t>Number of data breaches reported to the Australian privacy regulator (OAIC)</t>
    </r>
    <r>
      <rPr>
        <vertAlign val="superscript"/>
        <sz val="10"/>
        <rFont val="Arial"/>
        <family val="2"/>
        <scheme val="minor"/>
      </rPr>
      <t>1,2</t>
    </r>
  </si>
  <si>
    <r>
      <t>Total Contractors</t>
    </r>
    <r>
      <rPr>
        <vertAlign val="superscript"/>
        <sz val="10"/>
        <color rgb="FF000000"/>
        <rFont val="Arial"/>
        <family val="2"/>
        <scheme val="minor"/>
      </rPr>
      <t>1</t>
    </r>
  </si>
  <si>
    <r>
      <t>PARENTAL LEAVE</t>
    </r>
    <r>
      <rPr>
        <b/>
        <vertAlign val="superscript"/>
        <sz val="11"/>
        <color theme="0"/>
        <rFont val="Arial"/>
        <family val="2"/>
        <scheme val="minor"/>
      </rPr>
      <t>1</t>
    </r>
    <r>
      <rPr>
        <b/>
        <sz val="11"/>
        <color theme="0"/>
        <rFont val="Arial"/>
        <family val="2"/>
        <scheme val="minor"/>
      </rPr>
      <t xml:space="preserve"> - AUSTRALIA &amp; NEW ZEALAND</t>
    </r>
  </si>
  <si>
    <r>
      <t>AVERAGE HOURS OF TRAINING PER EMPLOYEE BY HEADCOUNT</t>
    </r>
    <r>
      <rPr>
        <b/>
        <vertAlign val="superscript"/>
        <sz val="11"/>
        <color theme="0"/>
        <rFont val="Arial"/>
        <family val="2"/>
        <scheme val="minor"/>
      </rPr>
      <t>1</t>
    </r>
  </si>
  <si>
    <r>
      <t>AVERAGE SPEND ON TRAINING PER EMPLOYEE BY HEADCOUNT</t>
    </r>
    <r>
      <rPr>
        <b/>
        <vertAlign val="superscript"/>
        <sz val="11"/>
        <color theme="0"/>
        <rFont val="Arial"/>
        <family val="2"/>
        <scheme val="minor"/>
      </rPr>
      <t>1</t>
    </r>
  </si>
  <si>
    <t>New Zealand ($)</t>
  </si>
  <si>
    <r>
      <t>Substantiated code of conduct breaches</t>
    </r>
    <r>
      <rPr>
        <vertAlign val="superscript"/>
        <sz val="10"/>
        <color rgb="FF000000"/>
        <rFont val="Arial (Body)"/>
      </rPr>
      <t>2</t>
    </r>
  </si>
  <si>
    <t>Group average ($)</t>
  </si>
  <si>
    <r>
      <t>Terminations due to code of conduct breaches</t>
    </r>
    <r>
      <rPr>
        <vertAlign val="superscript"/>
        <sz val="10"/>
        <color rgb="FF000000"/>
        <rFont val="Arial (Body)"/>
      </rPr>
      <t>3</t>
    </r>
  </si>
  <si>
    <r>
      <t>Resignation due to code of conduct breaches</t>
    </r>
    <r>
      <rPr>
        <vertAlign val="superscript"/>
        <sz val="10"/>
        <color rgb="FF000000"/>
        <rFont val="Arial (Body)"/>
      </rPr>
      <t>4</t>
    </r>
  </si>
  <si>
    <t>Financial exposure to sectors considered to have material nature-related dependencies and impacts, as identified by the TNFD (the 'TNFD reference sectors').
This measure is calculated as the TCE for customers in each TNFD reference sector, excluding exposures for the committed portion of secondary market trading and underwriting risk.
Customers are classified to industry sectors within our underlying loan origination systems utilising the Australian and New Zealand Standard Industrial Classification (ANZSIC) 2006 edition and its predecessor 1993 edition. To determine the financial exposure attributable to each TNFD reference sector we apply the ANZSIC1993 – 2006 and ANZSIC 2006 – International Standard Industrial Classification (ISIC) Rev.4 Correspondence Tables to map the ANZSIC code classification for each lending exposure to the Global Industry Classification Standard (GICS) codes used within TNFD Annex 1 of the Sector guidance, Additional guidance for financial institutions Version 2.0 June 2024. Our approach to classifying our lending exposures for TNFD reporting purposes is expected to evolve as we improve our gathering, analysis and reporting of data, acknowledging the current data quality challenges for our underlying lending portfolio.
The TNFD recognises that: 1) financial institutions have a number of data dependencies on their investees, customers and clients; and 2) when obtaining data on portfolio exposures, financial institutions will often rely on external data providers, and at times, proxy and/ or modelled data. It also recognises that, as companies start to assess and disclose aligned with the TNFD Recommendations, it can be expected that more and better quality data and analytics will become available and that financial institutions may need to make estimates based on the best available information about the locations and activities of companies in preparing its metrics and disclosures.</t>
  </si>
  <si>
    <r>
      <t xml:space="preserve">3. Refer to this </t>
    </r>
    <r>
      <rPr>
        <u/>
        <sz val="7.5"/>
        <rFont val="Arial (Body)"/>
      </rPr>
      <t>link</t>
    </r>
    <r>
      <rPr>
        <sz val="7.5"/>
        <rFont val="Arial (Body)"/>
      </rPr>
      <t xml:space="preserve"> in the 'Glossary' for the definition of termination due to code of conduct breaches. </t>
    </r>
  </si>
  <si>
    <r>
      <t xml:space="preserve">4. Refer to this </t>
    </r>
    <r>
      <rPr>
        <u/>
        <sz val="7.5"/>
        <rFont val="Arial (Body)"/>
      </rPr>
      <t>link</t>
    </r>
    <r>
      <rPr>
        <sz val="7.5"/>
        <rFont val="Arial (Body)"/>
      </rPr>
      <t xml:space="preserve"> in the 'Glossary' for the definition of resignation due to code of conduct breaches. </t>
    </r>
  </si>
  <si>
    <t>Resignation due to code of conduct breaches</t>
  </si>
  <si>
    <r>
      <t>Scope 1 and 2 emissions (tCO₂-e)/employee (FTE)</t>
    </r>
    <r>
      <rPr>
        <vertAlign val="superscript"/>
        <sz val="10"/>
        <rFont val="Arial"/>
        <family val="2"/>
        <scheme val="minor"/>
      </rPr>
      <t>9</t>
    </r>
  </si>
  <si>
    <t>Under our Motivate framework employees with more than three months tenure in a role are expected to complete three quarterly performance conversations with their People Leader across the year (the conversation in the third quarter of the year is optional). These conversations also include a review of development goals. This metric is calculated by taking the percentage of eligible employees (split by gender) that completed a conversation in each of the three quarters for the year and averaging this percentage to calculate the annual number. This approach is considered appropriate given the population in each quarter is different (new hires and terminations etc.).</t>
  </si>
  <si>
    <t>Includes jobs created through Westpac Foundation’s social enterprise partners and inclusive employment grant program for the financial year.</t>
  </si>
  <si>
    <t>The number of pre-paid card accounts and debit card accounts (in Australia) open at the end of September across Westpac, St.George, Bank of Melbourne, BankSA and RAMs for consumer and Business customers.</t>
  </si>
  <si>
    <t>Includes scholarships awarded by Westpac Scholars Trust for the financial year. Active Scholars includes the total number of individuals awarded a scholarship and have completed or are in the process of completing their degree or fellowship.</t>
  </si>
  <si>
    <t>The number of ‘Substantiated code of conduct breaches’ which resulted in termination of employment.</t>
  </si>
  <si>
    <t>Scope 3 upstream emissions: are indirect greenhouse gas emissions (GHG) emitted as a consequence of Westpac Group operations but occur at sources owned or controlled by another organisation (other than electricity). Our scope 3 upstream emissions were measured for the period 1 July to 30 June and include operations in Australia, New Zealand and other international sites (Fiji, Papua New Guinea, Singapore, United Kingdom, China, Germany and United States from 2022).
• Scope 3 upstream emissions (market-based): reflects third parties/upstream electricity emissions in the context of renewable energy procurement. This method assigns an emissions factor of zero for electricity covered by renewable energy attribute certificates (EACs) (e.g. Large-scale Generation Certificates (LGCs)) and uses a residual mix factor (RMF) to calculate emissions from any remaining electricity consumption.
•New Zealand data is prepared in accordance with the New Zealand Ministry for the Environment guidance for GHG reporting and Toitū net carbonzero programme rules, using emission factors from the Ministry for the Environment Summary of Emissions Factors for location-based accounting or from Certified Energy, New Zealand Energy Certification System for market-based accounting. 
•Other international sites’ scope 3 emissions are estimated by multiplying the Australian emissions per FTE by the number of FTEs of the Group’s other international sites.</t>
  </si>
  <si>
    <t>Amounts for the median employee reflect outcomes from the last completed Remuneration Review (Variable Reward for FY23 which is paid in December 2023 and Fixed Pay effective 1 October 2023). The data does not include 2024 Variable Reward as it not known at the time of the report. Total CEO Compensation is aligned to the same period as for the median employee.  It is calculated as fixed remuneration and variable reward (short term variable reward and long term variable reward) as disclosed in the relevant Annual Report. The 2024 Total CEO Compensation reconciles with the 2023 Annual Report: Fixed Remuneration in table 4.4 on page 78 and STVR Outcome and LTVR Award in table 4.5 on page 79.</t>
  </si>
  <si>
    <r>
      <t xml:space="preserve">1. Refer to this </t>
    </r>
    <r>
      <rPr>
        <u/>
        <sz val="7.5"/>
        <color rgb="FF000000"/>
        <rFont val="Arial (Body)"/>
      </rPr>
      <t>link</t>
    </r>
    <r>
      <rPr>
        <sz val="7.5"/>
        <color rgb="FF000000"/>
        <rFont val="Arial (Body)"/>
      </rPr>
      <t xml:space="preserve"> in the 'Glossary' for the definition of community investment.</t>
    </r>
  </si>
  <si>
    <t>2. The exchange rate for NZD: $1.0846 based on the year-to-date average (of spot rates) for the year ending 30 September 2024.</t>
  </si>
  <si>
    <t>3. Offices in the United States, United Kingdom, and key Asian centres along with our banks in Papua New Guinea and Fiji. The exchange rate for SGD: 0.8840, GBP:0.5201, and USD:0.6594 based on the year-to-date average (of spot rates) for the year ending 30 September 2024.</t>
  </si>
  <si>
    <r>
      <t>Community investment (including commercial sponsorships and foregone fee revenue) ($m)</t>
    </r>
    <r>
      <rPr>
        <b/>
        <vertAlign val="superscript"/>
        <sz val="10"/>
        <rFont val="Arial (Body)"/>
      </rPr>
      <t>1</t>
    </r>
  </si>
  <si>
    <t>Australia ($m)</t>
  </si>
  <si>
    <r>
      <t>Westpac New Zealand ($m)</t>
    </r>
    <r>
      <rPr>
        <vertAlign val="superscript"/>
        <sz val="10"/>
        <rFont val="Arial (Body)"/>
      </rPr>
      <t>2</t>
    </r>
  </si>
  <si>
    <r>
      <t>International offices ($m)</t>
    </r>
    <r>
      <rPr>
        <vertAlign val="superscript"/>
        <sz val="10"/>
        <rFont val="Arial (Body)"/>
      </rPr>
      <t>3</t>
    </r>
  </si>
  <si>
    <r>
      <t>COMMUNITY INVESTMENT BY TYPE ($m)</t>
    </r>
    <r>
      <rPr>
        <b/>
        <vertAlign val="superscript"/>
        <sz val="11"/>
        <color theme="0"/>
        <rFont val="Arial"/>
        <family val="2"/>
        <scheme val="minor"/>
      </rPr>
      <t>10</t>
    </r>
  </si>
  <si>
    <r>
      <t>Total political cash donations ($m)</t>
    </r>
    <r>
      <rPr>
        <vertAlign val="superscript"/>
        <sz val="11"/>
        <color theme="1"/>
        <rFont val="Arial"/>
        <family val="2"/>
        <scheme val="minor"/>
      </rPr>
      <t>1</t>
    </r>
  </si>
  <si>
    <r>
      <t>Total political related expenditure ($m)</t>
    </r>
    <r>
      <rPr>
        <vertAlign val="superscript"/>
        <sz val="11"/>
        <color theme="1"/>
        <rFont val="Arial"/>
        <family val="2"/>
        <scheme val="minor"/>
      </rPr>
      <t>2,3</t>
    </r>
  </si>
  <si>
    <t>Lending: $28.7bn
Bond facilitation: $13.7bn (cumulative)</t>
  </si>
  <si>
    <t xml:space="preserve">Customers who have been supported through our eight specialist customer care teams in Australia or customers who have been referred to the Extra Care team in New Zealand. 	</t>
  </si>
  <si>
    <t>See our 2024 Climate Report: A price for carbon
Westpac does not currently apply an internal carbon price</t>
  </si>
  <si>
    <t>a. to c. Refer to our Human Rights Position Statement and Action Plan and FY23 Modern Slavery Statement.
d. to e. Our Human Rights Action Plan outlines our areas of focus through to 2026, including to review the effectiveness of our grievance mechanisms and remediation processes. This action is underway and we may consider enhancing our disclosures in coming years.</t>
  </si>
  <si>
    <t>a. 	See tab "Suppliers" (Total supplier and other relevant third party spend table) and "Glossary".
b. 	For our Australian operations, "local" is defined as spend with businesses located in Australia. For our New Zealand operations, “local” is defined as spend with businesses located in New Zealand.
The contracting entity may have businesses located in either our Australian or New Zealand operations. The contracting entity may have Australian or New Zealand subsidiaries nominated as their business address within our Accounts Payable system, the data may not always accurately reflect where products and/or services are being manufactured or delivered from. Spend inside/outside of Australia or New Zealand is reported on this basis.
c.	"Significant location of operation" includes Australian and New Zealand operations only.</t>
  </si>
  <si>
    <t xml:space="preserve">a. See our Website: Approach to Tax, latest Tax Transparency Report, 2024 Annual Report: Corporate Governance Statement. As appropriate, we will enhance our disclosures for this topic in coming years as proposed legislative changes to Public Country-by-country reporting (PCbCR) come into force. </t>
  </si>
  <si>
    <t>a., b. See our Website: Approach to Tax, latest Tax Transparency Report, 2024 Annual Report: Corporate Governance. As appropriate, we will enhance our disclosures for this topic in coming years as proposed legislative changes to Public country-by-country reporting (PCbCR) come into force.  
c. See our 2024 Annual Report: Statutory statements</t>
  </si>
  <si>
    <t>a. See our Website: Approach to Tax, latest Tax Transparency Report, 2024 Annual Report: Our sustainability materiality assessment process. As appropriate, we will enhance our disclosures for this topic in coming years as proposed legislative changes to Public country-by-country reporting (PCbCR) come into force.</t>
  </si>
  <si>
    <t>a. See our website : 2024 Annual Report: Financial Statements
b, c. As appropriate, we will consider enhancing our disclosures for this topic in coming years as proposed legislative changes to Public country-by-country reporting (PCbCR) come into force.</t>
  </si>
  <si>
    <t>a.i. We believe we have a role to play in supporting the communities in the major markets we operate; Australia, New Zealand, Fiji and Papua New Guinea.
ii. We do not typically conduct detailed impact assessments of the support we provide to communities given the nature and breadth of our support. Areas of support include lending and transaction-based services, supporting communities impacted by natural disasters, operation of our charitable foundations and trusts, and partnerships with a variety of community-based organisations. See tab Customers, (Helping in moments that matter); and tab Economic &amp; Social, (Community investment).</t>
  </si>
  <si>
    <t xml:space="preserve">See our 2024 Full Year Financial Results: Credit Quality, Portfolio Segments and Delinquencies. The SASB classification by FICO scores are not relevant from an Australian and New Zealand perspective. </t>
  </si>
  <si>
    <t>Please see our submission for FY24 below:</t>
  </si>
  <si>
    <t>1. Excludes retail, sovereign, and bank exposures. Sectors whose medium (2030) and long-term (2050) performance under a scenario deviated by more than one standard deviation below average GDP growth, were classified as 'may face relatively higher growth constraints'.</t>
  </si>
  <si>
    <t>5. Emissions intensity figures are expressed in kgCO₂-e/$ outstanding balance for Residential Mortgages and kgCO₂-e/$ TCE for Business, commercial and institutional lending (except Project Finance exposures in this portfolio, for which intensity is also expressed in kgCO₂-e/$ outstanding balance) and Commercial Real Estate lending. Australian dollars. Includes scope 3 emissions for certain sectors where these have been estimated.</t>
  </si>
  <si>
    <t>2. % of lending to customers across our portfolios for estimating financed emissions. For our mortgages, we use outstanding loan balance. For business, commercial and institutional lending, we use TCE. Data is at 30 September 2023.</t>
  </si>
  <si>
    <t>5. The Group exposures are on-balance sheet TCE for institutional and business lending and drawn balance for residential mortgages used in the finance emissions estimate as at 31 August.</t>
  </si>
  <si>
    <t>SUSTAINABLE FINANCE 
BOND FACILITATION PERFORMANCE</t>
  </si>
  <si>
    <t>SUSTAINABLE FINANCE 
LENDING PERFORMANCE</t>
  </si>
  <si>
    <r>
      <t>TCE</t>
    </r>
    <r>
      <rPr>
        <b/>
        <vertAlign val="superscript"/>
        <sz val="11"/>
        <color theme="0"/>
        <rFont val="Arial"/>
        <family val="2"/>
        <scheme val="minor"/>
      </rPr>
      <t>2</t>
    </r>
  </si>
  <si>
    <r>
      <t>TCE</t>
    </r>
    <r>
      <rPr>
        <b/>
        <vertAlign val="superscript"/>
        <sz val="11"/>
        <color theme="0"/>
        <rFont val="Arial"/>
        <family val="2"/>
        <scheme val="minor"/>
      </rPr>
      <t>1,2</t>
    </r>
  </si>
  <si>
    <t>LOANS</t>
  </si>
  <si>
    <t>90+ DAY 
DELINQUENCIES (%)</t>
  </si>
  <si>
    <t>2024
TOTAL</t>
  </si>
  <si>
    <t>2024
AT SEP 24</t>
  </si>
  <si>
    <t>2023
AT SEP 23</t>
  </si>
  <si>
    <t>Residential mortgages (%)</t>
  </si>
  <si>
    <t>Agriculture (%)</t>
  </si>
  <si>
    <t>% OF TOTAL ABSOLUTE EMISSIONS (SCOPE 1, 2 AND 3)</t>
  </si>
  <si>
    <t>% OF TOTAL ABSOLUTE EMISSIONS (SCOPE 1 AND 2)</t>
  </si>
  <si>
    <r>
      <t>% OF TOTAL EXPOSURE IN SCOPE OF FINANCED EMISSIONS</t>
    </r>
    <r>
      <rPr>
        <b/>
        <vertAlign val="superscript"/>
        <sz val="11"/>
        <color theme="0"/>
        <rFont val="Arial"/>
        <family val="2"/>
      </rPr>
      <t>2</t>
    </r>
  </si>
  <si>
    <r>
      <t>SCOPE 1 AND 2 
(MtCO</t>
    </r>
    <r>
      <rPr>
        <b/>
        <vertAlign val="subscript"/>
        <sz val="11"/>
        <color theme="0"/>
        <rFont val="Arial"/>
        <family val="2"/>
      </rPr>
      <t>2</t>
    </r>
    <r>
      <rPr>
        <b/>
        <sz val="11"/>
        <color theme="0"/>
        <rFont val="Arial"/>
        <family val="2"/>
      </rPr>
      <t>-e)</t>
    </r>
  </si>
  <si>
    <r>
      <t>SCOPE 3</t>
    </r>
    <r>
      <rPr>
        <b/>
        <vertAlign val="superscript"/>
        <sz val="11"/>
        <color theme="0"/>
        <rFont val="Arial"/>
        <family val="2"/>
      </rPr>
      <t>3</t>
    </r>
    <r>
      <rPr>
        <b/>
        <sz val="11"/>
        <color theme="0"/>
        <rFont val="Arial"/>
        <family val="2"/>
      </rPr>
      <t xml:space="preserve"> 
(MtCO</t>
    </r>
    <r>
      <rPr>
        <b/>
        <vertAlign val="subscript"/>
        <sz val="11"/>
        <color theme="0"/>
        <rFont val="Arial"/>
        <family val="2"/>
      </rPr>
      <t>2</t>
    </r>
    <r>
      <rPr>
        <b/>
        <sz val="11"/>
        <color theme="0"/>
        <rFont val="Arial"/>
        <family val="2"/>
      </rPr>
      <t>-e)</t>
    </r>
  </si>
  <si>
    <r>
      <t>AVERAGE 
DATA QUALITY SCORE</t>
    </r>
    <r>
      <rPr>
        <b/>
        <vertAlign val="superscript"/>
        <sz val="11"/>
        <color theme="0"/>
        <rFont val="Arial"/>
        <family val="2"/>
      </rPr>
      <t>4</t>
    </r>
  </si>
  <si>
    <r>
      <t>EMISSIONS INTENSITY</t>
    </r>
    <r>
      <rPr>
        <b/>
        <vertAlign val="superscript"/>
        <sz val="11"/>
        <color theme="0"/>
        <rFont val="Arial"/>
        <family val="2"/>
      </rPr>
      <t>5</t>
    </r>
    <r>
      <rPr>
        <b/>
        <sz val="11"/>
        <color theme="0"/>
        <rFont val="Arial"/>
        <family val="2"/>
      </rPr>
      <t xml:space="preserve"> 
(kgCO</t>
    </r>
    <r>
      <rPr>
        <b/>
        <vertAlign val="subscript"/>
        <sz val="11"/>
        <color theme="0"/>
        <rFont val="Arial"/>
        <family val="2"/>
      </rPr>
      <t>2</t>
    </r>
    <r>
      <rPr>
        <b/>
        <sz val="11"/>
        <color theme="0"/>
        <rFont val="Arial"/>
        <family val="2"/>
      </rPr>
      <t>-e/$)</t>
    </r>
  </si>
  <si>
    <r>
      <t>% OF EXPOSURE</t>
    </r>
    <r>
      <rPr>
        <b/>
        <vertAlign val="superscript"/>
        <sz val="11"/>
        <color theme="0"/>
        <rFont val="Arial"/>
        <family val="2"/>
      </rPr>
      <t>5</t>
    </r>
  </si>
  <si>
    <r>
      <t>SCOPE 3</t>
    </r>
    <r>
      <rPr>
        <b/>
        <vertAlign val="superscript"/>
        <sz val="11"/>
        <color theme="0"/>
        <rFont val="Arial"/>
        <family val="2"/>
      </rPr>
      <t>6</t>
    </r>
    <r>
      <rPr>
        <b/>
        <sz val="11"/>
        <color theme="0"/>
        <rFont val="Arial"/>
        <family val="2"/>
      </rPr>
      <t xml:space="preserve"> 
(MtCO</t>
    </r>
    <r>
      <rPr>
        <b/>
        <vertAlign val="subscript"/>
        <sz val="11"/>
        <color theme="0"/>
        <rFont val="Arial"/>
        <family val="2"/>
      </rPr>
      <t>2</t>
    </r>
    <r>
      <rPr>
        <b/>
        <sz val="11"/>
        <color theme="0"/>
        <rFont val="Arial"/>
        <family val="2"/>
      </rPr>
      <t>-e)</t>
    </r>
  </si>
  <si>
    <r>
      <t>AVERAGE 
DATA QUALITY SCORE</t>
    </r>
    <r>
      <rPr>
        <b/>
        <vertAlign val="superscript"/>
        <sz val="11"/>
        <color theme="0"/>
        <rFont val="Arial"/>
        <family val="2"/>
      </rPr>
      <t>7</t>
    </r>
  </si>
  <si>
    <r>
      <t>EMISSIONS INTENSITY
(kgCO</t>
    </r>
    <r>
      <rPr>
        <b/>
        <vertAlign val="subscript"/>
        <sz val="11"/>
        <color theme="0"/>
        <rFont val="Arial"/>
        <family val="2"/>
      </rPr>
      <t>2</t>
    </r>
    <r>
      <rPr>
        <b/>
        <sz val="11"/>
        <color theme="0"/>
        <rFont val="Arial"/>
        <family val="2"/>
      </rPr>
      <t>-e/$)</t>
    </r>
  </si>
  <si>
    <t>2022
($BN)</t>
  </si>
  <si>
    <t>2023
($BN)</t>
  </si>
  <si>
    <t>2024
($BN)</t>
  </si>
  <si>
    <t>CUMULATIVE
($BN)</t>
  </si>
  <si>
    <t xml:space="preserve">Our lending target will be the TCE or balance (applicable for residential mortgages) at 30 September 2030. Reported progress against the target will be TCE or balance at a point-in-time based on transactions completed during the year, along with previous transactions assessed as sustainable under the Framework. The target requires continued growth in TCE or balance, including replacing balances paid down. </t>
  </si>
  <si>
    <r>
      <t>Coal ports</t>
    </r>
    <r>
      <rPr>
        <vertAlign val="superscript"/>
        <sz val="10"/>
        <color theme="1"/>
        <rFont val="Arial"/>
        <family val="2"/>
        <scheme val="minor"/>
      </rPr>
      <t>4</t>
    </r>
  </si>
  <si>
    <t xml:space="preserve">Our bond facilitation target and progress will be measured as the cumulative sum of our proportionate share of qualifying bond issuances facilitated from 1 October 2021. </t>
  </si>
  <si>
    <t>GROUP EXPOSURE BY SECTOR - INCLUDES BREAKDOWN OF SECTORS THAT MAY BE EXPOSED TO HIGHER TRANSITION RISK</t>
  </si>
  <si>
    <t xml:space="preserve">GROUP SCOPE 3 FINANCED EMISSIONS FY23 </t>
  </si>
  <si>
    <t>Refer to our 2024 Climate Report and 2024 Climate Methodologies Supplement for more information on our financed emissions analysis, 
including data sources, assumptions and limitations. Sectors in our financed emissions analysis are based on ANZSIC codes.</t>
  </si>
  <si>
    <r>
      <t>GROUP SCOPE 3 FINANCED EMISSIONS FY22</t>
    </r>
    <r>
      <rPr>
        <b/>
        <vertAlign val="superscript"/>
        <sz val="11"/>
        <color theme="0"/>
        <rFont val="Arial"/>
        <family val="2"/>
      </rPr>
      <t>1</t>
    </r>
  </si>
  <si>
    <t>ESTIMATED GROUP SCOPE 3 FINANCED EMISSIONS OF OUR LENDING (AUSTRALIA AND NEW ZEALAND)</t>
  </si>
  <si>
    <t>Property (excluding secured Commercial 
Real Estate and Residential Mortgages)</t>
  </si>
  <si>
    <t>3. Scope 3 analysis limited to customers allocated to the following ANZSIC (1993) codes within the Mining sector (1101, 1102, 1200, 1311, 1312, 1313, 1314, 1315, 1316, 1317, 1319, 1411, 1419 and 1420) and Manufacturing sector (2510, 2520, 2531, 2532 and 2721).</t>
  </si>
  <si>
    <t xml:space="preserve">7. Our lending target will be the total committed exposure (TCE) or balance (applicable for residential mortgages) at 30 Sep-30. Reported progress against the target will be TCE or balance at 
a point-in-time based on transactions completed during the year, along with previous transactions assessed as sustainable under the Framework. The target requires continued growth in 
TCE or balance, including replacing balances paid down. </t>
  </si>
  <si>
    <t>TARGET BY SEPTEMBER 2030</t>
  </si>
  <si>
    <r>
      <t>kgCO</t>
    </r>
    <r>
      <rPr>
        <vertAlign val="subscript"/>
        <sz val="10"/>
        <color rgb="FF000000"/>
        <rFont val="Arial"/>
        <family val="2"/>
      </rPr>
      <t>2</t>
    </r>
    <r>
      <rPr>
        <sz val="10"/>
        <color rgb="FF000000"/>
        <rFont val="Arial"/>
        <family val="2"/>
      </rPr>
      <t>-e/m</t>
    </r>
    <r>
      <rPr>
        <vertAlign val="superscript"/>
        <sz val="10"/>
        <color rgb="FF000000"/>
        <rFont val="Arial"/>
        <family val="2"/>
      </rPr>
      <t>2</t>
    </r>
  </si>
  <si>
    <r>
      <t>tCO</t>
    </r>
    <r>
      <rPr>
        <vertAlign val="subscript"/>
        <sz val="10"/>
        <color rgb="FF000000"/>
        <rFont val="Arial"/>
        <family val="2"/>
      </rPr>
      <t>2</t>
    </r>
    <r>
      <rPr>
        <sz val="10"/>
        <color rgb="FF000000"/>
        <rFont val="Arial"/>
        <family val="2"/>
      </rPr>
      <t xml:space="preserve">-e/tonne of aluminium </t>
    </r>
  </si>
  <si>
    <t>International Aluminium Institute (IAI) 1.5°C</t>
  </si>
  <si>
    <t>Reduce absolute scope 1, 2 and 3 financed emissions to 7.1 MtCO2-e (2021 baseline)</t>
  </si>
  <si>
    <t>Terminations due to code of conduct breaches</t>
  </si>
  <si>
    <r>
      <t>Reduce Scope 1 and 2 emissions intensity to 1.42 tCO</t>
    </r>
    <r>
      <rPr>
        <vertAlign val="subscript"/>
        <sz val="10"/>
        <color rgb="FF000000"/>
        <rFont val="Arial"/>
        <family val="2"/>
      </rPr>
      <t>2</t>
    </r>
    <r>
      <rPr>
        <sz val="10"/>
        <color rgb="FF000000"/>
        <rFont val="Arial"/>
        <family val="2"/>
      </rPr>
      <t>-e/tonne of crude steel produced (2021 baseline)</t>
    </r>
  </si>
  <si>
    <t>The table below summarises our NZBA sector targets and our latest progress. 
More information on each target is available in our 2024 Climate Report (including Appendix) and in our 2024 Climate Methodologies Supplement .</t>
  </si>
  <si>
    <t>PROGRESS FY22</t>
  </si>
  <si>
    <t>PROGRESS FY23</t>
  </si>
  <si>
    <r>
      <t>Not disclosed</t>
    </r>
    <r>
      <rPr>
        <vertAlign val="superscript"/>
        <sz val="10"/>
        <color rgb="FF000000"/>
        <rFont val="Arial"/>
        <family val="2"/>
      </rPr>
      <t>6</t>
    </r>
  </si>
  <si>
    <r>
      <t>Reduce Scope 1 emissions intensity to 76.4 gCO</t>
    </r>
    <r>
      <rPr>
        <vertAlign val="subscript"/>
        <sz val="10"/>
        <color rgb="FF000000"/>
        <rFont val="Arial"/>
        <family val="2"/>
      </rPr>
      <t>2</t>
    </r>
    <r>
      <rPr>
        <sz val="10"/>
        <color rgb="FF000000"/>
        <rFont val="Arial"/>
        <family val="2"/>
      </rPr>
      <t>-e/passenger km</t>
    </r>
    <r>
      <rPr>
        <vertAlign val="superscript"/>
        <sz val="10"/>
        <color rgb="FF000000"/>
        <rFont val="Arial"/>
        <family val="2"/>
      </rPr>
      <t>8</t>
    </r>
    <r>
      <rPr>
        <sz val="10"/>
        <color rgb="FF000000"/>
        <rFont val="Arial"/>
        <family val="2"/>
      </rPr>
      <t xml:space="preserve"> (2021 baseline)</t>
    </r>
  </si>
  <si>
    <r>
      <t>Agriculture: Dairy (Australia)</t>
    </r>
    <r>
      <rPr>
        <vertAlign val="superscript"/>
        <sz val="10"/>
        <color rgb="FF000000"/>
        <rFont val="Arial"/>
        <family val="2"/>
      </rPr>
      <t>9</t>
    </r>
  </si>
  <si>
    <r>
      <t>Reduce Scope 1 land management</t>
    </r>
    <r>
      <rPr>
        <vertAlign val="superscript"/>
        <sz val="10"/>
        <color rgb="FF000000"/>
        <rFont val="Arial"/>
        <family val="2"/>
      </rPr>
      <t>10</t>
    </r>
    <r>
      <rPr>
        <sz val="10"/>
        <color rgb="FF000000"/>
        <rFont val="Arial"/>
        <family val="2"/>
      </rPr>
      <t xml:space="preserve"> emissions intensity to 0.85 tCO2-e/tonne of FPCM (2021 baseline)</t>
    </r>
  </si>
  <si>
    <r>
      <t>tCO</t>
    </r>
    <r>
      <rPr>
        <vertAlign val="subscript"/>
        <sz val="10"/>
        <color rgb="FF000000"/>
        <rFont val="Arial"/>
        <family val="2"/>
      </rPr>
      <t>2</t>
    </r>
    <r>
      <rPr>
        <sz val="10"/>
        <color rgb="FF000000"/>
        <rFont val="Arial"/>
        <family val="2"/>
      </rPr>
      <t>-e/tonne of Fat Protein Corrected Milk (FPCM)</t>
    </r>
    <r>
      <rPr>
        <vertAlign val="superscript"/>
        <sz val="10"/>
        <color rgb="FF000000"/>
        <rFont val="Arial"/>
        <family val="2"/>
      </rPr>
      <t>11</t>
    </r>
  </si>
  <si>
    <r>
      <t>Agriculture: Beef and Sheep (Australia)</t>
    </r>
    <r>
      <rPr>
        <vertAlign val="superscript"/>
        <sz val="10"/>
        <color rgb="FF000000"/>
        <rFont val="Arial"/>
        <family val="2"/>
      </rPr>
      <t>9</t>
    </r>
  </si>
  <si>
    <r>
      <t>Reduce Scope 1 land management</t>
    </r>
    <r>
      <rPr>
        <vertAlign val="superscript"/>
        <sz val="10"/>
        <color rgb="FF000000"/>
        <rFont val="Arial"/>
        <family val="2"/>
      </rPr>
      <t>10</t>
    </r>
    <r>
      <rPr>
        <sz val="10"/>
        <color rgb="FF000000"/>
        <rFont val="Arial"/>
        <family val="2"/>
      </rPr>
      <t xml:space="preserve"> emissions intensity to 19.85 tCO2-e/tonne of FW (2021 baseline)</t>
    </r>
  </si>
  <si>
    <r>
      <t>tCO</t>
    </r>
    <r>
      <rPr>
        <vertAlign val="subscript"/>
        <sz val="10"/>
        <color rgb="FF000000"/>
        <rFont val="Arial"/>
        <family val="2"/>
      </rPr>
      <t>2</t>
    </r>
    <r>
      <rPr>
        <sz val="10"/>
        <color rgb="FF000000"/>
        <rFont val="Arial"/>
        <family val="2"/>
      </rPr>
      <t>-e/tonne of Fresh Weight (FW)</t>
    </r>
    <r>
      <rPr>
        <vertAlign val="superscript"/>
        <sz val="10"/>
        <color rgb="FF000000"/>
        <rFont val="Arial"/>
        <family val="2"/>
      </rPr>
      <t>12</t>
    </r>
  </si>
  <si>
    <r>
      <t>Agriculture: Dairy (New Zealand)</t>
    </r>
    <r>
      <rPr>
        <vertAlign val="superscript"/>
        <sz val="10"/>
        <color rgb="FF000000"/>
        <rFont val="Arial"/>
        <family val="2"/>
      </rPr>
      <t>13</t>
    </r>
  </si>
  <si>
    <r>
      <t>Reduce Scope 1 land management</t>
    </r>
    <r>
      <rPr>
        <vertAlign val="superscript"/>
        <sz val="10"/>
        <color rgb="FF000000"/>
        <rFont val="Arial"/>
        <family val="2"/>
      </rPr>
      <t>10</t>
    </r>
    <r>
      <rPr>
        <sz val="10"/>
        <color rgb="FF000000"/>
        <rFont val="Arial"/>
        <family val="2"/>
      </rPr>
      <t xml:space="preserve"> emissions intensity to 0.75 tCO2-e/tonne of FPCM (2021 baseline)</t>
    </r>
  </si>
  <si>
    <r>
      <t>Agriculture: Beef and Sheep (New Zealand)</t>
    </r>
    <r>
      <rPr>
        <vertAlign val="superscript"/>
        <sz val="10"/>
        <color rgb="FF000000"/>
        <rFont val="Arial"/>
        <family val="2"/>
      </rPr>
      <t>13</t>
    </r>
  </si>
  <si>
    <r>
      <t>Reduce Scope 1 land management</t>
    </r>
    <r>
      <rPr>
        <vertAlign val="superscript"/>
        <sz val="10"/>
        <color rgb="FF000000"/>
        <rFont val="Arial"/>
        <family val="2"/>
      </rPr>
      <t>10</t>
    </r>
    <r>
      <rPr>
        <sz val="10"/>
        <color rgb="FF000000"/>
        <rFont val="Arial"/>
        <family val="2"/>
      </rPr>
      <t xml:space="preserve"> emissions intensity to 17.6 tCO2-e/tonne of FW (2021 baseline)</t>
    </r>
  </si>
  <si>
    <r>
      <t>kgCO</t>
    </r>
    <r>
      <rPr>
        <vertAlign val="subscript"/>
        <sz val="10"/>
        <color rgb="FF000000"/>
        <rFont val="Arial"/>
        <family val="2"/>
      </rPr>
      <t>2</t>
    </r>
    <r>
      <rPr>
        <sz val="10"/>
        <color rgb="FF000000"/>
        <rFont val="Arial"/>
        <family val="2"/>
      </rPr>
      <t>-e/m</t>
    </r>
    <r>
      <rPr>
        <vertAlign val="superscript"/>
        <sz val="10"/>
        <color rgb="FF000000"/>
        <rFont val="Arial"/>
        <family val="2"/>
      </rPr>
      <t>2</t>
    </r>
    <r>
      <rPr>
        <sz val="10"/>
        <color rgb="FF000000"/>
        <rFont val="Arial"/>
        <family val="2"/>
      </rPr>
      <t xml:space="preserve"> net lettable area</t>
    </r>
    <r>
      <rPr>
        <vertAlign val="superscript"/>
        <sz val="10"/>
        <color rgb="FF000000"/>
        <rFont val="Arial"/>
        <family val="2"/>
      </rPr>
      <t>16</t>
    </r>
  </si>
  <si>
    <t>6. In FY23, we are on track to achieve our 2030 target and progress is below our emissions pathway. Given the small number of customers, this information is not publicly disclosed.</t>
  </si>
  <si>
    <t xml:space="preserve">7. Covers customers that operate scheduled air transport for passengers, including freight operations undertaken by passenger airline operators. </t>
  </si>
  <si>
    <t>8. Passenger kilometres (pkm) is a measure of activity for passenger airline operators.</t>
  </si>
  <si>
    <t>9. Applies to institutional and commercial relationship-managed agribusiness customers with TCE ≥$1.5 million who are captured by dairy, beef, sheep and mixed farming ANZSICs.</t>
  </si>
  <si>
    <t>10. Land management emissions refers to operational emissions resulting from how land is managed rather than emissions resulting from land-use change. Land management emissions arise from processes such as enteric fermentation, biomass burning, fertiliser use and manure management.</t>
  </si>
  <si>
    <t xml:space="preserve">11. Fat Protein Corrected Milk is a commonly used measure of dairy farm outputs. FPCM is milk corrected for its fat and protein content to a regional standard. In SBTi FLAG (reference scenario we used for setting Agriculture targets), dairy production is expressed in tonnes of fat and protein corrected milk. </t>
  </si>
  <si>
    <t>12. In SBTi FLAG animal commodities production is expressed in tonnes of fresh weight of carcass where carcass is defined as animal meat, fresh, chilled or frozen, with bone in.</t>
  </si>
  <si>
    <t>13. Applies to relationship-managed agribusiness customers with TCE equal to or greater than $NZ1.0 million who are captured by dairy and sheep and beef farming ANZSICs.</t>
  </si>
  <si>
    <t>14. Base building operational Scope 1 and 2 emissions. Target excludes all Scope 3 emissions (e.g. tenant emissions from electricity and appliance use, construction, embodied emissions and corporate activities).</t>
  </si>
  <si>
    <t>15. Our target applies to facilities that are assigned office related ANZSIC codes, and with a TCE greater than or equal to $5 million AUD for Australian facilities or $5 million NZD for New Zealand facilities. This excludes exposures associated with site finance, construction and renovation of commercial real estate assets.</t>
  </si>
  <si>
    <t>16. Floor space is defined as net-lettable area (NLA). In Australia, the standard used for determining the NLA is set out in the Property Council of Australia (PCA) March 1997 Method of Measurement. In New Zealand, this is Rentable Area as set out in The Guide for the Measurement of Rentable Areas NZ.</t>
  </si>
  <si>
    <t>17. Excludes mortgages on vacant land as well as construction and renovation loans given there are no in-use operational emissions associated with these.</t>
  </si>
  <si>
    <t>18.  Baseline and progress metrics for Residential Real Estate target are as at 31 August.</t>
  </si>
  <si>
    <t>19. Scope 1 and 2 emissions refer to in-use operational emissions from energy associated with the operation of the building, consisting of purchased electricity and natural gas consumption.</t>
  </si>
  <si>
    <r>
      <t>Residential Real Estate: Australian Residential Mortgages</t>
    </r>
    <r>
      <rPr>
        <vertAlign val="superscript"/>
        <sz val="10"/>
        <color rgb="FF000000"/>
        <rFont val="Arial"/>
        <family val="2"/>
      </rPr>
      <t>17, 18</t>
    </r>
  </si>
  <si>
    <r>
      <t>Reduce Scope 1 and 2 emissions intensity</t>
    </r>
    <r>
      <rPr>
        <vertAlign val="superscript"/>
        <sz val="10"/>
        <color rgb="FF000000"/>
        <rFont val="Arial"/>
        <family val="2"/>
      </rPr>
      <t>19</t>
    </r>
    <r>
      <rPr>
        <sz val="10"/>
        <color rgb="FF000000"/>
        <rFont val="Arial"/>
        <family val="2"/>
      </rPr>
      <t xml:space="preserve"> to 15.2 kgCO2-e/m</t>
    </r>
    <r>
      <rPr>
        <vertAlign val="superscript"/>
        <sz val="10"/>
        <color rgb="FF000000"/>
        <rFont val="Arial"/>
        <family val="2"/>
      </rPr>
      <t>2</t>
    </r>
    <r>
      <rPr>
        <sz val="10"/>
        <color rgb="FF000000"/>
        <rFont val="Arial"/>
        <family val="2"/>
      </rPr>
      <t xml:space="preserve"> attributed floor area (2022 baseline - year to Aug)</t>
    </r>
  </si>
  <si>
    <t>20. The global aviation sector was highly impacted by the effects of the COVID-19 pandemic resulting in emissions intensities higher than the IEA NZE 2050 pathway. Increases in activity as the sector recovers from the pandemic will improve operational efficiencies and result in some reduction in emissions intensity.</t>
  </si>
  <si>
    <r>
      <t>Transport: Aviation (passenger aircraft operators</t>
    </r>
    <r>
      <rPr>
        <vertAlign val="superscript"/>
        <sz val="10"/>
        <color rgb="FF000000"/>
        <rFont val="Arial"/>
        <family val="2"/>
      </rPr>
      <t>7</t>
    </r>
    <r>
      <rPr>
        <sz val="10"/>
        <color rgb="FF000000"/>
        <rFont val="Arial"/>
        <family val="2"/>
      </rPr>
      <t>)</t>
    </r>
    <r>
      <rPr>
        <vertAlign val="superscript"/>
        <sz val="10"/>
        <color rgb="FF000000"/>
        <rFont val="Arial"/>
        <family val="2"/>
      </rPr>
      <t>20</t>
    </r>
  </si>
  <si>
    <t>21. We include the scope 1 and scope 2 emissions of the refining and smelting processes of the multi-step Aluminium production process in our boundary definition. We exclude: rehabilitation bonds; extraction of bauxite ore in open-cut mining except where reported as part of vertically integrated operations; end-product manufacture; and, secondary production, as it does not reflect our customers’ activities, and due to current data limitations.</t>
  </si>
  <si>
    <r>
      <t>Reduce Scope 1 and 2 emissions intensity</t>
    </r>
    <r>
      <rPr>
        <vertAlign val="superscript"/>
        <sz val="10"/>
        <color rgb="FF000000"/>
        <rFont val="Arial"/>
        <family val="2"/>
      </rPr>
      <t>21</t>
    </r>
    <r>
      <rPr>
        <sz val="10"/>
        <color rgb="FF000000"/>
        <rFont val="Arial"/>
        <family val="2"/>
      </rPr>
      <t xml:space="preserve"> to 10.35 tCO</t>
    </r>
    <r>
      <rPr>
        <vertAlign val="subscript"/>
        <sz val="10"/>
        <color rgb="FF000000"/>
        <rFont val="Arial"/>
        <family val="2"/>
      </rPr>
      <t>2</t>
    </r>
    <r>
      <rPr>
        <sz val="10"/>
        <color rgb="FF000000"/>
        <rFont val="Arial"/>
        <family val="2"/>
      </rPr>
      <t>-e/tonne of primary aluminium produced (2023 baseline)</t>
    </r>
  </si>
  <si>
    <t>22. The baseline year for this target is 2023. Given the small number of customers, this information is not publicly disclosed.</t>
  </si>
  <si>
    <r>
      <t>Not disclosed</t>
    </r>
    <r>
      <rPr>
        <vertAlign val="superscript"/>
        <sz val="10"/>
        <color rgb="FF000000"/>
        <rFont val="Arial"/>
        <family val="2"/>
      </rPr>
      <t>22</t>
    </r>
  </si>
  <si>
    <r>
      <t>N/A</t>
    </r>
    <r>
      <rPr>
        <vertAlign val="superscript"/>
        <sz val="10"/>
        <color rgb="FF000000"/>
        <rFont val="Arial"/>
        <family val="2"/>
      </rPr>
      <t>22</t>
    </r>
  </si>
  <si>
    <t xml:space="preserve">% of Group scope 3 financed emissions captured in our NZBA sector targets (scope 1 and 2 customer emissions only) </t>
  </si>
  <si>
    <t xml:space="preserve">% of Group scope 3 financed emissions captured in our NZBA sector targets (scope 1, 2, and 3 customer emissions) </t>
  </si>
  <si>
    <t>PORTFOLIO COVERAGE OF OUR NZBA SECTOR TARGETS</t>
  </si>
  <si>
    <t>COVERAGE</t>
  </si>
  <si>
    <r>
      <t>Reduce Scope 1 and 2 emissions intensity</t>
    </r>
    <r>
      <rPr>
        <vertAlign val="superscript"/>
        <sz val="10"/>
        <color rgb="FF000000"/>
        <rFont val="Arial"/>
        <family val="2"/>
      </rPr>
      <t>14</t>
    </r>
    <r>
      <rPr>
        <sz val="10"/>
        <color rgb="FF000000"/>
        <rFont val="Arial"/>
        <family val="2"/>
      </rPr>
      <t xml:space="preserve"> for Australian and New Zealand offices</t>
    </r>
    <r>
      <rPr>
        <vertAlign val="superscript"/>
        <sz val="10"/>
        <color rgb="FF000000"/>
        <rFont val="Arial"/>
        <family val="2"/>
      </rPr>
      <t>15</t>
    </r>
    <r>
      <rPr>
        <sz val="10"/>
        <color rgb="FF000000"/>
        <rFont val="Arial"/>
        <family val="2"/>
      </rPr>
      <t xml:space="preserve"> to 25 kgCO2-e/m</t>
    </r>
    <r>
      <rPr>
        <vertAlign val="superscript"/>
        <sz val="10"/>
        <color rgb="FF000000"/>
        <rFont val="Arial"/>
        <family val="2"/>
      </rPr>
      <t>2</t>
    </r>
    <r>
      <rPr>
        <sz val="10"/>
        <color rgb="FF000000"/>
        <rFont val="Arial"/>
        <family val="2"/>
      </rPr>
      <t xml:space="preserve"> net lettable area 
(2022 baseline)</t>
    </r>
  </si>
  <si>
    <t>PROGRESS FY23 
(% CHANGE IN EMISSIONS 
FROM BASELINE YEAR)</t>
  </si>
  <si>
    <t>IMPLIED 2030 TARGET
(% CHANGE IN EMISSIONS 
FROM BASELINE YEAR)</t>
  </si>
  <si>
    <t>Total exposure to industries that may be exposed 
to higher transition risk</t>
  </si>
  <si>
    <t>Calculation Boundary: Direct scope 1 emissions from Kyoto hydrofluorocarbons (refrigerants) used in commercial air conditioning units.
_x000D_
_x000D_Calculation Methodology: Refrigerant emissions are calculated by multiplying the refrigerant capacity (kg) with the Global Warming Potential (GWP) value of the relevant gas type to determine the total stock in carbon dioxide equivalence (CO2-e) tonnes. A default leakage rate is applied to the total stock, in line with NGER Measurement Determination and Ministry for the Environment Summary of Emissions Factors, for Australia and New Zealand respectively.
_x000D_
_x000D_Activity data source: Refrigerant capacity (kg) and gas type per nameplate on equipment, as recorded within the refrigerant register.</t>
  </si>
  <si>
    <t>Calculation Boundary: Direct scope 1 emissions from the consumption of natural gas, diesel and LPG used for stationary purposes at sites under Westpac operational control.
_x000D_
_x000D_Calculation Methodology: For Australia, natural gas activity data is based on invoice records provided by suppliers. Where natural gas invoices have not been received, data is accrued using a seasonally adjusted weighted average method to estimate the missing period. Diesel and LPG activity data is based on fuel delivery records provided by suppliers. For New Zealand, natural gas and LPG activity data is based on invoice records from suppliers and diesel activity data is based on fuel delivery records. Where natural gas invoices have not been received, consumption is based on historical use. Emissions are calculated by multiplying the quantity of fuel type by relevant energy content and emission factors, in line with NGER Measurement and Ministry for the Environment Summary of Emissions Factors, for Australia and New Zealand respectively.
_x000D_
_x000D_Activity data source: Utility invoices and delivery records.</t>
  </si>
  <si>
    <t>Calculation Boundary: Direct scope 1 emissions from the consumption of liquid fuels for transport (diesel, petrol, ethanol, LPG) by fleet vehicles under Westpac operational control, (owned or leased). Excludes novated lease, salary sacrifice purchased vehicles, transport services provided by third parties or vehicles sponsored by Westpac.
_x000D_
_x000D_Calculation Methodology: Emissions are calculated based on litres of fuels consumed (diesel, petrol, ethanol, LPG). This is calculated by multiplying the quantity of fuel type by the relevant energy content and emission factor, in line with NGER Measurement Determination and Ministry for the Environment Summary of Emissions Factors, for Australia and New Zealand respectively.
_x000D_
_x000D_Activity data source: Supplier records.</t>
  </si>
  <si>
    <t>Calculation Boundary: Paper consumption includes office paper, copy paper and other paper items (e.g. statements) purchased through Westpac’s key suppliers.
_x000D_
_x000D_Calculation Methodology: For Australia, paper emissions are calculated by multiplying paper consumption (kg) by an emissions factor sourced from 2023 Opal Australian Paper’s Public Disclosure Statement and Indufor (2016), Recycled paper: A comparison of greenhouse gas emissions associated with locally made and imported paper products, prepared for Opal Australian Paper. For New Zealand, paper emissions are calculated by multiplying the type of paper consumed (i.e. carbon neutral or non-carbon neutral) by the relevant default Ministry for the Environment Summary of Emission Factors for non-carbon neutral and supplier-specific emission factors for carbon neutral paper.
_x000D_
_x000D_Activity data source: Supplier records.</t>
  </si>
  <si>
    <t>Calculation Boundary: Water consumed at facilities under Westpac operational control in Australia. From 2021 water consumption included Australian commercial, retail, data centre and subsidiary sites. Prior to this, water consumption included Australian commercial and retail sites within operational control only.Excludes New Zealand.
Calculation Methodology: Water consumption includes Australian commercial, retail, data centre and subsidiary sites, and is based on invoice records provided by suppliers. Where invoice data is not available, it is estimated based on the net lettable area and average consumption of similar properties.
Water emissions are calculated by multiplying the water consumption (kL) data by region-specific water emission factors sourced from the Australian National Life Cycle Inventory Database (AusLCI v1.42), per the Climate Active Carbon Inventory.
Activity data source: Utility invoices.</t>
  </si>
  <si>
    <t>Calculation Boundary: Losses due to the transmission and distribution (T&amp;D) of electricity to the end user. For Australia and New Zealand, this includes emissions from the electricity used by commercial, retail, data centre, subsidiary and ATM sites under the Group’s operational and non-operational control.
_x000D_
_x000D_Calculation Methodology: Location-based method calculates emissions by multiplying the converted activity by the transmission and distribution emission factor, sourced from the National Greenhouse Accounts Factors and Ministry for the Environment Summary of Emissions Factors, for Australia and New Zealand respectively.
For Australia, market-based method calculates emissions by multiplying the residual electricity activity data (total electricity consumption reduced by the MWh of renewable electricity equivalent consumed) by the Australian Residual Mix Factor calculated under the Climate Active Carbon Neutral Standard for Organisations.
For New Zealand, market-based method calculates emissions by multiplying the electricity activity data by the New Zealand Residual Supply Factors. The residual mix provides an emissions factor that accounts for the claims tracked through the use of contractual instruments described above such as RECs and prevents double counting of claims. In New Zealand the Residual Supply Mix factor is calculated and published by BraveTrace, formerly called Certified Energy.
Location- and market-based method emission calculations are detailed under the purchased electricity (tCO₂-e) category.
_x000D_
_x000D_Activity data source: Utility invoices and supplier records.</t>
  </si>
  <si>
    <t>Calculation Boundary: Extraction and distribution of the raw fuel sources to Westpac sites, prior to combustion.
This includes indirect emissions from the consumption of natural gas, diesel and LPG used for stationary purposes at sites under Westpac operational control.
_x000D_
_x000D_Calculation Methodology: For Australia, natural gas activity data is based on invoice records. Where invoices have not been received, data is accrued using a seasonally adjusted weighted average method to derive an estimate. Diesel and LPG activity data is based on fuel delivery records.
For New Zealand, natural gas and LPG use data is based on invoice records and diesel activity data is based on fuel delivery records. Where natural gas invoices have not been received, consumption is based on historical usage.
Stationary E&amp;D emissions are calculated by multiplying the quantity of fuel type by the relevant energy content and emission factors, in line with National Greenhouse Accounts Factors and Ministry for the Environment Summary of Emissions Factors, for Australia and New Zealand respectively.
_x000D_
_x000D_Activity data source: Utility invoices and delivery records.</t>
  </si>
  <si>
    <t>Calculation Boundary: Extraction and distribution (E&amp;D) of liquid fuels for transport (diesel, petrol, ethanol, LPG) by fleet vehicles under Westpac operational control, prior to combustion. Excludes New Zealand.
_x000D_
_x000D_Calculation Methodology: Transport fuel activity data is based on litres of fuel consumed for transport purposes (diesel, petrol, ethanol, LPG).
Transport E&amp;D emissions are calculated by multiplying the quantity of fuel by the relevant energy content and emission factor by fuel type, in line with National Greenhouse Accounts Factors.
_x000D_
_x000D_Activity data source: Supplier records.</t>
  </si>
  <si>
    <t>Calculation Boundary: For Australia, includes the collection of cheques, deposits, and the non-cash component of Westpac Business Express Deposits from branches to State mail hubs.
For New Zealand, courier services include cash-in-transit.
_x000D_
_x000D_Calculation Methodology: For Australia, emissions are calculated by multiplying the number of deliveries by the emission factor provided by Australia Post.
For New Zealand, data is sourced from our supplier who provides the proportion of their carbon footprint related to Westpac.
_x000D_
_x000D_Activity data source: Supplier records.</t>
  </si>
  <si>
    <t>Calculation Boundary: Paper waste is recycled by the secure paper service provider for sites under Westpac operational control. Excludes New Zealand.
_x000D_
_x000D_Calculation Methodology: Paper volume activity data is based on actual bin weights. Emissions are calculated by multiplying paper volume by the emission factor for paper disposal to landfill, sourced from the National Greenhouse Accounts Factors.
_x000D_
_x000D_Activity data source: Supplier records.</t>
  </si>
  <si>
    <t>Calculation Boundary: Undertaken by Westpac employees for business purposes.
_x000D_
_x000D_Calculation Methodology: Calculated by multiplying the passenger kilometres travelled by emission factors (including radiative forcing and well-to-tank factors).
For Australia, emission factors are sourced from the UK Government GHG Conversion Factors for Company Reporting published by the Department for Business, Energy and Industrial Strategy.
For New Zealand, emission factors are from the Ministry for the Environment Summary of Emission Factors which includes radiative forcing.
_x000D_
_x000D_Activity data source: Supplier records.</t>
  </si>
  <si>
    <t>Calculation Boundary: Hire vehicle and taxi travel undertaken by Westpac employees for business purposes.
Personal vehicle travel for business purposes and is reported for New Zealand only.
_x000D_
_x000D_Calculation Methodology: Hire car kilometres travelled is sourced from Westpac’s supplier. Where distance data is not available, spend data is used to estimate kilometres travelled by applying the average $/km sourced from Westpac’s supplier.
For Australia, taxi kilometres is estimated from spend data utilising State-based fee per kilometre data of major taxi providers. For New Zealand, taxi kilometres travelled is from Westpac New Zealand’s preferred taxi provider. Where distance data is not available, spend data is used to estimate kilometres travelled.
Personal vehicle travel includes kilometres travelled by New Zealand employees using their vehicles for business purposes and is reported for New Zealand only.
Emissions for hire vehicles, taxi and personal vehicles are calculated by multiplying the distance travelled by the relevant emissions factors, sourced from the UK Government GHG Conversion Factors for Company Reporting published by the Department for Business, Energy &amp; Industrial Strategy and the National Transport Commission "Carbon Dioxide Emissions Intensity for New Australian Light Vehicles 2022" for Australia and from the Ministry for the Environment Summary of Emission Factors for New Zealand.
_x000D_
_x000D_Activity data source: Supplier and expense records.</t>
  </si>
  <si>
    <t>Calculation Boundary: Accommodation nights undertaken by Westpac employees.
_x000D_
_x000D_Calculation Methodology: Calculated by multiplying the number of nights by the emission factors sourced from the Cornell Hotel Sustainability Benchmarking Index, in line with the Climate Active Carbon inventory, for Australia and from the Ministry for the Environment Summary of Emission Factors for New Zealand.
_x000D_
_x000D_Activity data source: Supplier records.</t>
  </si>
  <si>
    <t>Calculation Boundary: Commute undertaken by Westpac employees in Australia between their home and workplace.
_x000D_
_x000D_Calculation Methodology: For Australia, distance travelled by mode of transport is estimated based on Human Resource (HR) records that identify number of employees and their place of work, workplace attendance metrics based on turnstile data for our corporate staff and attendance requirements for other employees. We use the Climate Active ‘Staff Commute’ Calculator v7.2 which is based on Australian Bureau of Statistics (ABS) 2016 data on commuting patterns.
The Group total for employee commute emissions includes Australian commute emissions and an uplift amount for New Zealand and other international sites. The uplift amount is an estimate based on Australian commute emissions per FTE (multiplied by FTE at international sites).
Emissions are calculated by multiplying Activity data by Emission factors sourced from the UK Government GHG Conversion Factors for Company Reporting published by the Department for Business, Energy and Industrial Strategy.
_x000D_
_x000D_Activity data source: HR records that identify employee place of work, workplace attendance metrics based on turnstile data for our corporate staff and attendance requirements for other employees.</t>
  </si>
  <si>
    <t>Calculation Boundary: Work undertaken by Westpac employees in Australia and New Zealand at their home.
_x000D_
_x000D_Calculation Methodology: For Australia, we use the Climate Active ‘Working from home’ calculator, using default assumptions as it relates to electricity, heating, cooling and equipment use, to estimate emissions. Emission factors are sourced from the National Greenhouse Accounts Factors.
For New Zealand, working from home emissions are estimated using employee survey data (25% response rate) using the default work from home emissions factor from the Ministry for the Environment Summary of Emissions.
_x000D_
_x000D_Activity data source: For Australia, working from home FTE data from HR records that identify number of employees and their place of work and attendance metrics based on turnstile data for corporate staff and attendance requirements for other employees.
For New Zealand, employee survey data.</t>
  </si>
  <si>
    <t>Calculation Boundary: Shared commercial building facilities or services (excludes retail sites) attributable to Westpac but not under our direct operational control, including both direct and indirect emissions (electricity, natural gas, stationary diesel, transmission and distribution losses). Excludes New Zealand.
_x000D_
_x000D_Calculation Methodology: Base building landlord supplied data is apportioned to Westpac tenancy (Westpac tenancy NLA/total building NLA).
Where landlord data is not available, data is derived using a weighted average method.
Emissions are calculated by multiplying the base building energy data by relevant emissions factors, sourced from the National Greenhouse Accounts Factors.
_x000D_
_x000D_Activity data source: Landlord data and estimates under methodology described.</t>
  </si>
  <si>
    <t>Calculation Boundary: Indirect scope 2 emissions from electricity consumed by commercial, retail, data centre and subsidiary sites under the Westpac’s operational control.
Calculation Methodology: For Australia, electricity activity data is based on invoice records provided by electricity suppliers. Where not available, missing data is accrued using a seasonally adjusted weighted average method to derive an estimate. In some cases, invoices are not received for a site and electricity usage is estimated using actual electricity data per net lettable area (NLA) intensity (kWh/m²) for similar properties.
The location-based method calculates scope 2 emissions by multiplying the quantity of grid imported electricity by the applicable State or Territory emission factor, as listed in the NGER Measurement Determination.
The market-based method allows total electricity consumption to be reduced by the MWh of renewable electricity consumed, covered by renewable EACs (LGCs), before applying the Australian residual mix factor (RMF) to the remaining electricity. The RMF is used to convert any electricity usage in a carbon account not matched by renewable electricity purchases (accounted for through retired LGCs).
The RE100 Standard allows organisations to claim default delivered renewable electricity from the grid (such as renewables supplied under a compliance mandate such as the Large-scale Renewable Energy Target only where relevant information from the electricity supplier is available. Where verification is not available, Westpac has not claimed the default renewables benefit in its market-based emissions.
The Climate Active Standard allows organisations to claim default delivered renewable electricity from the grid, such as LGC surrenders made by a jurisdiction with a renewable electricity target (for example, the ACT Government’s Renewable Energy Target) as renewable electricity consumption for activities in that jurisdiction.
This results in a difference between the scope 2 market-based emissions figure reported in Westpac’s Sustainability Index and Datasheet and those reported in Westpac’s Climate Active Carbon Neutral Position Disclosure Statements.
For New Zealand, electricity activity data is based on invoice records provided by electricity suppliers. Where invoice data is not available, missing data is accrued based on historical usage.
The location-based method calculates scope 2 emissions by multiplying the quantity of electricity by the grid-average electricity emissions factor, as listed in the Ministry for the Environment Summary of Emissions Factors.
The market-based method reflects net emissions from electricity that Westpac NZ has purchased through Renewable Energy Certificates (RECs). The RECs are market-based instruments that allow for the reporting of scope 2 purchased electricity consumption to be reported as 0. RECs only cover the consumption of electricity, so exclude transmission and distribution losses.
NZ-ECs (RECs) are digital certificates that carry 'attributes' of generated electricity – such as what fuel is used, where the generation site is, and how many carbon emissions are generated to produce it. These ‘attributes’ can then be redeemed against a consumer’s electricity usage, so that the consumer can report on their usage as if it was sourced directly from that generation site. More information can be found on the BraveTrace website.
Activity data source: Utility invoices.</t>
  </si>
  <si>
    <t>The number of matters referred to Westpac’s Workplace Resolutions team for Australia-based employees. Includes allegations of misconduct or serious misconduct under the Group’s ‘Consequence Management Framework’ and matters investigated by other internal teams (e.g. Group Investigations). Multiple policies govern conduct obligations, including the ‘Westpac Group Code of Conduct’.</t>
  </si>
  <si>
    <t>Calculation Boundary: Purchased electricity consumption includes: Third party data centres (Australia and New Zealand); ATMs (Australia only).
Calculation Methodology: For Australia: Third-party data centre electricity activity data is based on invoice records provided by electricity suppliers. Third party ATM electricity data is estimated based on average ATM usage per day by machine type multiplied by number of days the ATM was operational over the reporting period. The total usage is apportioned by the supplier to Westpac. Location- and market-based emission calculations and factors applied are as detailed under the purchased electricity (tCO₂-e) category.
Activity data source: Supplier records.</t>
  </si>
  <si>
    <r>
      <t>LOANS</t>
    </r>
    <r>
      <rPr>
        <b/>
        <vertAlign val="superscript"/>
        <sz val="11"/>
        <color theme="0"/>
        <rFont val="Arial"/>
        <family val="2"/>
        <scheme val="minor"/>
      </rPr>
      <t>1</t>
    </r>
  </si>
  <si>
    <t>Representative concentration pathways (RCPs)</t>
  </si>
  <si>
    <t>A set of pathways developed by the Intergovernmental Panel on Climate Change (IPCC) that reflect different levels of emissions and greenhouse gas concentrations in the atmosphere.
Higher concentration levels are associated with higher estimated global surface temperatures and therefore increased effects of climate change.
They are expressed as RCPy, where ‘y’ refers to the level of radiative forcing (in watts per square metre, or W/m 2 ) resulting from the scenario in the year 2100.
– RCP2.6 – represents a stringent emissions reduction pathway that is likely to keep temperatures below 2°C by 2100. 
RCP4.5 – represents an intermediate scenario where temperatures are likely to exceed 2°C by 2100. 
RCP8.5 – represents a higher emissions scenario where there are no additional efforts to constrain emissions.
We use RCPs to assess the impact of physical risk under the various pathways. Our analysis is typically focused on the impact at 2050 under the relevant RCP. Analysis may include other time periods.</t>
  </si>
  <si>
    <r>
      <t xml:space="preserve">2. Refer to this </t>
    </r>
    <r>
      <rPr>
        <u/>
        <sz val="7.5"/>
        <rFont val="Arial"/>
        <family val="2"/>
        <scheme val="minor"/>
      </rPr>
      <t>link</t>
    </r>
    <r>
      <rPr>
        <sz val="7.5"/>
        <rFont val="Arial"/>
        <family val="2"/>
        <scheme val="minor"/>
      </rPr>
      <t xml:space="preserve"> in the 'Glossary' for the definition of Representative concentration pathways (RCPs).</t>
    </r>
  </si>
  <si>
    <r>
      <t xml:space="preserve">2. Refer to this </t>
    </r>
    <r>
      <rPr>
        <u/>
        <sz val="7.5"/>
        <rFont val="Arial"/>
        <family val="2"/>
        <scheme val="minor"/>
      </rPr>
      <t>link</t>
    </r>
    <r>
      <rPr>
        <sz val="7.5"/>
        <rFont val="Arial"/>
        <family val="2"/>
        <scheme val="minor"/>
      </rPr>
      <t xml:space="preserve"> in the 'Glossary' for the definition of sectors that may face relatively higher growth constraints from transition risk.</t>
    </r>
  </si>
  <si>
    <r>
      <t xml:space="preserve">3. Refer to this </t>
    </r>
    <r>
      <rPr>
        <u/>
        <sz val="7.5"/>
        <rFont val="Arial"/>
        <family val="2"/>
        <scheme val="minor"/>
      </rPr>
      <t>link</t>
    </r>
    <r>
      <rPr>
        <sz val="7.5"/>
        <rFont val="Arial"/>
        <family val="2"/>
        <scheme val="minor"/>
      </rPr>
      <t xml:space="preserve"> in the 'Glossary' for the definition of Representative concentration pathways (RCPs).</t>
    </r>
  </si>
  <si>
    <r>
      <t>Share (%) of current Australian mortgage portfolio in locations which by 2050 are likely to be exposed to higher physical risks under an IPCC RCP2.6</t>
    </r>
    <r>
      <rPr>
        <vertAlign val="superscript"/>
        <sz val="10"/>
        <color rgb="FF000000"/>
        <rFont val="Arial"/>
        <family val="2"/>
        <scheme val="minor"/>
      </rPr>
      <t>3</t>
    </r>
    <r>
      <rPr>
        <sz val="10"/>
        <color rgb="FF000000"/>
        <rFont val="Arial"/>
        <family val="2"/>
        <scheme val="minor"/>
      </rPr>
      <t xml:space="preserve"> scenario.</t>
    </r>
    <r>
      <rPr>
        <vertAlign val="superscript"/>
        <sz val="10"/>
        <rFont val="Arial"/>
        <family val="2"/>
        <scheme val="minor"/>
      </rPr>
      <t>4</t>
    </r>
  </si>
  <si>
    <r>
      <t>Share (%) of current Australian mortgage portfolio in locations which by 2050 are likely to be exposed to higher physical risks under an IPCC RCP8.5</t>
    </r>
    <r>
      <rPr>
        <vertAlign val="superscript"/>
        <sz val="10"/>
        <color rgb="FF000000"/>
        <rFont val="Arial"/>
        <family val="2"/>
        <scheme val="minor"/>
      </rPr>
      <t>3</t>
    </r>
    <r>
      <rPr>
        <sz val="10"/>
        <color rgb="FF000000"/>
        <rFont val="Arial"/>
        <family val="2"/>
        <scheme val="minor"/>
      </rPr>
      <t xml:space="preserve"> scenario.</t>
    </r>
    <r>
      <rPr>
        <vertAlign val="superscript"/>
        <sz val="10"/>
        <color rgb="FF000000"/>
        <rFont val="Arial"/>
        <family val="2"/>
        <scheme val="minor"/>
      </rPr>
      <t>4</t>
    </r>
  </si>
  <si>
    <r>
      <t>Share (%) of current Australian Business and Institutional portfolio exposed to sectors which by 2030 may face relatively higher growth constraints under a 1.5-degrees scenario.</t>
    </r>
    <r>
      <rPr>
        <vertAlign val="superscript"/>
        <sz val="10"/>
        <rFont val="Arial"/>
        <family val="2"/>
        <scheme val="minor"/>
      </rPr>
      <t>1</t>
    </r>
    <r>
      <rPr>
        <vertAlign val="superscript"/>
        <sz val="10"/>
        <color rgb="FF000000"/>
        <rFont val="Arial"/>
        <family val="2"/>
        <scheme val="minor"/>
      </rPr>
      <t>, 2</t>
    </r>
  </si>
  <si>
    <r>
      <t>Share (%) of current Australian Business and Institutional portfolio exposed to sectors which by 2030 may face relatively higher growth constraints under a 2-degrees scenario.</t>
    </r>
    <r>
      <rPr>
        <vertAlign val="superscript"/>
        <sz val="10"/>
        <rFont val="Arial"/>
        <family val="2"/>
        <scheme val="minor"/>
      </rPr>
      <t>1, 2</t>
    </r>
  </si>
  <si>
    <r>
      <t>Share (%) of current Australian Business and Institutional portfolio exposed to sectors which by 2050 may face relatively higher growth constraints under a 1.5-degrees scenario.</t>
    </r>
    <r>
      <rPr>
        <vertAlign val="superscript"/>
        <sz val="10"/>
        <rFont val="Arial"/>
        <family val="2"/>
        <scheme val="minor"/>
      </rPr>
      <t>1, 2</t>
    </r>
  </si>
  <si>
    <r>
      <t>Share (%) of current Australian Business and Institutional portfolio exposed to sectors which by 2050 may face relatively higher growth constraints under a 2-degrees scenario.</t>
    </r>
    <r>
      <rPr>
        <vertAlign val="superscript"/>
        <sz val="10"/>
        <rFont val="Arial"/>
        <family val="2"/>
        <scheme val="minor"/>
      </rPr>
      <t>1, 2</t>
    </r>
  </si>
  <si>
    <t>NEW ZEALAND LENDING SEGMENT</t>
  </si>
  <si>
    <t>NEW ZEALAND LENDING EXPOSED TO SEA-LEVEL RISE</t>
  </si>
  <si>
    <r>
      <t>APPROXIMATE % OF TCE AT HEIGHTENED RISK</t>
    </r>
    <r>
      <rPr>
        <b/>
        <vertAlign val="superscript"/>
        <sz val="11"/>
        <color theme="0"/>
        <rFont val="Arial"/>
        <family val="2"/>
        <scheme val="minor"/>
      </rPr>
      <t>1</t>
    </r>
    <r>
      <rPr>
        <b/>
        <sz val="11"/>
        <color theme="0"/>
        <rFont val="Arial"/>
        <family val="2"/>
        <scheme val="minor"/>
      </rPr>
      <t xml:space="preserve"> OF SEA-LEVEL RISE BY 2050 UNDER THE IPCC RCP8.5 SCENARIO</t>
    </r>
    <r>
      <rPr>
        <b/>
        <vertAlign val="superscript"/>
        <sz val="11"/>
        <color theme="0"/>
        <rFont val="Arial"/>
        <family val="2"/>
        <scheme val="minor"/>
      </rPr>
      <t>2</t>
    </r>
  </si>
  <si>
    <t>1. Heightened risk is defined as annual exceedance probability of 10% or more, as well as general exposure to coastal erosion under NWA's Coastal Sensitivity Index.</t>
  </si>
  <si>
    <t>Commercial property (%)</t>
  </si>
  <si>
    <r>
      <t>AUSTRALIAN MORTGAGES - POTENTIAL PHYSICAL RISKS UNDER DIFFERENT CLIMATE CHANGE SCENARIOS</t>
    </r>
    <r>
      <rPr>
        <b/>
        <vertAlign val="superscript"/>
        <sz val="12"/>
        <color rgb="FFDA1710"/>
        <rFont val="Arial"/>
        <family val="2"/>
        <scheme val="minor"/>
      </rPr>
      <t>1, 2</t>
    </r>
  </si>
  <si>
    <t xml:space="preserve">2. In 2024, we made changes and updates to our methodology. Care should be exercised when comparing with previous year results as they were not restated. </t>
  </si>
  <si>
    <r>
      <t>% OF AUSTRALIAN 
MORTGAGE PORTFOLIO</t>
    </r>
    <r>
      <rPr>
        <b/>
        <vertAlign val="superscript"/>
        <sz val="11"/>
        <color theme="0"/>
        <rFont val="Arial"/>
        <family val="2"/>
        <scheme val="minor"/>
      </rPr>
      <t>3</t>
    </r>
  </si>
  <si>
    <r>
      <t>DYNAMIC LVR 
WEIGHTED AVERAGE (%)</t>
    </r>
    <r>
      <rPr>
        <b/>
        <vertAlign val="superscript"/>
        <sz val="11"/>
        <color theme="0"/>
        <rFont val="Arial"/>
        <family val="2"/>
        <scheme val="minor"/>
      </rPr>
      <t>4</t>
    </r>
  </si>
  <si>
    <r>
      <t>% OF PORTFOLIO
&gt;90% DLVR</t>
    </r>
    <r>
      <rPr>
        <b/>
        <vertAlign val="superscript"/>
        <sz val="11"/>
        <color theme="0"/>
        <rFont val="Arial"/>
        <family val="2"/>
        <scheme val="minor"/>
      </rPr>
      <t>5</t>
    </r>
  </si>
  <si>
    <r>
      <t>IPCC RCP2.6</t>
    </r>
    <r>
      <rPr>
        <vertAlign val="superscript"/>
        <sz val="10"/>
        <rFont val="Arial (Body)"/>
      </rPr>
      <t>6</t>
    </r>
  </si>
  <si>
    <r>
      <t>IPCC RCP8.5</t>
    </r>
    <r>
      <rPr>
        <vertAlign val="superscript"/>
        <sz val="10"/>
        <rFont val="Arial (Body)"/>
      </rPr>
      <t>6</t>
    </r>
  </si>
  <si>
    <t>3. Share of Australian mortgage portfolio as at 31st August 2024 in locations identified as likely to be exposed to higher physical risks under RCP2.6 and RCP8.5 scenarios by 2050.</t>
  </si>
  <si>
    <t>4. Dynamic LVR is the loan-to-value ratio accounting for the current loan balance, changes in security value, offset account balances and other loan adjustments. The property valuation source is CoreLogic. Weighted average LVR calculation considers the size of outstanding balances. More information on Westpac’s mortgage portfolio is provided in our Investor Discussion Pack.</t>
  </si>
  <si>
    <t>5. DLVR is the dynamic loan-to-value ratio.</t>
  </si>
  <si>
    <r>
      <t xml:space="preserve">6. Refer to this </t>
    </r>
    <r>
      <rPr>
        <u/>
        <sz val="7.5"/>
        <rFont val="Arial"/>
        <family val="2"/>
        <scheme val="minor"/>
      </rPr>
      <t>link</t>
    </r>
    <r>
      <rPr>
        <sz val="7.5"/>
        <rFont val="Arial"/>
        <family val="2"/>
        <scheme val="minor"/>
      </rPr>
      <t xml:space="preserve"> in the 'Glossary' for the definition of Representative concentration pathways (RCPs).</t>
    </r>
  </si>
  <si>
    <t>4. As the analysis has been updated to include any potential refinements in methodology &amp; changes in portfolio composition, direct comparisons of figures in this Sustainability Index and Datasheet with prior periods cannot be made. 'Higher risk' were locations where insurance may become more expensive or unavailable.</t>
  </si>
  <si>
    <t xml:space="preserve">Estimated % of Group scope 3 financed emissions related to customers and industries captured in our NZBA sector targets.
</t>
  </si>
  <si>
    <r>
      <t>Reduce Scope 1 and 2 emissions intensity to 0.57 tCO</t>
    </r>
    <r>
      <rPr>
        <vertAlign val="subscript"/>
        <sz val="10"/>
        <color rgb="FF000000"/>
        <rFont val="Arial"/>
        <family val="2"/>
      </rPr>
      <t>2</t>
    </r>
    <r>
      <rPr>
        <sz val="10"/>
        <color rgb="FF000000"/>
        <rFont val="Arial"/>
        <family val="2"/>
      </rPr>
      <t>-e/tonne of cement produced from in-house produced clinker</t>
    </r>
    <r>
      <rPr>
        <vertAlign val="superscript"/>
        <sz val="10"/>
        <color rgb="FF000000"/>
        <rFont val="Arial"/>
        <family val="2"/>
      </rPr>
      <t>5</t>
    </r>
    <r>
      <rPr>
        <sz val="10"/>
        <color rgb="FF000000"/>
        <rFont val="Arial"/>
        <family val="2"/>
      </rPr>
      <t xml:space="preserve"> 
(2021 baseline)</t>
    </r>
  </si>
  <si>
    <r>
      <t>Zero Scope 1, 2 and 3 financed emissions to companies with &gt;5% of their revenue</t>
    </r>
    <r>
      <rPr>
        <vertAlign val="superscript"/>
        <sz val="10"/>
        <color rgb="FF000000"/>
        <rFont val="Arial"/>
        <family val="2"/>
      </rPr>
      <t>3</t>
    </r>
    <r>
      <rPr>
        <sz val="10"/>
        <color rgb="FF000000"/>
        <rFont val="Arial"/>
        <family val="2"/>
      </rPr>
      <t xml:space="preserve"> directly from thermal coal mining</t>
    </r>
    <r>
      <rPr>
        <vertAlign val="superscript"/>
        <sz val="10"/>
        <color rgb="FF000000"/>
        <rFont val="Arial"/>
        <family val="2"/>
      </rPr>
      <t xml:space="preserve"> 
</t>
    </r>
    <r>
      <rPr>
        <sz val="10"/>
        <color rgb="FF000000"/>
        <rFont val="Arial"/>
        <family val="2"/>
      </rPr>
      <t>(2021 baseline)</t>
    </r>
  </si>
  <si>
    <t>6. Scope 3 analysis limited to customers allocated to the following ANZSIC (1993) codes within the Mining sector (1101, 1102, 1200, 1311, 1312, 1313, 1314, 1315, 1316, 1317, 1319, 1411, 1419 and 1420) and Manufacturing sector (2510, 2520, 2531, 2532 and 2721).</t>
  </si>
  <si>
    <r>
      <t>TCE TO INDUSTRIES IN THE FOSSIL FUEL ENERGY VALUE CHAIN</t>
    </r>
    <r>
      <rPr>
        <b/>
        <vertAlign val="superscript"/>
        <sz val="12"/>
        <color theme="4"/>
        <rFont val="Arial"/>
        <family val="2"/>
        <scheme val="minor"/>
      </rPr>
      <t>1</t>
    </r>
  </si>
  <si>
    <r>
      <t>INDUSTRY TCE ($M)</t>
    </r>
    <r>
      <rPr>
        <b/>
        <vertAlign val="superscript"/>
        <sz val="11"/>
        <color theme="0"/>
        <rFont val="Arial"/>
        <family val="2"/>
      </rPr>
      <t>2</t>
    </r>
  </si>
  <si>
    <r>
      <t xml:space="preserve">2. Refer to this </t>
    </r>
    <r>
      <rPr>
        <u/>
        <sz val="7.5"/>
        <rFont val="Arial"/>
        <family val="2"/>
        <scheme val="minor"/>
      </rPr>
      <t>link</t>
    </r>
    <r>
      <rPr>
        <sz val="7.5"/>
        <rFont val="Arial"/>
        <family val="2"/>
        <scheme val="minor"/>
      </rPr>
      <t xml:space="preserve"> in the 'Glossary' for the definition of TCE - specific to Westpac Institutional Banking division.</t>
    </r>
  </si>
  <si>
    <r>
      <t>Coal Ports</t>
    </r>
    <r>
      <rPr>
        <vertAlign val="superscript"/>
        <sz val="10"/>
        <color rgb="FF000000"/>
        <rFont val="Arial"/>
        <family val="2"/>
      </rPr>
      <t>2</t>
    </r>
  </si>
  <si>
    <t>5. FY24 and FY23 numbers include additional exposures outside of Westpac Institutional Bank.</t>
  </si>
  <si>
    <r>
      <t>Thermal coal mining</t>
    </r>
    <r>
      <rPr>
        <vertAlign val="superscript"/>
        <sz val="10"/>
        <color rgb="FF000000"/>
        <rFont val="Arial"/>
        <family val="2"/>
      </rPr>
      <t>2, 3</t>
    </r>
  </si>
  <si>
    <t>3. FY24 and FY23 numbers include additional exposures outside of Westpac Institutional Bank.</t>
  </si>
  <si>
    <t>2024 Climate Methodologies Supplement</t>
  </si>
  <si>
    <t>https://www.westpac.com.au/content/dam/public/wbc/documents/pdf/aw/sustainability/wbc-climate-methodologies-supplement-2024.pdf</t>
  </si>
  <si>
    <t>Transactions assessed pursuant to Westpac 2024 Sustainable Finance Framework as qualifying for inclusion in our Sustainable Finance Targets.</t>
  </si>
  <si>
    <t>Sustainable Finance</t>
  </si>
  <si>
    <t>DISCLAIMER</t>
  </si>
  <si>
    <t>The information in this Sustainability Index and Datasheet is general information about the Group and its activities as at the date of this spreadsheet. It is given in summary form and is therefore not necessarily complete. It is not intended that it be relied upon as advice to investors or potential investors, who should be seeking independent professional advice depending on their specific investment objectives, financial situation or particular needs. The material contained in this document may include information, including, without limitation, methodologies, modelling, scenarios, reports, benchmarks, standards, tools, metrics and data, derived from publicly available or government or industry sources that have not been independently verified. No representation or warranty is made as to the accuracy, completeness or reliability of the information.</t>
  </si>
  <si>
    <t xml:space="preserve">This spreadsheet contains statements that constitute “forward-looking statements” (statements about matters that are not historical facts) and other representations relating to ESG topics, including but not limited to climate change, net zero, climate resilience, natural capital, emissions intensity, human rights, and other sustainability-related statements, commitments, targets, projections, scenarios, risk and opportunity assessments, pathways, forecasts, estimated projections and other proxy data. These are subject to known and unknown risks, and there are significant uncertainties, limitations, risks and assumptions in the metrics and modelling on which these statements rely.
In particular, the metrics, methodologies and data relating to climate and sustainability are rapidly evolving and maturing, including variations in approaches and common standards in estimating and calculating emissions, and uncertainty around future climate- and sustainability-related policy and legislation. There are inherent limits in the current scientific understanding of climate change and its impacts. Some material contained in this spreadsheet may include information (including, without limitation, methodologies, modelling, scenarios, reports, benchmarks, tools and data) derived from publicly available or government or industry sources that have not been independently verified. No representation or warranty is made as to the accuracy, completeness or reliability of such information. 
We use words such as ‘will’, ‘may’, ‘expect’, ‘indicative’, ‘intend’, ‘seek’, ‘would’, ‘should’, ‘could’, ‘continue’, ‘anticipate‘, ‘believe‘, ‘probability‘, ‘risk‘, ‘aim‘, ‘target’, ‘plan’, ‘estimate‘, ‘outlook‘, ‘forecast‘, ‘goal’, ‘guidance’, ‘ambition’, ‘assumption’, ‘projection’, or other similar words that convey the prospective nature of events or outcomes and generally indicate forward-looking statements. These forward-looking statements and other representations reflect our current best estimates, judgements, assumptions and views as at the date of this spreadsheet with respect to future events and are subject to change, certain known and unknown risks and uncertainties and assumptions and other factors which are, in many instances, beyond the control of Westpac, its officers, employees, agents and advisors, and have been made based upon management’s current expectations, understandings or beliefs concerning future developments and their potential effect upon us. Although management currently believes these forward- looking statements and other representations have a reasonable basis, there can be no assurance that future developments or performance will be in accordance with our expectations or that the effect of future developments on us will be those anticipated. 
</t>
  </si>
  <si>
    <t xml:space="preserve">There is a risk that the estimates, judgements, assumptions, views, models, scenarios or projections used by Westpac may turn out to be incorrect. Actual results, performance, conditions, circumstances or the ability to meet commitments and targets could differ materially from those we expect or are expressed or implied in such statements, depending on various factors, including without limitation significant uncertainties in climate change and sustainability related metrics and modelling as well as further development of methodologies, reporting or other standards which could impact metrics, data and targets (noting that climate and sustainability science, standards, methodologies and reporting are subject to rapid change and development). There are usually differences between forecast and actual results because events and actual circumstances frequently do not occur as forecast and their differences may be material. 
Factors that may impact on the forward- looking statements and other representations made include, but are not limited to, those described in this spreadsheet and in the section titled 'Risk Management' in our 2024 Annual Report, as well as the Risk Factors document available at www.westpac.com.au. Investors should not place undue reliance on forward-looking statements and statements of expectation, including targets, particularly in light of the current economic climate and the significant global volatility. 
The climate- and sustainability-related forward-looking statements and other representations made in this spreadsheet are not guarantees or predictions of future performance and Westpac gives no representation, warranty or assurance (including as to the quality, accuracy or completeness of these statements), nor guarantee that the occurrence of the events expressed or implied in any forward-looking statement will occur. There are usually differences between forecast and actual results because events and actual circumstances frequently do not occur as forecast and these differences may be material. Westpac will continue to review and develop its approach to ESG as this subject area matures. 
When relying on forward-looking statements to make decisions with respect to us, investors and others should carefully consider such factors and other uncertainties and events, and the judgements and data presented in this spreadsheet are not a substitute for investors and other readers’ own independent judgements and analysis. Investors and others should also exercise independent judgement, with the advice of professional advisers as necessary, regarding the risks and consequences of any matter contained in this document. To the maximum extent permitted by law, responsibility for the accuracy or completeness of any forward-looking statements, whether as a result of new information, future events or results or otherwise, is disclaimed. Except as required by law, we assume no obligation to update any forward-looking statements contained in this document, whether as a result of new information, future events or otherwise, after the date of this document.
Forward-looking statements and other representations relating to ESG topics may also be made by members of Westpac’s management, directors, officers or employees (verbally or in writing) in connection with this spreadsheet. Such statements are subject to the same limitations, uncertainties, assumptions and disclaimers in this spreadsheet.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</si>
</sst>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_);@_)"/>
    <numFmt numFmtId="165" formatCode="_-* #,##0.0_-;\-* #,##0.0_-;_-* &quot;-&quot;??_-;_-@_-"/>
    <numFmt numFmtId="166" formatCode="0.0%"/>
    <numFmt numFmtId="167" formatCode="0%;\(0%\)"/>
    <numFmt numFmtId="168" formatCode="0.0"/>
    <numFmt numFmtId="169" formatCode="_-* #,##0_-;\-* #,##0_-;_-* &quot;-&quot;??_-;_-@_-"/>
    <numFmt numFmtId="170" formatCode="###0_);\(#,##0\);\-_);@_)"/>
    <numFmt numFmtId="171" formatCode="0.000"/>
    <numFmt numFmtId="172" formatCode="0.000%"/>
    <numFmt numFmtId="173" formatCode="_-&quot;£&quot;* #,##0.00_-;\-&quot;£&quot;* #,##0.00_-;_-&quot;£&quot;* &quot;-&quot;??_-;_-@_-"/>
    <numFmt numFmtId="174" formatCode="#,##0.0"/>
    <numFmt numFmtId="175" formatCode="#,##0_ ;\-#,##0\ "/>
    <numFmt numFmtId="176" formatCode="_-[$€-2]* #,##0.00_-;\-[$€-2]* #,##0.00_-;_-[$€-2]* &quot;-&quot;??_-"/>
    <numFmt numFmtId="177" formatCode="0.000000"/>
    <numFmt numFmtId="178" formatCode="#,##0.0\ ;[Red]\(#,##0.0\);&quot;-&quot;??"/>
    <numFmt numFmtId="179" formatCode="_(* #,###_);_(* \(#,###\);_(* &quot;-&quot;??_);_(@_)"/>
    <numFmt numFmtId="180" formatCode="_(* #,###,_);_(* \(#,###,\);_(* \-??_);_(@_)"/>
    <numFmt numFmtId="181" formatCode="#,##0.0_);[Red]\(#,##0.0\)"/>
    <numFmt numFmtId="182" formatCode="&quot;$&quot;#,##0.0_);\(&quot;$&quot;#,##0.0\)"/>
    <numFmt numFmtId="183" formatCode="#,##0;\(#,##0\)"/>
    <numFmt numFmtId="184" formatCode="#,##0.0;\(#,##0.0\)"/>
    <numFmt numFmtId="185" formatCode="_-* #,##0.00\ _D_M_-;\-* #,##0.00\ _D_M_-;_-* &quot;-&quot;??\ _D_M_-;_-@_-"/>
    <numFmt numFmtId="186" formatCode="_(* &quot;$&quot;#,###_);_(* &quot;$&quot;\(#,###\);_(* &quot;-&quot;??_);_(@_)"/>
    <numFmt numFmtId="187" formatCode="&quot;$&quot;#,##0\ ;\(&quot;$&quot;#,##0\)"/>
    <numFmt numFmtId="188" formatCode="dd\ mmm\ yyyy"/>
    <numFmt numFmtId="189" formatCode="dd\ mmmyy\ hh:mm"/>
    <numFmt numFmtId="190" formatCode="#,##0.00\ ;\(#,##0.00\);&quot;-&quot;??"/>
    <numFmt numFmtId="191" formatCode="#,##0.0\ ;\(#,##0.0\);&quot;-&quot;??"/>
    <numFmt numFmtId="192" formatCode="#,##0.00&quot; $&quot;;\-#,##0.00&quot; $&quot;"/>
    <numFmt numFmtId="193" formatCode="#,##0;\(#,##0\);\-_)"/>
    <numFmt numFmtId="194" formatCode="#,##0.0_);\(#,##0.0\);\-_)"/>
    <numFmt numFmtId="195" formatCode="#,##0.00_);\(#,##0.00\);\-_)"/>
    <numFmt numFmtId="196" formatCode="_(* #,##0.00_);[Red]_(* \(#,##0.00\);_(* &quot;-&quot;_);_(@_)"/>
    <numFmt numFmtId="197" formatCode="mmm"/>
    <numFmt numFmtId="198" formatCode="General_)"/>
    <numFmt numFmtId="199" formatCode="0.0&quot;x&quot;;&quot;nm&quot;;\-_x"/>
    <numFmt numFmtId="200" formatCode="0.00&quot;x&quot;;&quot;nm&quot;;\-_x"/>
    <numFmt numFmtId="201" formatCode="0_ ;\-0\ "/>
    <numFmt numFmtId="202" formatCode="_ #,###_-;\-\(#,##0\)\-;_-* &quot;0,000&quot;?;_-@_-"/>
    <numFmt numFmtId="203" formatCode="#,##0.00;[Red]\(#,##0.00\)"/>
    <numFmt numFmtId="204" formatCode="0%_);\(0%\)"/>
    <numFmt numFmtId="205" formatCode="0.0%_);\(0.0%\)"/>
    <numFmt numFmtId="206" formatCode="0.00%_);\(0.00%\)"/>
    <numFmt numFmtId="207" formatCode="##0&quot;bp&quot;_);\(##0&quot;bp&quot;\);\-_b_p_)"/>
    <numFmt numFmtId="208" formatCode="#,##0.00_ ;[Red]\-#,##0.00\ "/>
    <numFmt numFmtId="209" formatCode="0_%_);\(0\)_%;0_%_);@_%_)"/>
    <numFmt numFmtId="210" formatCode="_(* #,##0.000_);_(* \(#,##0.000\);_(* &quot;-&quot;_);_(@_)"/>
    <numFmt numFmtId="211" formatCode="#,##0\ ;\(#,##0\);&quot;-&quot;??"/>
    <numFmt numFmtId="212" formatCode="yyyy&quot;A&quot;"/>
    <numFmt numFmtId="213" formatCode="yyyy&quot;E&quot;"/>
    <numFmt numFmtId="214" formatCode="&quot;Yes&quot;\ ;&quot;Error&quot;;&quot;-&quot;"/>
    <numFmt numFmtId="215" formatCode="[$-C09]dd\-mmm\-yy;@"/>
    <numFmt numFmtId="216" formatCode="#,##0.00&quot;$&quot;_);\(#,##0.00&quot;$&quot;\)"/>
    <numFmt numFmtId="217" formatCode="0.00000000000"/>
    <numFmt numFmtId="218" formatCode="#,##0.0\);\(#,##0.0\)"/>
    <numFmt numFmtId="219" formatCode="0.000000000000"/>
    <numFmt numFmtId="220" formatCode="dd\ mmmyy"/>
    <numFmt numFmtId="221" formatCode="_-&quot;€&quot;* #,##0.00_-;\-&quot;€&quot;* #,##0.00_-;_-&quot;€&quot;* &quot;-&quot;??_-;_-@_-"/>
    <numFmt numFmtId="222" formatCode="_(* #,##0_);_(* \(#,##0\);_(* &quot;-&quot;??_);_(@_)"/>
    <numFmt numFmtId="223" formatCode="0.00_)"/>
    <numFmt numFmtId="224" formatCode="_(* #,##0.0_);_(* \(#,##0.0\);_(* &quot;-&quot;??_);_(@_)"/>
    <numFmt numFmtId="225" formatCode="###,000"/>
    <numFmt numFmtId="226" formatCode="&quot;$&quot;#,##0.0,_);[Red]\(&quot;$&quot;#,##0.0,\)"/>
    <numFmt numFmtId="227" formatCode="_-&quot;$&quot;\ * #,##0_-;\-&quot;$&quot;\ * #,##0_-;_-&quot;$&quot;\ * &quot;-&quot;_-;_-@_-"/>
    <numFmt numFmtId="228" formatCode="#,##0\ ;\(#,##0\)"/>
    <numFmt numFmtId="229" formatCode="#,##0,_);[Red]\(#,##0,\)"/>
    <numFmt numFmtId="230" formatCode="#,##0.0000000000"/>
    <numFmt numFmtId="231" formatCode="#,##0.000000000000"/>
    <numFmt numFmtId="232" formatCode="#,##0_);[Red]\(#,##0\);&quot;-  &quot;"/>
    <numFmt numFmtId="233" formatCode="#,##0.00000000000"/>
    <numFmt numFmtId="234" formatCode="#,##0.0000000000000"/>
    <numFmt numFmtId="235" formatCode="#,###,##0.0;\(#,###,##0.0\);#,###,##0.0"/>
    <numFmt numFmtId="236" formatCode="#\ ###\ ###\ ##0\ "/>
    <numFmt numFmtId="237" formatCode="#,##0_)\ \ ;[Red]\(#,##0\)\ \ "/>
    <numFmt numFmtId="238" formatCode="0.000_)"/>
    <numFmt numFmtId="239" formatCode="#,##0."/>
    <numFmt numFmtId="240" formatCode="_-&quot;$&quot;\ * #,##0.00_-;\-&quot;$&quot;\ * #,##0.00_-;_-&quot;$&quot;\ * &quot;-&quot;??_-;_-@_-"/>
    <numFmt numFmtId="241" formatCode="&quot;$&quot;#,##0_-;\-&quot;$&quot;#,##0_-;_-&quot;$&quot;&quot;-&quot;??_-;_-@_-"/>
    <numFmt numFmtId="242" formatCode="d/mm/yy;@"/>
    <numFmt numFmtId="243" formatCode="#,###,##0.000000;\(0.000000\);\-"/>
    <numFmt numFmtId="244" formatCode="#,##0.000\ ;[Red]\(#,##0.000\);&quot;-&quot;??"/>
    <numFmt numFmtId="245" formatCode="_ &quot;R&quot;\ * #,##0_ ;_ &quot;R&quot;\ * \-#,##0_ ;_ &quot;R&quot;\ * &quot;-&quot;_ ;_ @_ "/>
    <numFmt numFmtId="246" formatCode="d\-mmmm\-yyyy"/>
    <numFmt numFmtId="247" formatCode="m/d/yy\ h:mm\ AM/PM"/>
    <numFmt numFmtId="248" formatCode="#"/>
    <numFmt numFmtId="249" formatCode="&quot;    &quot;@"/>
    <numFmt numFmtId="250" formatCode="&quot;$&quot;#,##0.0_);[Red]\(&quot;$&quot;#,##0.0\)"/>
    <numFmt numFmtId="251" formatCode="_(* #,##0_);_(* \(#,##0\);_(* &quot; - &quot;??_);_(@_)"/>
    <numFmt numFmtId="252" formatCode="\$#,##0\ ;\(\$#,##0\)"/>
    <numFmt numFmtId="253" formatCode="_(&quot;US$&quot;* #,##0_);_(&quot;US$&quot;* \(#,##0\);_(&quot;US$&quot;* &quot;-&quot;_);_(@_)"/>
    <numFmt numFmtId="254" formatCode="_(&quot;US$&quot;* #,##0.00_);_(&quot;US$&quot;* \(#,##0.00\);_(&quot;US$&quot;* &quot;-&quot;??_);_(@_)"/>
    <numFmt numFmtId="255" formatCode="_(* #,##0_);[Red]_(* \(#,##0\);_(* &quot; - &quot;??_);_(@_)"/>
    <numFmt numFmtId="256" formatCode="_ #,###_-;\(#,##0\);_-* &quot;–&quot;?;_-@_-"/>
    <numFmt numFmtId="257" formatCode="_ #,###.0_-;\(#,###.0\);_-* &quot;–&quot;?;_-@_-"/>
    <numFmt numFmtId="258" formatCode="_ #,###_-;\-\(#,##0\)\-;_-* &quot;000&quot;?;_-@_-"/>
    <numFmt numFmtId="259" formatCode="_ #,##0_-;\(#,##0\);_-* &quot;–&quot;_-;_-@_-"/>
    <numFmt numFmtId="260" formatCode="_ * #,##0.00_ ;_ * \-#,##0.00_ ;_ * &quot;-&quot;??_ ;_ @_ "/>
    <numFmt numFmtId="261" formatCode="_ * #,##0_ ;_ * \-#,##0_ ;_ * &quot;-&quot;_ ;_ @_ "/>
    <numFmt numFmtId="262" formatCode="0.0%;\(0.0%\);\-"/>
    <numFmt numFmtId="263" formatCode="0.00%;\(0.00%\);\-"/>
    <numFmt numFmtId="264" formatCode="_-* #,##0\ _F_-;\-* #,##0\ _F_-;_-* &quot;-&quot;??\ _F_-;_-@_-"/>
    <numFmt numFmtId="265" formatCode="&quot;Cr$&quot;\ #,##0;[Red]\-&quot;Cr$&quot;\ #,##0"/>
    <numFmt numFmtId="266" formatCode="#,##0.0;[Red]\(#,##0.0\);\-"/>
    <numFmt numFmtId="267" formatCode="\$\ #,##0.00;\(\$\ #,##0.00\)"/>
    <numFmt numFmtId="268" formatCode="\€\ #,##0.00;\(\€\ #,##0.00\)"/>
    <numFmt numFmtId="269" formatCode="&quot;$&quot;\ #,##0.00;\(&quot;$&quot;\ #,##0.00\)"/>
    <numFmt numFmtId="270" formatCode="0.0%;[Red]\-0.0%"/>
    <numFmt numFmtId="271" formatCode="_(* #,##0.000_);_(* \(#,##0.000\);_(* &quot;-&quot;??_);_(@_)"/>
    <numFmt numFmtId="272" formatCode="#,##0\ ;[Red]\(#,##0\);&quot;-&quot;??"/>
    <numFmt numFmtId="273" formatCode="#,##0\ &quot;DM&quot;;[Red]\-#,##0\ &quot;DM&quot;"/>
    <numFmt numFmtId="274" formatCode="#,##0.00\ &quot;DM&quot;;[Red]\-#,##0.00\ &quot;DM&quot;"/>
    <numFmt numFmtId="275" formatCode="_-* #,##0\ &quot;zł&quot;_-;\-* #,##0\ &quot;zł&quot;_-;_-* &quot;-&quot;\ &quot;zł&quot;_-;_-@_-"/>
    <numFmt numFmtId="276" formatCode="_-* #,##0.00\ &quot;zł&quot;_-;\-* #,##0.00\ &quot;zł&quot;_-;_-* &quot;-&quot;??\ &quot;zł&quot;_-;_-@_-"/>
    <numFmt numFmtId="277" formatCode="###0_);[Red]\(###0\)"/>
    <numFmt numFmtId="278" formatCode="mm\-dd\-yyyy"/>
    <numFmt numFmtId="279" formatCode="[&gt;0.5]#,##0;[&lt;-0.5]\-#,##0;\-"/>
    <numFmt numFmtId="280" formatCode="###.0"/>
    <numFmt numFmtId="281" formatCode="##.0"/>
    <numFmt numFmtId="282" formatCode="#,###,##0"/>
    <numFmt numFmtId="283" formatCode="&quot;$&quot;#,##0_);[Red]\(&quot;$&quot;#,##0\);&quot;$&quot;0_);@_)"/>
    <numFmt numFmtId="284" formatCode="_(* #,##0.0_);_(* \(#,##0.0\);_(* &quot;-&quot;?_);@_)"/>
    <numFmt numFmtId="285" formatCode="#,##0.0_ ;\-#,##0.0\ "/>
  </numFmts>
  <fonts count="540">
    <font>
      <sz val="11"/>
      <color theme="1"/>
      <name val="Arial"/>
      <family val="2"/>
      <scheme val="minor"/>
    </font>
    <font>
      <sz val="12"/>
      <color theme="1"/>
      <name val="Arial"/>
      <family val="2"/>
      <scheme val="minor"/>
    </font>
    <font>
      <b/>
      <sz val="11"/>
      <color theme="1"/>
      <name val="Arial"/>
      <family val="2"/>
      <scheme val="minor"/>
    </font>
    <font>
      <b/>
      <sz val="10"/>
      <name val="Arial"/>
      <family val="2"/>
    </font>
    <font>
      <sz val="10"/>
      <name val="Arial"/>
      <family val="2"/>
    </font>
    <font>
      <vertAlign val="superscript"/>
      <sz val="10"/>
      <name val="Arial"/>
      <family val="2"/>
    </font>
    <font>
      <sz val="8"/>
      <name val="Arial"/>
      <family val="2"/>
    </font>
    <font>
      <sz val="8"/>
      <color rgb="FF000000"/>
      <name val="Arial"/>
      <family val="2"/>
    </font>
    <font>
      <sz val="11"/>
      <name val="Arial"/>
      <family val="2"/>
    </font>
    <font>
      <sz val="11"/>
      <color rgb="FF000000"/>
      <name val="Arial"/>
      <family val="2"/>
      <scheme val="minor"/>
    </font>
    <font>
      <i/>
      <sz val="11"/>
      <name val="Arial"/>
      <family val="2"/>
      <scheme val="minor"/>
    </font>
    <font>
      <sz val="11"/>
      <name val="Arial"/>
      <family val="2"/>
      <scheme val="minor"/>
    </font>
    <font>
      <b/>
      <sz val="8.5"/>
      <name val="Arial"/>
      <family val="2"/>
      <scheme val="minor"/>
    </font>
    <font>
      <sz val="11"/>
      <color rgb="FFFFFFFF"/>
      <name val="Arial"/>
      <family val="2"/>
      <scheme val="minor"/>
    </font>
    <font>
      <b/>
      <i/>
      <sz val="8.5"/>
      <name val="Arial"/>
      <family val="2"/>
      <scheme val="minor"/>
    </font>
    <font>
      <b/>
      <sz val="16"/>
      <color rgb="FF000000"/>
      <name val="Arial"/>
      <family val="2"/>
      <scheme val="minor"/>
    </font>
    <font>
      <b/>
      <sz val="10"/>
      <name val="Arial"/>
      <family val="2"/>
      <scheme val="minor"/>
    </font>
    <font>
      <sz val="10"/>
      <name val="Arial"/>
      <family val="2"/>
      <scheme val="minor"/>
    </font>
    <font>
      <vertAlign val="superscript"/>
      <sz val="10"/>
      <name val="Arial"/>
      <family val="2"/>
      <scheme val="minor"/>
    </font>
    <font>
      <sz val="8"/>
      <name val="Arial"/>
      <family val="2"/>
      <scheme val="minor"/>
    </font>
    <font>
      <b/>
      <vertAlign val="superscript"/>
      <sz val="10"/>
      <name val="Arial"/>
      <family val="2"/>
      <scheme val="minor"/>
    </font>
    <font>
      <sz val="11"/>
      <color rgb="FF00B050"/>
      <name val="Arial"/>
      <family val="2"/>
      <scheme val="minor"/>
    </font>
    <font>
      <sz val="10"/>
      <color rgb="FF000000"/>
      <name val="Arial"/>
      <family val="2"/>
    </font>
    <font>
      <sz val="10"/>
      <color rgb="FF000000"/>
      <name val="Arial"/>
      <family val="2"/>
      <scheme val="minor"/>
    </font>
    <font>
      <b/>
      <sz val="10"/>
      <color rgb="FF000000"/>
      <name val="Arial"/>
      <family val="2"/>
      <scheme val="minor"/>
    </font>
    <font>
      <vertAlign val="superscript"/>
      <sz val="10"/>
      <color rgb="FF000000"/>
      <name val="Arial"/>
      <family val="2"/>
    </font>
    <font>
      <b/>
      <sz val="12"/>
      <color rgb="FF009ED4"/>
      <name val="Arial"/>
      <family val="2"/>
      <scheme val="minor"/>
    </font>
    <font>
      <b/>
      <i/>
      <sz val="8.5"/>
      <color rgb="FF000000"/>
      <name val="Arial"/>
      <family val="2"/>
      <scheme val="minor"/>
    </font>
    <font>
      <sz val="11"/>
      <color rgb="FF000000"/>
      <name val="Arial"/>
      <family val="2"/>
    </font>
    <font>
      <sz val="10"/>
      <color theme="1"/>
      <name val="Arial"/>
      <family val="2"/>
      <scheme val="minor"/>
    </font>
    <font>
      <sz val="10"/>
      <color theme="0"/>
      <name val="Arial"/>
      <family val="2"/>
      <scheme val="minor"/>
    </font>
    <font>
      <sz val="8.5"/>
      <color rgb="FFFF6600"/>
      <name val="Arial"/>
      <family val="2"/>
      <scheme val="minor"/>
    </font>
    <font>
      <b/>
      <i/>
      <sz val="8.5"/>
      <color theme="0"/>
      <name val="Arial"/>
      <family val="2"/>
      <scheme val="minor"/>
    </font>
    <font>
      <sz val="8.5"/>
      <color theme="0"/>
      <name val="Arial"/>
      <family val="2"/>
      <scheme val="minor"/>
    </font>
    <font>
      <sz val="10"/>
      <color rgb="FFFF0000"/>
      <name val="Arial"/>
      <family val="2"/>
    </font>
    <font>
      <b/>
      <i/>
      <sz val="10"/>
      <color rgb="FFA4693B"/>
      <name val="Arial"/>
      <family val="2"/>
    </font>
    <font>
      <b/>
      <sz val="10"/>
      <color rgb="FFFF0000"/>
      <name val="Arial"/>
      <family val="2"/>
    </font>
    <font>
      <i/>
      <sz val="10"/>
      <name val="Arial"/>
      <family val="2"/>
      <scheme val="minor"/>
    </font>
    <font>
      <sz val="11"/>
      <color rgb="FFFF0000"/>
      <name val="Arial"/>
      <family val="2"/>
      <scheme val="minor"/>
    </font>
    <font>
      <b/>
      <sz val="14"/>
      <name val="Arial"/>
      <family val="2"/>
    </font>
    <font>
      <sz val="8.5"/>
      <name val="Arial"/>
      <family val="2"/>
    </font>
    <font>
      <sz val="14"/>
      <name val="Arial"/>
      <family val="2"/>
    </font>
    <font>
      <b/>
      <sz val="7"/>
      <name val="Arial"/>
      <family val="2"/>
    </font>
    <font>
      <b/>
      <sz val="7"/>
      <color theme="0"/>
      <name val="Arial"/>
      <family val="2"/>
    </font>
    <font>
      <sz val="7"/>
      <name val="Arial"/>
      <family val="2"/>
    </font>
    <font>
      <u/>
      <sz val="7"/>
      <name val="Arial"/>
      <family val="2"/>
    </font>
    <font>
      <sz val="7"/>
      <color theme="1"/>
      <name val="Arial"/>
      <family val="2"/>
    </font>
    <font>
      <b/>
      <sz val="11"/>
      <name val="Arial"/>
      <family val="2"/>
    </font>
    <font>
      <sz val="11"/>
      <color rgb="FFFF0000"/>
      <name val="Arial"/>
      <family val="2"/>
    </font>
    <font>
      <b/>
      <sz val="9"/>
      <name val="Arial"/>
      <family val="2"/>
    </font>
    <font>
      <b/>
      <sz val="8"/>
      <name val="Arial"/>
      <family val="2"/>
    </font>
    <font>
      <sz val="8"/>
      <color theme="1"/>
      <name val="Arial"/>
      <family val="2"/>
    </font>
    <font>
      <sz val="8"/>
      <color rgb="FFFF0000"/>
      <name val="Arial"/>
      <family val="2"/>
    </font>
    <font>
      <sz val="10"/>
      <color theme="1"/>
      <name val="Arial"/>
      <family val="2"/>
    </font>
    <font>
      <sz val="9"/>
      <color theme="1"/>
      <name val="Arial"/>
      <family val="2"/>
    </font>
    <font>
      <sz val="11"/>
      <color theme="1"/>
      <name val="Arial"/>
      <family val="2"/>
      <scheme val="minor"/>
    </font>
    <font>
      <sz val="11"/>
      <color theme="0"/>
      <name val="Arial"/>
      <family val="2"/>
      <scheme val="minor"/>
    </font>
    <font>
      <vertAlign val="superscript"/>
      <sz val="10"/>
      <name val="Arial (Body)"/>
    </font>
    <font>
      <sz val="10"/>
      <name val="Arial (Body)"/>
    </font>
    <font>
      <b/>
      <sz val="10"/>
      <name val="Arial (Body)"/>
    </font>
    <font>
      <sz val="11"/>
      <color theme="0"/>
      <name val="Arial"/>
      <family val="2"/>
    </font>
    <font>
      <b/>
      <vertAlign val="superscript"/>
      <sz val="10"/>
      <name val="Arial"/>
      <family val="2"/>
    </font>
    <font>
      <b/>
      <sz val="14"/>
      <color indexed="48"/>
      <name val="Arial Narrow"/>
      <family val="2"/>
    </font>
    <font>
      <sz val="8"/>
      <name val="Arial (Body)"/>
    </font>
    <font>
      <sz val="9"/>
      <name val="Arial"/>
      <family val="2"/>
    </font>
    <font>
      <b/>
      <sz val="12"/>
      <name val="Arial"/>
      <family val="2"/>
    </font>
    <font>
      <b/>
      <sz val="10"/>
      <color theme="1"/>
      <name val="Arial"/>
      <family val="2"/>
    </font>
    <font>
      <b/>
      <sz val="11"/>
      <color theme="1"/>
      <name val="Arial"/>
      <family val="2"/>
    </font>
    <font>
      <b/>
      <sz val="11"/>
      <color theme="3"/>
      <name val="Arial"/>
      <family val="2"/>
      <scheme val="minor"/>
    </font>
    <font>
      <b/>
      <sz val="11"/>
      <color theme="0"/>
      <name val="Arial"/>
      <family val="2"/>
      <scheme val="minor"/>
    </font>
    <font>
      <u/>
      <sz val="11"/>
      <color theme="10"/>
      <name val="Arial"/>
      <family val="2"/>
      <scheme val="minor"/>
    </font>
    <font>
      <sz val="16"/>
      <color theme="1"/>
      <name val="Arial"/>
      <family val="2"/>
      <scheme val="minor"/>
    </font>
    <font>
      <i/>
      <sz val="10"/>
      <name val="Arial"/>
      <family val="2"/>
    </font>
    <font>
      <b/>
      <i/>
      <sz val="10"/>
      <name val="Arial"/>
      <family val="2"/>
    </font>
    <font>
      <b/>
      <sz val="10"/>
      <color theme="0" tint="-0.249977111117893"/>
      <name val="Arial"/>
      <family val="2"/>
    </font>
    <font>
      <b/>
      <sz val="11"/>
      <color theme="0"/>
      <name val="Arial (Body)"/>
    </font>
    <font>
      <sz val="10"/>
      <color theme="0" tint="-0.34998626667073579"/>
      <name val="Arial"/>
      <family val="2"/>
    </font>
    <font>
      <b/>
      <sz val="10"/>
      <color theme="0" tint="-0.34998626667073579"/>
      <name val="Arial"/>
      <family val="2"/>
    </font>
    <font>
      <b/>
      <vertAlign val="subscript"/>
      <sz val="10"/>
      <name val="Arial"/>
      <family val="2"/>
    </font>
    <font>
      <sz val="11"/>
      <color theme="1"/>
      <name val="Arial"/>
      <family val="2"/>
    </font>
    <font>
      <sz val="11"/>
      <color theme="0" tint="-0.249977111117893"/>
      <name val="Arial"/>
      <family val="2"/>
      <scheme val="minor"/>
    </font>
    <font>
      <sz val="10"/>
      <color theme="1"/>
      <name val="Times New Roman"/>
      <family val="1"/>
    </font>
    <font>
      <i/>
      <sz val="7"/>
      <name val="RT_Vickerman"/>
    </font>
    <font>
      <sz val="7"/>
      <name val="RT_Vickerman"/>
    </font>
    <font>
      <sz val="7"/>
      <name val="Arial Black"/>
      <family val="2"/>
    </font>
    <font>
      <b/>
      <sz val="10"/>
      <color theme="0"/>
      <name val="Arial"/>
      <family val="2"/>
    </font>
    <font>
      <sz val="18"/>
      <color theme="3"/>
      <name val="Arial"/>
      <family val="2"/>
      <scheme val="major"/>
    </font>
    <font>
      <b/>
      <sz val="15"/>
      <color theme="3"/>
      <name val="Arial"/>
      <family val="2"/>
      <scheme val="minor"/>
    </font>
    <font>
      <b/>
      <sz val="13"/>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b/>
      <sz val="14"/>
      <color theme="1"/>
      <name val="Arial"/>
      <family val="2"/>
      <scheme val="minor"/>
    </font>
    <font>
      <sz val="7"/>
      <color theme="0"/>
      <name val="Arial"/>
      <family val="2"/>
      <scheme val="minor"/>
    </font>
    <font>
      <b/>
      <sz val="7"/>
      <color theme="1"/>
      <name val="Arial"/>
      <family val="2"/>
      <scheme val="minor"/>
    </font>
    <font>
      <sz val="7"/>
      <color theme="1"/>
      <name val="Arial"/>
      <family val="2"/>
      <scheme val="minor"/>
    </font>
    <font>
      <b/>
      <sz val="7"/>
      <color theme="0"/>
      <name val="Arial"/>
      <family val="2"/>
      <scheme val="major"/>
    </font>
    <font>
      <sz val="14"/>
      <color theme="1"/>
      <name val="Arial"/>
      <family val="2"/>
      <scheme val="minor"/>
    </font>
    <font>
      <sz val="8.5"/>
      <name val="Arial"/>
      <family val="2"/>
      <scheme val="minor"/>
    </font>
    <font>
      <b/>
      <sz val="7"/>
      <color theme="3"/>
      <name val="Arial"/>
      <family val="2"/>
      <scheme val="minor"/>
    </font>
    <font>
      <sz val="38"/>
      <color theme="3"/>
      <name val="Arial"/>
      <family val="2"/>
      <scheme val="major"/>
    </font>
    <font>
      <sz val="8.5"/>
      <color theme="3"/>
      <name val="Arial"/>
      <family val="2"/>
      <scheme val="minor"/>
    </font>
    <font>
      <b/>
      <sz val="11"/>
      <color theme="3"/>
      <name val="Arial"/>
      <family val="2"/>
      <scheme val="major"/>
    </font>
    <font>
      <i/>
      <sz val="7"/>
      <color theme="6"/>
      <name val="Arial"/>
      <family val="2"/>
      <scheme val="minor"/>
    </font>
    <font>
      <b/>
      <sz val="7"/>
      <color rgb="FF3F4243"/>
      <name val="Arial"/>
      <family val="2"/>
      <scheme val="minor"/>
    </font>
    <font>
      <b/>
      <sz val="8.5"/>
      <color theme="3"/>
      <name val="Arial"/>
      <family val="2"/>
      <scheme val="minor"/>
    </font>
    <font>
      <u/>
      <sz val="7"/>
      <color theme="3"/>
      <name val="Arial"/>
      <family val="2"/>
      <scheme val="minor"/>
    </font>
    <font>
      <u/>
      <sz val="7"/>
      <color theme="4"/>
      <name val="Arial"/>
      <family val="2"/>
    </font>
    <font>
      <sz val="12"/>
      <name val="Arial"/>
      <family val="2"/>
    </font>
    <font>
      <b/>
      <sz val="11"/>
      <color theme="3"/>
      <name val="Arial"/>
      <family val="2"/>
    </font>
    <font>
      <b/>
      <sz val="18"/>
      <color theme="3"/>
      <name val="Arial"/>
      <family val="2"/>
      <scheme val="major"/>
    </font>
    <font>
      <sz val="11"/>
      <color rgb="FF9C6500"/>
      <name val="Arial"/>
      <family val="2"/>
      <scheme val="minor"/>
    </font>
    <font>
      <u/>
      <sz val="11"/>
      <color theme="10"/>
      <name val="Calibri"/>
      <family val="2"/>
    </font>
    <font>
      <sz val="10"/>
      <color indexed="12"/>
      <name val="Arial"/>
      <family val="2"/>
    </font>
    <font>
      <b/>
      <sz val="10"/>
      <color indexed="8"/>
      <name val="Arial"/>
      <family val="2"/>
    </font>
    <font>
      <sz val="10"/>
      <color indexed="55"/>
      <name val="Arial"/>
      <family val="2"/>
    </font>
    <font>
      <sz val="10"/>
      <name val="Palatino"/>
      <family val="1"/>
    </font>
    <font>
      <sz val="10"/>
      <color indexed="12"/>
      <name val="Times New Roman"/>
      <family val="1"/>
    </font>
    <font>
      <sz val="10"/>
      <color indexed="57"/>
      <name val="Times New Roman"/>
      <family val="1"/>
    </font>
    <font>
      <b/>
      <sz val="10"/>
      <color indexed="33"/>
      <name val="Times New Roman"/>
      <family val="1"/>
    </font>
    <font>
      <sz val="10"/>
      <name val="Helv"/>
    </font>
    <font>
      <sz val="10"/>
      <color indexed="12"/>
      <name val="Tms Rmn"/>
    </font>
    <font>
      <b/>
      <sz val="10"/>
      <color indexed="12"/>
      <name val="Tms Rmn"/>
    </font>
    <font>
      <sz val="10"/>
      <name val="Tms Rmn"/>
    </font>
    <font>
      <sz val="13"/>
      <name val="Times New Roman"/>
      <family val="1"/>
    </font>
    <font>
      <sz val="11"/>
      <color indexed="8"/>
      <name val="Calibri"/>
      <family val="2"/>
    </font>
    <font>
      <sz val="11"/>
      <color indexed="9"/>
      <name val="Calibri"/>
      <family val="2"/>
    </font>
    <font>
      <sz val="10"/>
      <name val="Times New Roman"/>
      <family val="1"/>
    </font>
    <font>
      <i/>
      <sz val="10"/>
      <color indexed="10"/>
      <name val="Times New Roman"/>
      <family val="1"/>
    </font>
    <font>
      <sz val="9"/>
      <name val="Tahoma"/>
      <family val="2"/>
    </font>
    <font>
      <sz val="12"/>
      <color rgb="FF9C0006"/>
      <name val="Calibri"/>
      <family val="2"/>
    </font>
    <font>
      <b/>
      <sz val="12"/>
      <color indexed="61"/>
      <name val="Tahoma"/>
      <family val="2"/>
    </font>
    <font>
      <b/>
      <sz val="12"/>
      <color indexed="17"/>
      <name val="Arial"/>
      <family val="2"/>
    </font>
    <font>
      <sz val="10"/>
      <color indexed="50"/>
      <name val="MS Sans Serif"/>
      <family val="2"/>
    </font>
    <font>
      <sz val="10"/>
      <name val="Helvetica"/>
      <family val="2"/>
    </font>
    <font>
      <sz val="10"/>
      <color indexed="12"/>
      <name val="Helvetica"/>
      <family val="2"/>
    </font>
    <font>
      <sz val="10"/>
      <color indexed="20"/>
      <name val="Arial"/>
      <family val="2"/>
    </font>
    <font>
      <b/>
      <sz val="9"/>
      <color indexed="12"/>
      <name val="Tahoma"/>
      <family val="2"/>
    </font>
    <font>
      <sz val="9"/>
      <name val="Times New Roman"/>
      <family val="1"/>
    </font>
    <font>
      <b/>
      <sz val="12"/>
      <color indexed="10"/>
      <name val="Arial MT"/>
    </font>
    <font>
      <b/>
      <sz val="12"/>
      <name val="Arial Rounded MT Bold"/>
      <family val="2"/>
    </font>
    <font>
      <i/>
      <sz val="12"/>
      <name val="Arial"/>
      <family val="2"/>
    </font>
    <font>
      <sz val="12"/>
      <color indexed="8"/>
      <name val="Times New Roman"/>
      <family val="1"/>
    </font>
    <font>
      <sz val="7"/>
      <name val="TarzanaNarrow"/>
    </font>
    <font>
      <sz val="10"/>
      <name val="MS Sans Serif"/>
      <family val="2"/>
    </font>
    <font>
      <sz val="10"/>
      <color indexed="24"/>
      <name val="Arial"/>
      <family val="2"/>
    </font>
    <font>
      <sz val="10"/>
      <name val="BERNHARD"/>
    </font>
    <font>
      <sz val="10"/>
      <color indexed="14"/>
      <name val="Arial"/>
      <family val="2"/>
    </font>
    <font>
      <sz val="10"/>
      <color indexed="8"/>
      <name val="Arial"/>
      <family val="2"/>
    </font>
    <font>
      <sz val="9"/>
      <name val="Frutiger 45 Light"/>
      <family val="2"/>
    </font>
    <font>
      <sz val="10"/>
      <name val="CG Omega (W1)"/>
    </font>
    <font>
      <b/>
      <sz val="9"/>
      <name val="Tahoma"/>
      <family val="2"/>
    </font>
    <font>
      <sz val="1"/>
      <color indexed="8"/>
      <name val="Courier"/>
      <family val="3"/>
    </font>
    <font>
      <sz val="12"/>
      <name val="Times New Roman"/>
      <family val="1"/>
    </font>
    <font>
      <b/>
      <sz val="11"/>
      <color indexed="8"/>
      <name val="Calibri"/>
      <family val="2"/>
    </font>
    <font>
      <b/>
      <sz val="1"/>
      <color indexed="8"/>
      <name val="Courier"/>
      <family val="3"/>
    </font>
    <font>
      <b/>
      <sz val="10"/>
      <color indexed="9"/>
      <name val="Arial"/>
      <family val="2"/>
    </font>
    <font>
      <sz val="8"/>
      <color indexed="8"/>
      <name val="Helvetica"/>
      <family val="2"/>
    </font>
    <font>
      <b/>
      <sz val="14"/>
      <color indexed="17"/>
      <name val="Arial"/>
      <family val="2"/>
    </font>
    <font>
      <b/>
      <sz val="9"/>
      <color indexed="42"/>
      <name val="Tahoma"/>
      <family val="2"/>
    </font>
    <font>
      <u/>
      <sz val="6.8"/>
      <color theme="10"/>
      <name val="Arial"/>
      <family val="2"/>
    </font>
    <font>
      <sz val="10"/>
      <color indexed="8"/>
      <name val="Helv"/>
    </font>
    <font>
      <sz val="11"/>
      <color indexed="48"/>
      <name val="Calibri"/>
      <family val="2"/>
    </font>
    <font>
      <b/>
      <sz val="10"/>
      <color indexed="12"/>
      <name val="Arial"/>
      <family val="2"/>
    </font>
    <font>
      <sz val="9"/>
      <color indexed="12"/>
      <name val="Frutiger 45 Light"/>
      <family val="2"/>
    </font>
    <font>
      <b/>
      <sz val="9"/>
      <color indexed="63"/>
      <name val="Tahoma"/>
      <family val="2"/>
    </font>
    <font>
      <u/>
      <sz val="12"/>
      <color indexed="12"/>
      <name val="CorpoS"/>
    </font>
    <font>
      <u/>
      <sz val="12"/>
      <color indexed="36"/>
      <name val="CorpoS"/>
    </font>
    <font>
      <sz val="10"/>
      <color indexed="17"/>
      <name val="Arial"/>
      <family val="2"/>
    </font>
    <font>
      <b/>
      <sz val="12"/>
      <color indexed="20"/>
      <name val="Tahoma"/>
      <family val="2"/>
    </font>
    <font>
      <sz val="10"/>
      <color indexed="12"/>
      <name val="Palatino"/>
      <family val="1"/>
    </font>
    <font>
      <sz val="11"/>
      <color indexed="17"/>
      <name val="Calibri"/>
      <family val="2"/>
    </font>
    <font>
      <sz val="7"/>
      <name val="Small Fonts"/>
      <family val="2"/>
    </font>
    <font>
      <b/>
      <i/>
      <sz val="16"/>
      <name val="Helv"/>
    </font>
    <font>
      <i/>
      <sz val="10"/>
      <name val="Helv"/>
    </font>
    <font>
      <b/>
      <sz val="10"/>
      <name val="TarzanaNarrow"/>
    </font>
    <font>
      <sz val="22"/>
      <name val="UBSHeadline"/>
      <family val="1"/>
    </font>
    <font>
      <sz val="10"/>
      <name val="NewtonCTT"/>
    </font>
    <font>
      <b/>
      <sz val="14"/>
      <color indexed="9"/>
      <name val="MS Sans Serif"/>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6"/>
      <name val="Wingdings"/>
      <charset val="2"/>
    </font>
    <font>
      <sz val="9"/>
      <color indexed="48"/>
      <name val="Arial"/>
      <family val="2"/>
    </font>
    <font>
      <b/>
      <sz val="9"/>
      <color indexed="8"/>
      <name val="Arial"/>
      <family val="2"/>
    </font>
    <font>
      <sz val="9"/>
      <color indexed="10"/>
      <name val="Arial"/>
      <family val="2"/>
    </font>
    <font>
      <sz val="9"/>
      <color indexed="20"/>
      <name val="Arial"/>
      <family val="2"/>
    </font>
    <font>
      <b/>
      <sz val="12"/>
      <color indexed="20"/>
      <name val="Arial"/>
      <family val="2"/>
    </font>
    <font>
      <b/>
      <sz val="9"/>
      <color indexed="57"/>
      <name val="Arial"/>
      <family val="2"/>
    </font>
    <font>
      <b/>
      <sz val="18"/>
      <color indexed="62"/>
      <name val="Cambria"/>
      <family val="2"/>
    </font>
    <font>
      <sz val="12"/>
      <name val="Arial MT"/>
    </font>
    <font>
      <b/>
      <sz val="9"/>
      <name val="Palatino"/>
      <family val="1"/>
    </font>
    <font>
      <sz val="9"/>
      <name val="Helvetica-Black"/>
    </font>
    <font>
      <sz val="7"/>
      <name val="Palatino"/>
      <family val="1"/>
    </font>
    <font>
      <sz val="10"/>
      <name val="TarzanaNarrow"/>
    </font>
    <font>
      <sz val="9.5"/>
      <name val="TarzanaNarrow"/>
    </font>
    <font>
      <sz val="12"/>
      <color indexed="12"/>
      <name val="Helv"/>
    </font>
    <font>
      <sz val="8"/>
      <color indexed="12"/>
      <name val="Arial"/>
      <family val="2"/>
    </font>
    <font>
      <sz val="12"/>
      <color indexed="12"/>
      <name val="Times New Roman"/>
      <family val="1"/>
    </font>
    <font>
      <b/>
      <sz val="10"/>
      <name val="Helvetica"/>
      <family val="2"/>
    </font>
    <font>
      <b/>
      <u/>
      <sz val="8"/>
      <name val="Arial"/>
      <family val="2"/>
    </font>
    <font>
      <sz val="10"/>
      <color indexed="9"/>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0"/>
      <name val="Palatino"/>
      <family val="1"/>
    </font>
    <font>
      <b/>
      <sz val="9"/>
      <color indexed="20"/>
      <name val="Tahoma"/>
      <family val="2"/>
    </font>
    <font>
      <sz val="10"/>
      <color indexed="12"/>
      <name val="Palatino"/>
      <family val="1"/>
    </font>
    <font>
      <b/>
      <sz val="12"/>
      <name val="Times New Roman"/>
      <family val="1"/>
    </font>
    <font>
      <b/>
      <i/>
      <sz val="10"/>
      <name val="Times New Roman"/>
      <family val="1"/>
    </font>
    <font>
      <i/>
      <sz val="14"/>
      <name val="Palatino"/>
      <family val="1"/>
    </font>
    <font>
      <b/>
      <u/>
      <sz val="10"/>
      <color indexed="1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8"/>
      <color theme="1"/>
      <name val="Verdana"/>
      <family val="2"/>
    </font>
    <font>
      <b/>
      <sz val="8"/>
      <name val="Verdana"/>
      <family val="2"/>
    </font>
    <font>
      <b/>
      <sz val="12"/>
      <color theme="0"/>
      <name val="Arial"/>
      <family val="2"/>
    </font>
    <font>
      <sz val="8"/>
      <color rgb="FFDBE5F1"/>
      <name val="Verdana"/>
      <family val="2"/>
    </font>
    <font>
      <u/>
      <sz val="10"/>
      <color indexed="12"/>
      <name val="Arial"/>
      <family val="2"/>
    </font>
    <font>
      <sz val="9.5"/>
      <name val="Arial"/>
      <family val="2"/>
    </font>
    <font>
      <sz val="10"/>
      <name val="Geneva"/>
      <family val="2"/>
    </font>
    <font>
      <sz val="10"/>
      <name val="Helv"/>
      <family val="2"/>
    </font>
    <font>
      <sz val="10"/>
      <name val="Helv"/>
      <charset val="204"/>
    </font>
    <font>
      <sz val="12"/>
      <color indexed="8"/>
      <name val="Helv"/>
    </font>
    <font>
      <sz val="10"/>
      <name val="Courier"/>
      <family val="3"/>
    </font>
    <font>
      <u/>
      <sz val="10"/>
      <color indexed="14"/>
      <name val="MS Sans Serif"/>
      <family val="2"/>
    </font>
    <font>
      <sz val="11"/>
      <name val="?? ?????"/>
      <family val="3"/>
    </font>
    <font>
      <sz val="12"/>
      <name val="¹ÙÅÁÃ¼"/>
      <family val="1"/>
      <charset val="129"/>
    </font>
    <font>
      <sz val="10"/>
      <color indexed="8"/>
      <name val="MS Sans Serif"/>
      <family val="2"/>
    </font>
    <font>
      <sz val="12"/>
      <name val="Tms Rmn"/>
    </font>
    <font>
      <sz val="7"/>
      <name val="SwitzerlandLight"/>
    </font>
    <font>
      <sz val="7"/>
      <name val="Times New Roman"/>
      <family val="1"/>
    </font>
    <font>
      <b/>
      <sz val="10"/>
      <name val="MS Sans Serif"/>
      <family val="2"/>
    </font>
    <font>
      <b/>
      <i/>
      <sz val="12"/>
      <color indexed="8"/>
      <name val="Times New Roman"/>
      <family val="1"/>
    </font>
    <font>
      <sz val="12"/>
      <name val="±¼¸²Ã¼"/>
      <family val="2"/>
      <charset val="129"/>
    </font>
    <font>
      <b/>
      <sz val="10"/>
      <name val="Helv"/>
    </font>
    <font>
      <b/>
      <sz val="18"/>
      <name val="Arial"/>
      <family val="2"/>
    </font>
    <font>
      <b/>
      <sz val="11"/>
      <color indexed="10"/>
      <name val="Calibri"/>
      <family val="2"/>
    </font>
    <font>
      <b/>
      <sz val="11"/>
      <color indexed="9"/>
      <name val="Calibri"/>
      <family val="2"/>
    </font>
    <font>
      <sz val="11"/>
      <color indexed="10"/>
      <name val="Calibri"/>
      <family val="2"/>
    </font>
    <font>
      <sz val="10"/>
      <name val="Trebuchet MS"/>
      <family val="2"/>
    </font>
    <font>
      <b/>
      <sz val="7"/>
      <name val="TarzanaNarrow"/>
    </font>
    <font>
      <sz val="10"/>
      <color indexed="11"/>
      <name val="Times New Roman"/>
      <family val="1"/>
    </font>
    <font>
      <sz val="10"/>
      <color indexed="10"/>
      <name val="Times New Roman"/>
      <family val="1"/>
    </font>
    <font>
      <sz val="11"/>
      <name val="Tms Rmn"/>
    </font>
    <font>
      <sz val="12"/>
      <name val="Helv"/>
    </font>
    <font>
      <b/>
      <i/>
      <sz val="12"/>
      <color indexed="13"/>
      <name val="Arial"/>
      <family val="2"/>
    </font>
    <font>
      <b/>
      <sz val="11"/>
      <color indexed="12"/>
      <name val="Arial"/>
      <family val="2"/>
    </font>
    <font>
      <sz val="10"/>
      <name val="MS Serif"/>
      <family val="1"/>
    </font>
    <font>
      <b/>
      <u/>
      <sz val="10"/>
      <name val="MS Sans Serif"/>
      <family val="2"/>
    </font>
    <font>
      <strike/>
      <sz val="10"/>
      <name val="Courier New"/>
      <family val="3"/>
    </font>
    <font>
      <b/>
      <sz val="11"/>
      <color indexed="62"/>
      <name val="Calibri"/>
      <family val="2"/>
    </font>
    <font>
      <sz val="10"/>
      <color indexed="16"/>
      <name val="MS Serif"/>
      <family val="1"/>
    </font>
    <font>
      <sz val="11"/>
      <color indexed="62"/>
      <name val="Calibri"/>
      <family val="2"/>
    </font>
    <font>
      <b/>
      <sz val="10"/>
      <name val="Times New Roman"/>
      <family val="1"/>
    </font>
    <font>
      <u/>
      <sz val="11"/>
      <color indexed="12"/>
      <name val="‚l‚r ‚oƒSƒVƒbƒN"/>
      <family val="3"/>
    </font>
    <font>
      <b/>
      <u/>
      <sz val="11"/>
      <color indexed="37"/>
      <name val="Arial"/>
      <family val="2"/>
    </font>
    <font>
      <b/>
      <sz val="10"/>
      <color indexed="8"/>
      <name val="MS Sans Serif"/>
      <family val="2"/>
    </font>
    <font>
      <sz val="11"/>
      <color indexed="20"/>
      <name val="Calibri"/>
      <family val="2"/>
    </font>
    <font>
      <sz val="10"/>
      <name val="Tahoma"/>
      <family val="2"/>
    </font>
    <font>
      <sz val="11"/>
      <color indexed="12"/>
      <name val="Arial"/>
      <family val="2"/>
    </font>
    <font>
      <b/>
      <sz val="11"/>
      <color indexed="39"/>
      <name val="Arial"/>
      <family val="2"/>
    </font>
    <font>
      <b/>
      <i/>
      <sz val="12"/>
      <color indexed="12"/>
      <name val="Arial"/>
      <family val="2"/>
    </font>
    <font>
      <u/>
      <sz val="7.5"/>
      <color indexed="12"/>
      <name val="Arial"/>
      <family val="2"/>
    </font>
    <font>
      <i/>
      <sz val="10"/>
      <color indexed="10"/>
      <name val="Arial"/>
      <family val="2"/>
    </font>
    <font>
      <sz val="11"/>
      <name val="Times New Roman"/>
      <family val="1"/>
    </font>
    <font>
      <sz val="11"/>
      <color indexed="60"/>
      <name val="Calibri"/>
      <family val="2"/>
    </font>
    <font>
      <sz val="10"/>
      <name val="Arial CE"/>
    </font>
    <font>
      <sz val="12"/>
      <color indexed="8"/>
      <name val="Tms Rmn"/>
    </font>
    <font>
      <b/>
      <sz val="9"/>
      <name val="TarzanaNarrow"/>
    </font>
    <font>
      <sz val="9"/>
      <name val="Geneva"/>
      <family val="2"/>
    </font>
    <font>
      <sz val="12"/>
      <color indexed="8"/>
      <name val="Arial MT"/>
    </font>
    <font>
      <sz val="8"/>
      <name val="Tahoma"/>
      <family val="2"/>
    </font>
    <font>
      <b/>
      <i/>
      <sz val="11"/>
      <color indexed="8"/>
      <name val="Times New Roman"/>
      <family val="1"/>
    </font>
    <font>
      <b/>
      <sz val="11"/>
      <color indexed="16"/>
      <name val="Times New Roman"/>
      <family val="1"/>
    </font>
    <font>
      <b/>
      <sz val="22"/>
      <color indexed="8"/>
      <name val="Times New Roman"/>
      <family val="1"/>
    </font>
    <font>
      <b/>
      <sz val="14.5"/>
      <name val="TarzanaNarrow"/>
    </font>
    <font>
      <sz val="10"/>
      <name val="Arial MT"/>
    </font>
    <font>
      <sz val="12"/>
      <color indexed="24"/>
      <name val="Arial"/>
      <family val="2"/>
    </font>
    <font>
      <sz val="8"/>
      <name val="Helv"/>
    </font>
    <font>
      <b/>
      <sz val="11"/>
      <color indexed="63"/>
      <name val="Calibri"/>
      <family val="2"/>
    </font>
    <font>
      <sz val="10"/>
      <color indexed="16"/>
      <name val="MS Sans Serif"/>
      <family val="2"/>
    </font>
    <font>
      <b/>
      <sz val="9"/>
      <color indexed="48"/>
      <name val="Arial"/>
      <family val="2"/>
    </font>
    <font>
      <b/>
      <sz val="10"/>
      <color indexed="12"/>
      <name val="MS Sans Serif"/>
      <family val="2"/>
    </font>
    <font>
      <b/>
      <sz val="10"/>
      <name val="Arial MT"/>
      <family val="2"/>
    </font>
    <font>
      <sz val="8"/>
      <name val="Times New Roman"/>
      <family val="1"/>
    </font>
    <font>
      <b/>
      <sz val="10"/>
      <name val="Tahoma"/>
      <family val="2"/>
    </font>
    <font>
      <b/>
      <sz val="12"/>
      <name val="Univers (WN)"/>
    </font>
    <font>
      <b/>
      <sz val="10"/>
      <name val="Univers (WN)"/>
    </font>
    <font>
      <i/>
      <sz val="11"/>
      <color indexed="23"/>
      <name val="Calibri"/>
      <family val="2"/>
    </font>
    <font>
      <b/>
      <sz val="10"/>
      <color indexed="10"/>
      <name val="Arial"/>
      <family val="2"/>
    </font>
    <font>
      <b/>
      <sz val="11"/>
      <name val="Times New Roman"/>
      <family val="1"/>
    </font>
    <font>
      <b/>
      <sz val="14"/>
      <color indexed="18"/>
      <name val="Arial"/>
      <family val="2"/>
    </font>
    <font>
      <b/>
      <i/>
      <sz val="12"/>
      <color indexed="32"/>
      <name val="Arial"/>
      <family val="2"/>
    </font>
    <font>
      <b/>
      <sz val="18"/>
      <color indexed="24"/>
      <name val="Arial"/>
      <family val="2"/>
    </font>
    <font>
      <b/>
      <sz val="12"/>
      <color indexed="24"/>
      <name val="Arial"/>
      <family val="2"/>
    </font>
    <font>
      <b/>
      <i/>
      <sz val="10"/>
      <color indexed="11"/>
      <name val="Arial"/>
      <family val="2"/>
    </font>
    <font>
      <b/>
      <i/>
      <sz val="10"/>
      <color indexed="9"/>
      <name val="Arial"/>
      <family val="2"/>
    </font>
    <font>
      <b/>
      <sz val="18"/>
      <color indexed="12"/>
      <name val="Arial"/>
      <family val="2"/>
    </font>
    <font>
      <sz val="12"/>
      <color indexed="12"/>
      <name val="Arial"/>
      <family val="2"/>
    </font>
    <font>
      <sz val="10"/>
      <name val="Geneva"/>
      <family val="2"/>
    </font>
    <font>
      <sz val="10"/>
      <name val="Univers (E1)"/>
    </font>
    <font>
      <sz val="10"/>
      <color indexed="62"/>
      <name val="Arial"/>
      <family val="2"/>
    </font>
    <font>
      <sz val="12"/>
      <color indexed="8"/>
      <name val="Arial"/>
      <family val="2"/>
    </font>
    <font>
      <sz val="10"/>
      <name val="Arial Cyr"/>
      <charset val="204"/>
    </font>
    <font>
      <sz val="12"/>
      <color indexed="9"/>
      <name val="Arial"/>
      <family val="2"/>
    </font>
    <font>
      <sz val="12"/>
      <color indexed="20"/>
      <name val="Arial"/>
      <family val="2"/>
    </font>
    <font>
      <b/>
      <sz val="9"/>
      <name val="Times New Roman"/>
      <family val="1"/>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theme="10"/>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1"/>
      <color indexed="8"/>
      <name val="Arial"/>
      <family val="2"/>
    </font>
    <font>
      <i/>
      <sz val="12"/>
      <name val="Times New Roman"/>
      <family val="1"/>
    </font>
    <font>
      <b/>
      <sz val="18"/>
      <color indexed="56"/>
      <name val="Cambria"/>
      <family val="2"/>
    </font>
    <font>
      <b/>
      <sz val="14"/>
      <name val="Helv"/>
    </font>
    <font>
      <b/>
      <sz val="12"/>
      <name val="Helv"/>
    </font>
    <font>
      <b/>
      <sz val="10"/>
      <color indexed="18"/>
      <name val="Arial"/>
      <family val="2"/>
    </font>
    <font>
      <sz val="12"/>
      <color indexed="10"/>
      <name val="Arial"/>
      <family val="2"/>
    </font>
    <font>
      <b/>
      <sz val="12"/>
      <color indexed="12"/>
      <name val="Arial"/>
      <family val="2"/>
    </font>
    <font>
      <sz val="11"/>
      <color indexed="8"/>
      <name val="Arial"/>
      <family val="2"/>
      <scheme val="minor"/>
    </font>
    <font>
      <u/>
      <sz val="10"/>
      <color theme="10"/>
      <name val="Arial"/>
      <family val="2"/>
      <scheme val="minor"/>
    </font>
    <font>
      <sz val="10"/>
      <color indexed="12"/>
      <name val="Tms Rmn"/>
      <family val="2"/>
    </font>
    <font>
      <b/>
      <sz val="10"/>
      <color indexed="12"/>
      <name val="Tms Rmn"/>
      <family val="2"/>
    </font>
    <font>
      <sz val="10"/>
      <name val="Tms Rmn"/>
      <family val="2"/>
    </font>
    <font>
      <b/>
      <sz val="12"/>
      <color indexed="10"/>
      <name val="Arial MT"/>
      <family val="2"/>
    </font>
    <font>
      <sz val="7"/>
      <name val="TarzanaNarrow"/>
      <family val="2"/>
    </font>
    <font>
      <sz val="10"/>
      <name val="BERNHARD"/>
      <family val="2"/>
    </font>
    <font>
      <sz val="10"/>
      <color indexed="8"/>
      <name val="Helv"/>
      <family val="2"/>
    </font>
    <font>
      <u/>
      <sz val="12"/>
      <color indexed="12"/>
      <name val="CorpoS"/>
      <family val="2"/>
    </font>
    <font>
      <u/>
      <sz val="12"/>
      <color indexed="36"/>
      <name val="CorpoS"/>
      <family val="2"/>
    </font>
    <font>
      <b/>
      <i/>
      <sz val="16"/>
      <name val="Helv"/>
      <family val="2"/>
    </font>
    <font>
      <i/>
      <sz val="10"/>
      <name val="Helv"/>
      <family val="2"/>
    </font>
    <font>
      <b/>
      <sz val="10"/>
      <name val="TarzanaNarrow"/>
      <family val="2"/>
    </font>
    <font>
      <sz val="10"/>
      <name val="NewtonCTT"/>
      <family val="2"/>
    </font>
    <font>
      <sz val="12"/>
      <name val="Arial MT"/>
      <family val="2"/>
    </font>
    <font>
      <sz val="9"/>
      <name val="Helvetica-Black"/>
      <family val="2"/>
    </font>
    <font>
      <sz val="10"/>
      <name val="TarzanaNarrow"/>
      <family val="2"/>
    </font>
    <font>
      <sz val="9.5"/>
      <name val="TarzanaNarrow"/>
      <family val="2"/>
    </font>
    <font>
      <sz val="12"/>
      <color indexed="12"/>
      <name val="Helv"/>
      <family val="2"/>
    </font>
    <font>
      <sz val="12"/>
      <color indexed="8"/>
      <name val="Helv"/>
      <family val="2"/>
    </font>
    <font>
      <sz val="12"/>
      <name val="Tms Rmn"/>
      <family val="2"/>
    </font>
    <font>
      <sz val="7"/>
      <name val="SwitzerlandLight"/>
      <family val="2"/>
    </font>
    <font>
      <b/>
      <sz val="10"/>
      <name val="Helv"/>
      <family val="2"/>
    </font>
    <font>
      <b/>
      <sz val="7"/>
      <name val="TarzanaNarrow"/>
      <family val="2"/>
    </font>
    <font>
      <sz val="11"/>
      <name val="Tms Rmn"/>
      <family val="2"/>
    </font>
    <font>
      <sz val="12"/>
      <name val="Helv"/>
      <family val="2"/>
    </font>
    <font>
      <b/>
      <sz val="9"/>
      <name val="TarzanaNarrow"/>
      <family val="2"/>
    </font>
    <font>
      <sz val="9"/>
      <name val="Geneva"/>
      <family val="2"/>
    </font>
    <font>
      <sz val="12"/>
      <color indexed="8"/>
      <name val="Arial MT"/>
      <family val="2"/>
    </font>
    <font>
      <b/>
      <sz val="14.5"/>
      <name val="TarzanaNarrow"/>
      <family val="2"/>
    </font>
    <font>
      <sz val="10"/>
      <name val="Arial MT"/>
      <family val="2"/>
    </font>
    <font>
      <sz val="8"/>
      <name val="Helv"/>
      <family val="2"/>
    </font>
    <font>
      <b/>
      <sz val="12"/>
      <name val="Univers (WN)"/>
      <family val="2"/>
    </font>
    <font>
      <b/>
      <sz val="10"/>
      <name val="Univers (WN)"/>
      <family val="2"/>
    </font>
    <font>
      <sz val="10"/>
      <name val="Univers (E1)"/>
      <family val="2"/>
    </font>
    <font>
      <sz val="10"/>
      <name val="Arial Cyr"/>
      <family val="2"/>
      <charset val="204"/>
    </font>
    <font>
      <b/>
      <sz val="14"/>
      <name val="Helv"/>
      <family val="2"/>
    </font>
    <font>
      <b/>
      <sz val="12"/>
      <name val="Helv"/>
      <family val="2"/>
    </font>
    <font>
      <b/>
      <sz val="8"/>
      <color indexed="24"/>
      <name val="Arial"/>
      <family val="2"/>
    </font>
    <font>
      <b/>
      <sz val="9"/>
      <color indexed="24"/>
      <name val="Arial"/>
      <family val="2"/>
    </font>
    <font>
      <b/>
      <sz val="11"/>
      <color indexed="24"/>
      <name val="Arial"/>
      <family val="2"/>
    </font>
    <font>
      <b/>
      <sz val="11"/>
      <color indexed="52"/>
      <name val="Calibri"/>
      <family val="2"/>
    </font>
    <font>
      <b/>
      <sz val="15"/>
      <color indexed="56"/>
      <name val="Calibri"/>
      <family val="2"/>
    </font>
    <font>
      <b/>
      <sz val="12"/>
      <color indexed="9"/>
      <name val="Antique Olive"/>
      <family val="2"/>
    </font>
    <font>
      <b/>
      <sz val="13"/>
      <color indexed="56"/>
      <name val="Calibri"/>
      <family val="2"/>
    </font>
    <font>
      <b/>
      <sz val="11"/>
      <color indexed="56"/>
      <name val="Calibri"/>
      <family val="2"/>
    </font>
    <font>
      <b/>
      <sz val="16"/>
      <color indexed="9"/>
      <name val="Antique Olive"/>
      <family val="2"/>
    </font>
    <font>
      <b/>
      <sz val="20"/>
      <name val="Antique Olive"/>
      <family val="2"/>
    </font>
    <font>
      <u/>
      <sz val="11"/>
      <color theme="10"/>
      <name val="Arial"/>
      <family val="2"/>
    </font>
    <font>
      <sz val="7"/>
      <color rgb="FF00B050"/>
      <name val="Arial"/>
      <family val="2"/>
      <scheme val="minor"/>
    </font>
    <font>
      <sz val="7"/>
      <color rgb="FFFF0000"/>
      <name val="Arial"/>
      <family val="2"/>
      <scheme val="minor"/>
    </font>
    <font>
      <vertAlign val="superscript"/>
      <sz val="10"/>
      <color theme="1"/>
      <name val="Arial"/>
      <family val="2"/>
    </font>
    <font>
      <sz val="13"/>
      <color theme="1"/>
      <name val="Arial"/>
      <family val="2"/>
      <scheme val="minor"/>
    </font>
    <font>
      <b/>
      <sz val="13"/>
      <color theme="0"/>
      <name val="Arial"/>
      <family val="2"/>
      <scheme val="minor"/>
    </font>
    <font>
      <b/>
      <sz val="13"/>
      <color theme="1"/>
      <name val="Arial"/>
      <family val="2"/>
      <scheme val="minor"/>
    </font>
    <font>
      <b/>
      <sz val="12"/>
      <color theme="1"/>
      <name val="Arial"/>
      <family val="2"/>
      <scheme val="minor"/>
    </font>
    <font>
      <b/>
      <sz val="12"/>
      <color theme="0"/>
      <name val="Arial"/>
      <family val="2"/>
      <scheme val="minor"/>
    </font>
    <font>
      <b/>
      <sz val="16"/>
      <color theme="4"/>
      <name val="Arial"/>
      <family val="2"/>
      <scheme val="minor"/>
    </font>
    <font>
      <sz val="16"/>
      <name val="Arial (Body)"/>
    </font>
    <font>
      <sz val="16"/>
      <color theme="1"/>
      <name val="Arial (Body)"/>
    </font>
    <font>
      <b/>
      <sz val="12"/>
      <color theme="4"/>
      <name val="Arial"/>
      <family val="2"/>
      <scheme val="minor"/>
    </font>
    <font>
      <sz val="7.5"/>
      <color rgb="FF000000"/>
      <name val="Arial"/>
      <family val="2"/>
      <scheme val="minor"/>
    </font>
    <font>
      <sz val="7.5"/>
      <name val="Arial"/>
      <family val="2"/>
      <scheme val="minor"/>
    </font>
    <font>
      <sz val="7.5"/>
      <color theme="1"/>
      <name val="Arial"/>
      <family val="2"/>
      <scheme val="minor"/>
    </font>
    <font>
      <vertAlign val="superscript"/>
      <sz val="10"/>
      <color theme="1"/>
      <name val="Arial"/>
      <family val="2"/>
      <scheme val="minor"/>
    </font>
    <font>
      <sz val="8"/>
      <color theme="1"/>
      <name val="Arial (Body)"/>
    </font>
    <font>
      <sz val="8.5"/>
      <color theme="1"/>
      <name val="Arial"/>
      <family val="2"/>
      <scheme val="minor"/>
    </font>
    <font>
      <sz val="11"/>
      <color theme="1"/>
      <name val="Arial (Body)"/>
    </font>
    <font>
      <b/>
      <vertAlign val="superscript"/>
      <sz val="11"/>
      <color theme="0"/>
      <name val="Arial"/>
      <family val="2"/>
      <scheme val="minor"/>
    </font>
    <font>
      <b/>
      <vertAlign val="superscript"/>
      <sz val="11"/>
      <color theme="0"/>
      <name val="Arial (Body)"/>
    </font>
    <font>
      <b/>
      <sz val="10"/>
      <color theme="0"/>
      <name val="Arial"/>
      <family val="2"/>
      <scheme val="minor"/>
    </font>
    <font>
      <sz val="10"/>
      <color rgb="FF000000"/>
      <name val="Arial (Body)"/>
    </font>
    <font>
      <b/>
      <sz val="10"/>
      <color rgb="FF000000"/>
      <name val="Arial (Body)"/>
    </font>
    <font>
      <sz val="10"/>
      <color theme="1"/>
      <name val="Arial (Body)"/>
    </font>
    <font>
      <i/>
      <sz val="10"/>
      <color rgb="FF000000"/>
      <name val="Arial (Body)"/>
    </font>
    <font>
      <sz val="7.5"/>
      <color rgb="FF000000"/>
      <name val="Arial (Body)"/>
    </font>
    <font>
      <sz val="7.5"/>
      <color theme="1"/>
      <name val="Arial (Body)"/>
    </font>
    <font>
      <sz val="7.5"/>
      <name val="Arial (Body)"/>
    </font>
    <font>
      <sz val="12"/>
      <color rgb="FF000000"/>
      <name val="Arial"/>
      <family val="2"/>
      <scheme val="minor"/>
    </font>
    <font>
      <sz val="12"/>
      <color rgb="FF009ED4"/>
      <name val="Arial"/>
      <family val="2"/>
      <scheme val="minor"/>
    </font>
    <font>
      <sz val="12"/>
      <color theme="7"/>
      <name val="Arial"/>
      <family val="2"/>
      <scheme val="minor"/>
    </font>
    <font>
      <vertAlign val="superscript"/>
      <sz val="10"/>
      <color rgb="FF000000"/>
      <name val="Arial (Body)"/>
    </font>
    <font>
      <b/>
      <sz val="10"/>
      <color theme="1"/>
      <name val="Arial (Body)"/>
    </font>
    <font>
      <b/>
      <vertAlign val="superscript"/>
      <sz val="10"/>
      <color theme="1"/>
      <name val="Arial (Body)"/>
    </font>
    <font>
      <b/>
      <vertAlign val="superscript"/>
      <sz val="10"/>
      <color rgb="FF000000"/>
      <name val="Arial (Body)"/>
    </font>
    <font>
      <vertAlign val="superscript"/>
      <sz val="11"/>
      <color theme="0"/>
      <name val="Arial"/>
      <family val="2"/>
      <scheme val="minor"/>
    </font>
    <font>
      <sz val="11"/>
      <color theme="1"/>
      <name val="Times New Roman"/>
      <family val="1"/>
    </font>
    <font>
      <b/>
      <vertAlign val="superscript"/>
      <sz val="11"/>
      <color theme="0"/>
      <name val="Arial"/>
      <family val="2"/>
    </font>
    <font>
      <sz val="7.5"/>
      <name val="Arial"/>
      <family val="2"/>
    </font>
    <font>
      <sz val="7.5"/>
      <color rgb="FF000000"/>
      <name val="Arial"/>
      <family val="2"/>
    </font>
    <font>
      <sz val="7.5"/>
      <color theme="1"/>
      <name val="Arial"/>
      <family val="2"/>
    </font>
    <font>
      <sz val="7.5"/>
      <color rgb="FFFF0000"/>
      <name val="Arial"/>
      <family val="2"/>
    </font>
    <font>
      <sz val="7.5"/>
      <name val="Segoe UI"/>
      <family val="2"/>
    </font>
    <font>
      <b/>
      <sz val="7.5"/>
      <name val="Arial"/>
      <family val="2"/>
    </font>
    <font>
      <sz val="7.5"/>
      <color theme="0" tint="-0.34998626667073579"/>
      <name val="Arial"/>
      <family val="2"/>
    </font>
    <font>
      <sz val="7.5"/>
      <color theme="0" tint="-0.34998626667073579"/>
      <name val="Arial"/>
      <family val="2"/>
      <scheme val="minor"/>
    </font>
    <font>
      <sz val="7.5"/>
      <color theme="0" tint="-0.249977111117893"/>
      <name val="Arial"/>
      <family val="2"/>
    </font>
    <font>
      <b/>
      <sz val="7.5"/>
      <color theme="0" tint="-0.249977111117893"/>
      <name val="Arial"/>
      <family val="2"/>
      <scheme val="minor"/>
    </font>
    <font>
      <b/>
      <sz val="7.5"/>
      <name val="Arial"/>
      <family val="2"/>
      <scheme val="minor"/>
    </font>
    <font>
      <sz val="7.5"/>
      <color theme="1"/>
      <name val="Times New Roman"/>
      <family val="1"/>
    </font>
    <font>
      <b/>
      <sz val="7.5"/>
      <color rgb="FFFF0000"/>
      <name val="Arial"/>
      <family val="2"/>
    </font>
    <font>
      <sz val="7.5"/>
      <color theme="0" tint="-0.249977111117893"/>
      <name val="Arial"/>
      <family val="2"/>
      <scheme val="minor"/>
    </font>
    <font>
      <b/>
      <sz val="7.5"/>
      <color theme="0" tint="-0.249977111117893"/>
      <name val="Arial"/>
      <family val="2"/>
    </font>
    <font>
      <sz val="10"/>
      <color rgb="FFE5F5FB"/>
      <name val="Arial"/>
      <family val="2"/>
    </font>
    <font>
      <b/>
      <sz val="10"/>
      <color theme="0"/>
      <name val="Arial (Body)"/>
    </font>
    <font>
      <b/>
      <sz val="12"/>
      <color theme="4"/>
      <name val="Arial (Body)"/>
    </font>
    <font>
      <sz val="12"/>
      <color theme="4"/>
      <name val="Arial (Body)"/>
    </font>
    <font>
      <b/>
      <vertAlign val="superscript"/>
      <sz val="10"/>
      <name val="Arial (Body)"/>
    </font>
    <font>
      <b/>
      <vertAlign val="superscript"/>
      <sz val="12"/>
      <color theme="4"/>
      <name val="Arial"/>
      <family val="2"/>
      <scheme val="minor"/>
    </font>
    <font>
      <sz val="9"/>
      <color rgb="FF000000"/>
      <name val="Arial"/>
      <family val="2"/>
    </font>
    <font>
      <b/>
      <strike/>
      <sz val="7"/>
      <name val="Arial"/>
      <family val="2"/>
    </font>
    <font>
      <strike/>
      <sz val="11"/>
      <color theme="1"/>
      <name val="Arial"/>
      <family val="2"/>
      <scheme val="minor"/>
    </font>
    <font>
      <strike/>
      <sz val="7"/>
      <name val="Arial"/>
      <family val="2"/>
    </font>
    <font>
      <b/>
      <vertAlign val="superscript"/>
      <sz val="10"/>
      <color theme="0"/>
      <name val="Arial"/>
      <family val="2"/>
      <scheme val="minor"/>
    </font>
    <font>
      <vertAlign val="superscript"/>
      <sz val="11"/>
      <color theme="1"/>
      <name val="Arial"/>
      <family val="2"/>
      <scheme val="minor"/>
    </font>
    <font>
      <u/>
      <sz val="7.5"/>
      <color rgb="FF000000"/>
      <name val="Arial"/>
      <family val="2"/>
      <scheme val="minor"/>
    </font>
    <font>
      <i/>
      <sz val="10"/>
      <color theme="1"/>
      <name val="Arial (Body)"/>
    </font>
    <font>
      <b/>
      <sz val="10"/>
      <color theme="1"/>
      <name val="Arial"/>
      <family val="2"/>
      <scheme val="minor"/>
    </font>
    <font>
      <b/>
      <vertAlign val="superscript"/>
      <sz val="10"/>
      <color theme="1"/>
      <name val="Arial"/>
      <family val="2"/>
      <scheme val="minor"/>
    </font>
    <font>
      <vertAlign val="superscript"/>
      <sz val="10"/>
      <color rgb="FF000000"/>
      <name val="Arial"/>
      <family val="2"/>
      <scheme val="minor"/>
    </font>
    <font>
      <vertAlign val="superscript"/>
      <sz val="10"/>
      <color theme="0"/>
      <name val="Arial"/>
      <family val="2"/>
      <scheme val="minor"/>
    </font>
    <font>
      <sz val="11"/>
      <color rgb="FFC00000"/>
      <name val="Arial"/>
      <family val="2"/>
      <scheme val="minor"/>
    </font>
    <font>
      <b/>
      <sz val="11"/>
      <color rgb="FFC00000"/>
      <name val="Arial"/>
      <family val="2"/>
      <scheme val="minor"/>
    </font>
    <font>
      <vertAlign val="subscript"/>
      <sz val="9"/>
      <color theme="1"/>
      <name val="Arial"/>
      <family val="2"/>
    </font>
    <font>
      <b/>
      <sz val="12"/>
      <name val="Arial"/>
      <family val="2"/>
      <scheme val="minor"/>
    </font>
    <font>
      <u/>
      <sz val="7.5"/>
      <color rgb="FF000000"/>
      <name val="Arial"/>
      <family val="2"/>
    </font>
    <font>
      <sz val="9"/>
      <color theme="1"/>
      <name val="Arial"/>
      <family val="2"/>
      <scheme val="minor"/>
    </font>
    <font>
      <sz val="8"/>
      <color theme="1"/>
      <name val="Arial"/>
      <family val="2"/>
      <scheme val="minor"/>
    </font>
    <font>
      <b/>
      <sz val="9"/>
      <color theme="1"/>
      <name val="Arial (Body)"/>
    </font>
    <font>
      <b/>
      <sz val="11"/>
      <color theme="1"/>
      <name val="Arial (Body)"/>
    </font>
    <font>
      <b/>
      <sz val="11"/>
      <name val="Arial (Body)"/>
    </font>
    <font>
      <vertAlign val="subscript"/>
      <sz val="9"/>
      <name val="Arial"/>
      <family val="2"/>
    </font>
    <font>
      <b/>
      <sz val="10"/>
      <color rgb="FF000000"/>
      <name val="Arial"/>
      <family val="2"/>
    </font>
    <font>
      <b/>
      <vertAlign val="superscript"/>
      <sz val="10"/>
      <color rgb="FF000000"/>
      <name val="Arial"/>
      <family val="2"/>
    </font>
    <font>
      <vertAlign val="subscript"/>
      <sz val="10"/>
      <color rgb="FF000000"/>
      <name val="Arial"/>
      <family val="2"/>
    </font>
    <font>
      <b/>
      <sz val="14"/>
      <color rgb="FF000000"/>
      <name val="Arial"/>
      <family val="2"/>
    </font>
    <font>
      <u/>
      <sz val="7.5"/>
      <color theme="1"/>
      <name val="Arial"/>
      <family val="2"/>
      <scheme val="minor"/>
    </font>
    <font>
      <b/>
      <sz val="7.5"/>
      <color rgb="FFFF0000"/>
      <name val="Arial"/>
      <family val="2"/>
      <scheme val="minor"/>
    </font>
    <font>
      <b/>
      <sz val="12"/>
      <color theme="4"/>
      <name val="Arial"/>
      <family val="2"/>
    </font>
    <font>
      <u/>
      <sz val="7.5"/>
      <name val="Arial"/>
      <family val="2"/>
      <scheme val="minor"/>
    </font>
    <font>
      <sz val="7.5"/>
      <color theme="0"/>
      <name val="Arial"/>
      <family val="2"/>
      <scheme val="minor"/>
    </font>
    <font>
      <sz val="7.5"/>
      <color rgb="FFFF0000"/>
      <name val="Arial"/>
      <family val="2"/>
      <scheme val="minor"/>
    </font>
    <font>
      <b/>
      <sz val="12"/>
      <color theme="0"/>
      <name val="Arial (Body)"/>
    </font>
    <font>
      <sz val="12"/>
      <name val="Arial (Body)"/>
    </font>
    <font>
      <b/>
      <sz val="10"/>
      <color theme="4"/>
      <name val="Arial"/>
      <family val="2"/>
    </font>
    <font>
      <sz val="9"/>
      <color theme="1"/>
      <name val="Arial (Body)"/>
    </font>
    <font>
      <vertAlign val="subscript"/>
      <sz val="10"/>
      <name val="Arial"/>
      <family val="2"/>
    </font>
    <font>
      <u/>
      <sz val="7.5"/>
      <color rgb="FF000000"/>
      <name val="Arial (Body)"/>
    </font>
    <font>
      <u/>
      <sz val="7.5"/>
      <name val="Arial (Body)"/>
    </font>
    <font>
      <b/>
      <sz val="12"/>
      <color rgb="FFDA1710"/>
      <name val="Arial"/>
      <family val="2"/>
      <scheme val="minor"/>
    </font>
    <font>
      <b/>
      <vertAlign val="superscript"/>
      <sz val="12"/>
      <color rgb="FFDA1710"/>
      <name val="Arial"/>
      <family val="2"/>
      <scheme val="minor"/>
    </font>
    <font>
      <b/>
      <sz val="10"/>
      <color rgb="FF000000"/>
      <name val="Arial"/>
      <family val="2"/>
      <scheme val="major"/>
    </font>
    <font>
      <b/>
      <vertAlign val="subscript"/>
      <sz val="10"/>
      <color rgb="FF000000"/>
      <name val="Arial"/>
      <family val="2"/>
      <scheme val="major"/>
    </font>
    <font>
      <b/>
      <sz val="10"/>
      <name val="Arial"/>
      <family val="2"/>
      <scheme val="major"/>
    </font>
    <font>
      <sz val="7.5"/>
      <color theme="4"/>
      <name val="Arial (Body)"/>
    </font>
    <font>
      <sz val="9"/>
      <name val="Arial"/>
      <family val="2"/>
      <scheme val="minor"/>
    </font>
    <font>
      <sz val="9"/>
      <color rgb="FFFF0000"/>
      <name val="Arial"/>
      <family val="2"/>
      <scheme val="minor"/>
    </font>
    <font>
      <sz val="7.5"/>
      <color theme="4"/>
      <name val="Arial"/>
      <family val="2"/>
      <scheme val="minor"/>
    </font>
    <font>
      <vertAlign val="subscript"/>
      <sz val="11"/>
      <color theme="1"/>
      <name val="Arial"/>
      <family val="2"/>
      <scheme val="minor"/>
    </font>
    <font>
      <vertAlign val="superscript"/>
      <sz val="10"/>
      <color theme="1"/>
      <name val="Arial (Body)"/>
    </font>
    <font>
      <b/>
      <sz val="8"/>
      <color rgb="FF000000"/>
      <name val="Arial"/>
      <family val="2"/>
    </font>
    <font>
      <b/>
      <sz val="11"/>
      <color theme="4"/>
      <name val="Arial"/>
      <family val="2"/>
      <scheme val="minor"/>
    </font>
    <font>
      <u/>
      <sz val="7.5"/>
      <name val="Arial (body"/>
    </font>
    <font>
      <sz val="7.5"/>
      <name val="Arial (body"/>
    </font>
    <font>
      <u/>
      <sz val="7.5"/>
      <color theme="1"/>
      <name val="Arial"/>
      <family val="2"/>
    </font>
    <font>
      <u/>
      <sz val="7.5"/>
      <name val="Arial"/>
      <family val="2"/>
    </font>
    <font>
      <sz val="7.5"/>
      <color rgb="FF000000"/>
      <name val="Arial"/>
      <family val="2"/>
    </font>
    <font>
      <b/>
      <sz val="11"/>
      <color rgb="FF000000"/>
      <name val="Arial"/>
      <family val="2"/>
    </font>
    <font>
      <b/>
      <vertAlign val="superscript"/>
      <sz val="10"/>
      <color rgb="FF000000"/>
      <name val="Arial"/>
      <family val="2"/>
      <scheme val="major"/>
    </font>
    <font>
      <strike/>
      <sz val="7.5"/>
      <color rgb="FF000000"/>
      <name val="Arial"/>
      <family val="2"/>
      <scheme val="minor"/>
    </font>
    <font>
      <b/>
      <vertAlign val="superscript"/>
      <sz val="10"/>
      <color theme="1"/>
      <name val="Arial"/>
      <family val="2"/>
    </font>
    <font>
      <strike/>
      <sz val="10"/>
      <name val="Arial"/>
      <family val="2"/>
      <scheme val="minor"/>
    </font>
    <font>
      <i/>
      <sz val="10"/>
      <name val="Arial"/>
      <family val="2"/>
      <scheme val="major"/>
    </font>
    <font>
      <sz val="10"/>
      <name val="Arial"/>
      <family val="2"/>
      <scheme val="major"/>
    </font>
    <font>
      <vertAlign val="subscript"/>
      <sz val="10"/>
      <name val="Arial"/>
      <family val="2"/>
      <scheme val="minor"/>
    </font>
    <font>
      <sz val="9"/>
      <color rgb="FF000000"/>
      <name val="Arial"/>
      <family val="2"/>
    </font>
    <font>
      <sz val="10"/>
      <name val="Arial"/>
      <family val="2"/>
    </font>
    <font>
      <b/>
      <sz val="11"/>
      <color rgb="FF000000"/>
      <name val="Arial"/>
      <family val="2"/>
    </font>
    <font>
      <sz val="10"/>
      <color rgb="FF000000"/>
      <name val="Arial"/>
      <family val="2"/>
    </font>
    <font>
      <sz val="10"/>
      <color theme="0"/>
      <name val="Arial (Body)"/>
    </font>
    <font>
      <b/>
      <vertAlign val="subscript"/>
      <sz val="11"/>
      <color theme="0"/>
      <name val="Arial"/>
      <family val="2"/>
    </font>
    <font>
      <sz val="11"/>
      <color rgb="FF00B0F0"/>
      <name val="Arial"/>
      <family val="2"/>
      <scheme val="minor"/>
    </font>
  </fonts>
  <fills count="222">
    <fill>
      <patternFill patternType="none"/>
    </fill>
    <fill>
      <patternFill patternType="gray125"/>
    </fill>
    <fill>
      <patternFill patternType="solid">
        <fgColor rgb="FFDA1710"/>
        <bgColor rgb="FF000000"/>
      </patternFill>
    </fill>
    <fill>
      <patternFill patternType="solid">
        <fgColor theme="0" tint="-4.9989318521683403E-2"/>
        <bgColor indexed="64"/>
      </patternFill>
    </fill>
    <fill>
      <patternFill patternType="solid">
        <fgColor theme="0"/>
        <bgColor indexed="64"/>
      </patternFill>
    </fill>
    <fill>
      <patternFill patternType="solid">
        <fgColor theme="0"/>
        <bgColor rgb="FF000000"/>
      </patternFill>
    </fill>
    <fill>
      <patternFill patternType="solid">
        <fgColor indexed="22"/>
        <bgColor indexed="64"/>
      </patternFill>
    </fill>
    <fill>
      <patternFill patternType="solid">
        <fgColor theme="4"/>
      </patternFill>
    </fill>
    <fill>
      <patternFill patternType="solid">
        <fgColor rgb="FFFFFFFF"/>
        <bgColor indexed="64"/>
      </patternFill>
    </fill>
    <fill>
      <patternFill patternType="solid">
        <fgColor rgb="FFFFFFFF"/>
        <bgColor rgb="FF000000"/>
      </patternFill>
    </fill>
    <fill>
      <patternFill patternType="solid">
        <fgColor theme="9" tint="0.39997558519241921"/>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4"/>
        <bgColor indexed="64"/>
      </patternFill>
    </fill>
    <fill>
      <patternFill patternType="solid">
        <fgColor theme="9"/>
        <bgColor indexed="64"/>
      </patternFill>
    </fill>
    <fill>
      <patternFill patternType="solid">
        <fgColor indexed="60"/>
      </patternFill>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4"/>
        <bgColor indexed="64"/>
      </patternFill>
    </fill>
    <fill>
      <patternFill patternType="solid">
        <fgColor indexed="62"/>
        <bgColor indexed="64"/>
      </patternFill>
    </fill>
    <fill>
      <patternFill patternType="solid">
        <fgColor indexed="26"/>
        <bgColor indexed="64"/>
      </patternFill>
    </fill>
    <fill>
      <patternFill patternType="solid">
        <fgColor indexed="46"/>
        <bgColor indexed="64"/>
      </patternFill>
    </fill>
    <fill>
      <patternFill patternType="gray125">
        <fgColor indexed="8"/>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9"/>
        <bgColor indexed="9"/>
      </patternFill>
    </fill>
    <fill>
      <patternFill patternType="gray0625">
        <bgColor indexed="44"/>
      </patternFill>
    </fill>
    <fill>
      <patternFill patternType="solid">
        <fgColor indexed="23"/>
        <bgColor indexed="64"/>
      </patternFill>
    </fill>
    <fill>
      <patternFill patternType="solid">
        <fgColor indexed="27"/>
        <bgColor indexed="64"/>
      </patternFill>
    </fill>
    <fill>
      <patternFill patternType="solid">
        <fgColor indexed="47"/>
        <bgColor indexed="64"/>
      </patternFill>
    </fill>
    <fill>
      <patternFill patternType="solid">
        <fgColor indexed="26"/>
      </patternFill>
    </fill>
    <fill>
      <patternFill patternType="solid">
        <fgColor indexed="41"/>
      </patternFill>
    </fill>
    <fill>
      <patternFill patternType="solid">
        <fgColor indexed="9"/>
      </patternFill>
    </fill>
    <fill>
      <patternFill patternType="solid">
        <fgColor indexed="42"/>
        <bgColor indexed="64"/>
      </patternFill>
    </fill>
    <fill>
      <patternFill patternType="mediumGray">
        <fgColor indexed="42"/>
        <bgColor indexed="31"/>
      </patternFill>
    </fill>
    <fill>
      <patternFill patternType="solid">
        <fgColor indexed="43"/>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22"/>
      </patternFill>
    </fill>
    <fill>
      <patternFill patternType="solid">
        <fgColor indexed="23"/>
      </patternFill>
    </fill>
    <fill>
      <patternFill patternType="solid">
        <fgColor indexed="44"/>
      </patternFill>
    </fill>
    <fill>
      <patternFill patternType="solid">
        <fgColor indexed="15"/>
      </patternFill>
    </fill>
    <fill>
      <patternFill patternType="solid">
        <fgColor indexed="20"/>
      </patternFill>
    </fill>
    <fill>
      <patternFill patternType="solid">
        <fgColor indexed="57"/>
        <bgColor indexed="64"/>
      </patternFill>
    </fill>
    <fill>
      <patternFill patternType="solid">
        <fgColor indexed="50"/>
        <bgColor indexed="64"/>
      </patternFill>
    </fill>
    <fill>
      <patternFill patternType="solid">
        <fgColor indexed="19"/>
        <bgColor indexed="64"/>
      </patternFill>
    </fill>
    <fill>
      <patternFill patternType="lightGray"/>
    </fill>
    <fill>
      <patternFill patternType="solid">
        <fgColor indexed="29"/>
      </patternFill>
    </fill>
    <fill>
      <patternFill patternType="solid">
        <fgColor indexed="47"/>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gray0625">
        <bgColor indexed="43"/>
      </patternFill>
    </fill>
    <fill>
      <patternFill patternType="solid">
        <fgColor indexed="40"/>
        <bgColor indexed="64"/>
      </patternFill>
    </fill>
    <fill>
      <patternFill patternType="solid">
        <fgColor indexed="54"/>
        <bgColor indexed="64"/>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2"/>
        <bgColor rgb="FF000000"/>
      </patternFill>
    </fill>
    <fill>
      <patternFill patternType="solid">
        <fgColor rgb="FFD8E0E3"/>
        <bgColor indexed="64"/>
      </patternFill>
    </fill>
    <fill>
      <patternFill patternType="solid">
        <fgColor rgb="FF5C889C"/>
        <bgColor rgb="FF5C889C"/>
      </patternFill>
    </fill>
    <fill>
      <patternFill patternType="solid">
        <fgColor rgb="FF90B1C0"/>
        <bgColor indexed="64"/>
      </patternFill>
    </fill>
    <fill>
      <patternFill patternType="solid">
        <fgColor rgb="FFDBE5F1"/>
        <bgColor rgb="FFFFFFFF"/>
      </patternFill>
    </fill>
    <fill>
      <patternFill patternType="solid">
        <fgColor indexed="30"/>
        <bgColor indexed="64"/>
      </patternFill>
    </fill>
    <fill>
      <patternFill patternType="solid">
        <fgColor indexed="27"/>
      </patternFill>
    </fill>
    <fill>
      <patternFill patternType="solid">
        <fgColor indexed="36"/>
      </patternFill>
    </fill>
    <fill>
      <patternFill patternType="solid">
        <fgColor indexed="14"/>
      </patternFill>
    </fill>
    <fill>
      <patternFill patternType="solid">
        <fgColor indexed="55"/>
      </patternFill>
    </fill>
    <fill>
      <patternFill patternType="solid">
        <fgColor indexed="9"/>
        <bgColor indexed="8"/>
      </patternFill>
    </fill>
    <fill>
      <patternFill patternType="gray0625"/>
    </fill>
    <fill>
      <patternFill patternType="solid">
        <fgColor indexed="23"/>
        <bgColor indexed="23"/>
      </patternFill>
    </fill>
    <fill>
      <patternFill patternType="solid">
        <fgColor indexed="56"/>
      </patternFill>
    </fill>
    <fill>
      <patternFill patternType="solid">
        <fgColor indexed="46"/>
      </patternFill>
    </fill>
    <fill>
      <patternFill patternType="lightGray">
        <fgColor indexed="8"/>
      </patternFill>
    </fill>
    <fill>
      <patternFill patternType="mediumGray">
        <fgColor indexed="22"/>
      </patternFill>
    </fill>
    <fill>
      <patternFill patternType="solid">
        <fgColor indexed="13"/>
      </patternFill>
    </fill>
    <fill>
      <patternFill patternType="solid">
        <fgColor indexed="6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lightGray">
        <fgColor indexed="9"/>
      </patternFill>
    </fill>
    <fill>
      <patternFill patternType="gray0625">
        <fgColor indexed="9"/>
      </patternFill>
    </fill>
    <fill>
      <patternFill patternType="solid">
        <fgColor rgb="FFFFF843"/>
        <bgColor indexed="64"/>
      </patternFill>
    </fill>
    <fill>
      <patternFill patternType="solid">
        <fgColor theme="4"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tint="0.79985961485641044"/>
        <bgColor indexed="64"/>
      </patternFill>
    </fill>
    <fill>
      <patternFill patternType="solid">
        <fgColor theme="4" tint="0.59974974822229687"/>
        <bgColor indexed="64"/>
      </patternFill>
    </fill>
    <fill>
      <patternFill patternType="solid">
        <fgColor theme="5" tint="0.79985961485641044"/>
        <bgColor indexed="64"/>
      </patternFill>
    </fill>
    <fill>
      <patternFill patternType="solid">
        <fgColor theme="5" tint="0.59974974822229687"/>
        <bgColor indexed="64"/>
      </patternFill>
    </fill>
    <fill>
      <patternFill patternType="solid">
        <fgColor theme="6"/>
        <bgColor indexed="64"/>
      </patternFill>
    </fill>
    <fill>
      <patternFill patternType="solid">
        <fgColor theme="6" tint="0.79985961485641044"/>
        <bgColor indexed="64"/>
      </patternFill>
    </fill>
    <fill>
      <patternFill patternType="solid">
        <fgColor theme="6" tint="0.59974974822229687"/>
        <bgColor indexed="64"/>
      </patternFill>
    </fill>
    <fill>
      <patternFill patternType="solid">
        <fgColor theme="7" tint="0.79985961485641044"/>
        <bgColor indexed="64"/>
      </patternFill>
    </fill>
    <fill>
      <patternFill patternType="solid">
        <fgColor theme="7" tint="0.59974974822229687"/>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85961485641044"/>
        <bgColor indexed="64"/>
      </patternFill>
    </fill>
    <fill>
      <patternFill patternType="solid">
        <fgColor theme="8" tint="0.59974974822229687"/>
        <bgColor indexed="64"/>
      </patternFill>
    </fill>
    <fill>
      <patternFill patternType="solid">
        <fgColor theme="8" tint="0.39997558519241921"/>
        <bgColor indexed="64"/>
      </patternFill>
    </fill>
    <fill>
      <patternFill patternType="solid">
        <fgColor theme="9" tint="0.79985961485641044"/>
        <bgColor indexed="64"/>
      </patternFill>
    </fill>
    <fill>
      <patternFill patternType="solid">
        <fgColor theme="9" tint="0.59974974822229687"/>
        <bgColor indexed="64"/>
      </patternFill>
    </fill>
    <fill>
      <patternFill patternType="solid">
        <fgColor indexed="61"/>
        <bgColor indexed="64"/>
      </patternFill>
    </fill>
    <fill>
      <patternFill patternType="solid">
        <fgColor indexed="58"/>
        <bgColor indexed="64"/>
      </patternFill>
    </fill>
    <fill>
      <patternFill patternType="solid">
        <fgColor indexed="60"/>
        <bgColor indexed="64"/>
      </patternFill>
    </fill>
    <fill>
      <patternFill patternType="solid">
        <fgColor indexed="12"/>
        <bgColor indexed="64"/>
      </patternFill>
    </fill>
    <fill>
      <patternFill patternType="solid">
        <fgColor indexed="15"/>
        <bgColor indexed="64"/>
      </patternFill>
    </fill>
    <fill>
      <patternFill patternType="solid">
        <fgColor indexed="20"/>
        <bgColor indexed="64"/>
      </patternFill>
    </fill>
    <fill>
      <patternFill patternType="solid">
        <fgColor indexed="24"/>
        <bgColor indexed="64"/>
      </patternFill>
    </fill>
    <fill>
      <patternFill patternType="solid">
        <fgColor rgb="FF5C889C"/>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988C"/>
        <bgColor indexed="64"/>
      </patternFill>
    </fill>
    <fill>
      <patternFill patternType="solid">
        <fgColor rgb="FFFF6758"/>
        <bgColor indexed="64"/>
      </patternFill>
    </fill>
    <fill>
      <patternFill patternType="solid">
        <fgColor rgb="FFDBE5F2"/>
        <bgColor indexed="64"/>
      </patternFill>
    </fill>
    <fill>
      <patternFill patternType="solid">
        <fgColor rgb="FFDBE5F1"/>
        <bgColor indexed="64"/>
      </patternFill>
    </fill>
    <fill>
      <patternFill patternType="solid">
        <fgColor indexed="14"/>
        <bgColor indexed="64"/>
      </patternFill>
    </fill>
    <fill>
      <patternFill patternType="solid">
        <fgColor indexed="56"/>
        <bgColor indexed="64"/>
      </patternFill>
    </fill>
    <fill>
      <patternFill patternType="solid">
        <fgColor indexed="13"/>
        <bgColor indexed="64"/>
      </patternFill>
    </fill>
    <fill>
      <patternFill patternType="solid">
        <fgColor indexed="31"/>
      </patternFill>
    </fill>
    <fill>
      <patternFill patternType="solid">
        <fgColor indexed="42"/>
      </patternFill>
    </fill>
    <fill>
      <patternFill patternType="solid">
        <fgColor indexed="62"/>
      </patternFill>
    </fill>
    <fill>
      <patternFill patternType="solid">
        <fgColor indexed="8"/>
        <bgColor indexed="64"/>
      </patternFill>
    </fill>
    <fill>
      <patternFill patternType="solid">
        <fgColor rgb="FFE9E8E8"/>
        <bgColor indexed="64"/>
      </patternFill>
    </fill>
    <fill>
      <patternFill patternType="solid">
        <fgColor theme="4"/>
        <bgColor rgb="FF000000"/>
      </patternFill>
    </fill>
    <fill>
      <patternFill patternType="solid">
        <fgColor rgb="FFD3D2D2"/>
        <bgColor rgb="FF000000"/>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4B9B7"/>
        <bgColor indexed="64"/>
      </patternFill>
    </fill>
    <fill>
      <patternFill patternType="solid">
        <fgColor theme="7" tint="0.59999389629810485"/>
        <bgColor rgb="FF000000"/>
      </patternFill>
    </fill>
    <fill>
      <patternFill patternType="solid">
        <fgColor theme="7" tint="0.59999389629810485"/>
        <bgColor indexed="64"/>
      </patternFill>
    </fill>
  </fills>
  <borders count="17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top style="thin">
        <color auto="1"/>
      </top>
      <bottom style="double">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right/>
      <top/>
      <bottom style="hair">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medium">
        <color theme="4" tint="0.3999755851924192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auto="1"/>
      </right>
      <top/>
      <bottom/>
      <diagonal/>
    </border>
    <border>
      <left/>
      <right/>
      <top style="thick">
        <color theme="3"/>
      </top>
      <bottom style="thin">
        <color theme="3"/>
      </bottom>
      <diagonal/>
    </border>
    <border>
      <left/>
      <right/>
      <top style="thin">
        <color theme="3"/>
      </top>
      <bottom style="thin">
        <color theme="3"/>
      </bottom>
      <diagonal/>
    </border>
    <border>
      <left/>
      <right/>
      <top style="thin">
        <color theme="2"/>
      </top>
      <bottom style="thin">
        <color theme="2"/>
      </bottom>
      <diagonal/>
    </border>
    <border>
      <left/>
      <right/>
      <top/>
      <bottom style="thin">
        <color theme="2"/>
      </bottom>
      <diagonal/>
    </border>
    <border>
      <left/>
      <right/>
      <top/>
      <bottom style="thin">
        <color theme="3"/>
      </bottom>
      <diagonal/>
    </border>
    <border>
      <left/>
      <right/>
      <top/>
      <bottom style="thin">
        <color theme="1"/>
      </bottom>
      <diagonal/>
    </border>
    <border>
      <left/>
      <right style="thin">
        <color theme="3"/>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medium">
        <color auto="1"/>
      </top>
      <bottom style="medium">
        <color auto="1"/>
      </bottom>
      <diagonal/>
    </border>
    <border>
      <left/>
      <right/>
      <top/>
      <bottom style="thick">
        <color indexed="22"/>
      </bottom>
      <diagonal/>
    </border>
    <border>
      <left style="hair">
        <color auto="1"/>
      </left>
      <right style="hair">
        <color auto="1"/>
      </right>
      <top style="hair">
        <color auto="1"/>
      </top>
      <bottom style="hair">
        <color auto="1"/>
      </bottom>
      <diagonal/>
    </border>
    <border>
      <left style="double">
        <color auto="1"/>
      </left>
      <right/>
      <top/>
      <bottom style="hair">
        <color auto="1"/>
      </bottom>
      <diagonal/>
    </border>
    <border>
      <left style="double">
        <color indexed="8"/>
      </left>
      <right/>
      <top style="double">
        <color indexed="8"/>
      </top>
      <bottom/>
      <diagonal/>
    </border>
    <border>
      <left/>
      <right/>
      <top style="medium">
        <color auto="1"/>
      </top>
      <bottom/>
      <diagonal/>
    </border>
    <border>
      <left/>
      <right/>
      <top style="thin">
        <color indexed="8"/>
      </top>
      <bottom style="thin">
        <color indexed="8"/>
      </bottom>
      <diagonal/>
    </border>
    <border>
      <left/>
      <right/>
      <top style="double">
        <color auto="1"/>
      </top>
      <bottom style="double">
        <color auto="1"/>
      </bottom>
      <diagonal/>
    </border>
    <border>
      <left style="medium">
        <color indexed="10"/>
      </left>
      <right style="medium">
        <color indexed="10"/>
      </right>
      <top style="hair">
        <color indexed="10"/>
      </top>
      <bottom style="hair">
        <color indexed="10"/>
      </bottom>
      <diagonal/>
    </border>
    <border>
      <left style="double">
        <color auto="1"/>
      </left>
      <right style="double">
        <color auto="1"/>
      </right>
      <top style="double">
        <color auto="1"/>
      </top>
      <bottom style="double">
        <color auto="1"/>
      </bottom>
      <diagonal/>
    </border>
    <border>
      <left style="thin">
        <color indexed="18"/>
      </left>
      <right style="thin">
        <color indexed="18"/>
      </right>
      <top style="thin">
        <color indexed="18"/>
      </top>
      <bottom style="thin">
        <color indexed="18"/>
      </bottom>
      <diagonal/>
    </border>
    <border>
      <left style="thin">
        <color indexed="20"/>
      </left>
      <right style="thin">
        <color indexed="20"/>
      </right>
      <top style="thin">
        <color indexed="20"/>
      </top>
      <bottom style="thin">
        <color indexed="20"/>
      </bottom>
      <diagonal/>
    </border>
    <border>
      <left style="thin">
        <color indexed="12"/>
      </left>
      <right style="thin">
        <color indexed="12"/>
      </right>
      <top style="thin">
        <color indexed="12"/>
      </top>
      <bottom style="thin">
        <color indexed="12"/>
      </bottom>
      <diagonal/>
    </border>
    <border>
      <left style="medium">
        <color auto="1"/>
      </left>
      <right/>
      <top/>
      <bottom/>
      <diagonal/>
    </border>
    <border>
      <left/>
      <right/>
      <top/>
      <bottom style="thick">
        <color indexed="3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3"/>
      </left>
      <right/>
      <top/>
      <bottom/>
      <diagonal/>
    </border>
    <border>
      <left style="thin">
        <color indexed="50"/>
      </left>
      <right style="thin">
        <color indexed="50"/>
      </right>
      <top/>
      <bottom/>
      <diagonal/>
    </border>
    <border>
      <left style="double">
        <color auto="1"/>
      </left>
      <right/>
      <top style="double">
        <color auto="1"/>
      </top>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style="thin">
        <color indexed="63"/>
      </right>
      <top style="thin">
        <color indexed="63"/>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right style="thin">
        <color auto="1"/>
      </right>
      <top/>
      <bottom style="thin">
        <color auto="1"/>
      </bottom>
      <diagonal/>
    </border>
    <border>
      <left style="medium">
        <color rgb="FFFF0000"/>
      </left>
      <right style="medium">
        <color rgb="FFFF0000"/>
      </right>
      <top style="medium">
        <color rgb="FFFF0000"/>
      </top>
      <bottom style="medium">
        <color rgb="FFFF0000"/>
      </bottom>
      <diagonal/>
    </border>
    <border>
      <left/>
      <right style="hair">
        <color auto="1"/>
      </right>
      <top/>
      <bottom style="thin">
        <color auto="1"/>
      </bottom>
      <diagonal/>
    </border>
    <border>
      <left/>
      <right/>
      <top style="thin">
        <color indexed="22"/>
      </top>
      <bottom style="thin">
        <color auto="1"/>
      </bottom>
      <diagonal/>
    </border>
    <border>
      <left/>
      <right style="hair">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style="thin">
        <color indexed="8"/>
      </right>
      <top/>
      <bottom style="thin">
        <color indexed="22"/>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double">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51"/>
      </left>
      <right style="thin">
        <color indexed="51"/>
      </right>
      <top/>
      <bottom/>
      <diagonal/>
    </border>
    <border>
      <left/>
      <right style="thin">
        <color indexed="8"/>
      </right>
      <top/>
      <bottom/>
      <diagonal/>
    </border>
    <border>
      <left/>
      <right/>
      <top/>
      <bottom style="medium">
        <color indexed="27"/>
      </bottom>
      <diagonal/>
    </border>
    <border>
      <left/>
      <right/>
      <top/>
      <bottom style="thin">
        <color indexed="22"/>
      </bottom>
      <diagonal/>
    </border>
    <border>
      <left style="thin">
        <color indexed="55"/>
      </left>
      <right style="thin">
        <color indexed="55"/>
      </right>
      <top style="thin">
        <color indexed="55"/>
      </top>
      <bottom style="thin">
        <color indexed="55"/>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hair">
        <color auto="1"/>
      </right>
      <top/>
      <bottom style="thin">
        <color auto="1"/>
      </bottom>
      <diagonal/>
    </border>
    <border>
      <left/>
      <right style="thin">
        <color indexed="8"/>
      </right>
      <top/>
      <bottom style="thin">
        <color indexed="22"/>
      </bottom>
      <diagonal/>
    </border>
    <border>
      <left/>
      <right/>
      <top/>
      <bottom style="thin">
        <color indexed="22"/>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top style="medium">
        <color auto="1"/>
      </top>
      <bottom/>
      <diagonal/>
    </border>
    <border>
      <left/>
      <right/>
      <top style="double">
        <color auto="1"/>
      </top>
      <bottom style="double">
        <color auto="1"/>
      </bottom>
      <diagonal/>
    </border>
    <border>
      <left/>
      <right/>
      <top style="medium">
        <color auto="1"/>
      </top>
      <bottom style="medium">
        <color auto="1"/>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double">
        <color auto="1"/>
      </left>
      <right/>
      <top style="double">
        <color auto="1"/>
      </top>
      <bottom/>
      <diagonal/>
    </border>
    <border>
      <left/>
      <right/>
      <top style="thin">
        <color auto="1"/>
      </top>
      <bottom style="medium">
        <color auto="1"/>
      </bottom>
      <diagonal/>
    </border>
    <border>
      <left/>
      <right/>
      <top style="thin">
        <color auto="1"/>
      </top>
      <bottom style="double">
        <color auto="1"/>
      </bottom>
      <diagonal/>
    </border>
    <border>
      <left style="thin">
        <color theme="3" tint="-0.24948881496627703"/>
      </left>
      <right style="thin">
        <color theme="3" tint="-0.24948881496627703"/>
      </right>
      <top style="thin">
        <color theme="3" tint="-0.24948881496627703"/>
      </top>
      <bottom style="thin">
        <color theme="3" tint="-0.24948881496627703"/>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right/>
      <top style="thin">
        <color indexed="22"/>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bottom style="medium">
        <color indexed="24"/>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diagonal/>
    </border>
    <border>
      <left/>
      <right/>
      <top style="thin">
        <color theme="2" tint="0.59999389629810485"/>
      </top>
      <bottom/>
      <diagonal/>
    </border>
    <border>
      <left style="thin">
        <color theme="2" tint="0.59999389629810485"/>
      </left>
      <right/>
      <top style="thin">
        <color theme="2" tint="0.59999389629810485"/>
      </top>
      <bottom/>
      <diagonal/>
    </border>
    <border>
      <left/>
      <right style="thin">
        <color theme="2" tint="0.59999389629810485"/>
      </right>
      <top style="thin">
        <color theme="2" tint="0.59999389629810485"/>
      </top>
      <bottom/>
      <diagonal/>
    </border>
    <border>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34998626667073579"/>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499984740745262"/>
      </left>
      <right/>
      <top style="thin">
        <color theme="0" tint="-0.499984740745262"/>
      </top>
      <bottom/>
      <diagonal/>
    </border>
    <border>
      <left style="thin">
        <color theme="2" tint="0.79998168889431442"/>
      </left>
      <right/>
      <top/>
      <bottom style="thin">
        <color theme="2" tint="0.79998168889431442"/>
      </bottom>
      <diagonal/>
    </border>
    <border>
      <left style="thin">
        <color theme="2" tint="0.79998168889431442"/>
      </left>
      <right/>
      <top/>
      <bottom/>
      <diagonal/>
    </border>
    <border>
      <left style="thin">
        <color theme="0" tint="-0.249977111117893"/>
      </left>
      <right/>
      <top style="thin">
        <color theme="0" tint="-0.249977111117893"/>
      </top>
      <bottom style="thin">
        <color theme="0" tint="-0.249977111117893"/>
      </bottom>
      <diagonal/>
    </border>
    <border>
      <left/>
      <right/>
      <top style="thin">
        <color theme="0"/>
      </top>
      <bottom style="thin">
        <color theme="0" tint="-0.249977111117893"/>
      </bottom>
      <diagonal/>
    </border>
    <border>
      <left/>
      <right/>
      <top/>
      <bottom style="thin">
        <color rgb="FFA6A6A6"/>
      </bottom>
      <diagonal/>
    </border>
    <border>
      <left/>
      <right/>
      <top/>
      <bottom style="thin">
        <color theme="2" tint="0.79998168889431442"/>
      </bottom>
      <diagonal/>
    </border>
    <border>
      <left style="thin">
        <color theme="2" tint="0.79998168889431442"/>
      </left>
      <right/>
      <top style="thin">
        <color theme="0" tint="-0.249977111117893"/>
      </top>
      <bottom style="thin">
        <color theme="0" tint="-0.249977111117893"/>
      </bottom>
      <diagonal/>
    </border>
    <border>
      <left/>
      <right/>
      <top style="thick">
        <color rgb="FFE7E5E8"/>
      </top>
      <bottom/>
      <diagonal/>
    </border>
    <border>
      <left style="thin">
        <color theme="2" tint="0.59999389629810485"/>
      </left>
      <right/>
      <top/>
      <bottom/>
      <diagonal/>
    </border>
    <border>
      <left/>
      <right style="thin">
        <color theme="2" tint="0.59999389629810485"/>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2" tint="0.59999389629810485"/>
      </left>
      <right/>
      <top style="thin">
        <color theme="0" tint="-0.34998626667073579"/>
      </top>
      <bottom/>
      <diagonal/>
    </border>
    <border>
      <left/>
      <right style="thin">
        <color theme="2" tint="0.59999389629810485"/>
      </right>
      <top style="thin">
        <color theme="0" tint="-0.34998626667073579"/>
      </top>
      <bottom/>
      <diagonal/>
    </border>
    <border>
      <left/>
      <right/>
      <top style="thin">
        <color theme="0" tint="-0.34998626667073579"/>
      </top>
      <bottom style="medium">
        <color theme="0" tint="-0.34998626667073579"/>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indexed="64"/>
      </left>
      <right/>
      <top/>
      <bottom/>
      <diagonal/>
    </border>
    <border>
      <left style="thin">
        <color theme="0" tint="-0.249977111117893"/>
      </left>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theme="0" tint="-0.249977111117893"/>
      </left>
      <right/>
      <top style="thin">
        <color theme="0" tint="-0.249977111117893"/>
      </top>
      <bottom/>
      <diagonal/>
    </border>
    <border>
      <left style="thin">
        <color theme="0"/>
      </left>
      <right style="thin">
        <color theme="0"/>
      </right>
      <top/>
      <bottom/>
      <diagonal/>
    </border>
    <border>
      <left style="thin">
        <color theme="0"/>
      </left>
      <right/>
      <top/>
      <bottom/>
      <diagonal/>
    </border>
    <border>
      <left/>
      <right/>
      <top style="thin">
        <color rgb="FFBFBFBF"/>
      </top>
      <bottom style="thin">
        <color rgb="FFBFBFBF"/>
      </bottom>
      <diagonal/>
    </border>
    <border>
      <left style="thin">
        <color theme="3"/>
      </left>
      <right/>
      <top style="thin">
        <color theme="3"/>
      </top>
      <bottom/>
      <diagonal/>
    </border>
    <border>
      <left style="thin">
        <color theme="3"/>
      </left>
      <right/>
      <top/>
      <bottom/>
      <diagonal/>
    </border>
    <border>
      <left style="thin">
        <color theme="3"/>
      </left>
      <right/>
      <top/>
      <bottom style="thin">
        <color theme="3"/>
      </bottom>
      <diagonal/>
    </border>
    <border>
      <left/>
      <right style="thin">
        <color theme="0"/>
      </right>
      <top/>
      <bottom/>
      <diagonal/>
    </border>
    <border>
      <left/>
      <right style="thin">
        <color theme="0" tint="-4.9989318521683403E-2"/>
      </right>
      <top/>
      <bottom/>
      <diagonal/>
    </border>
    <border>
      <left style="thin">
        <color theme="0" tint="-4.9989318521683403E-2"/>
      </left>
      <right/>
      <top/>
      <bottom/>
      <diagonal/>
    </border>
    <border>
      <left/>
      <right style="thin">
        <color theme="0" tint="-4.9989318521683403E-2"/>
      </right>
      <top/>
      <bottom style="thin">
        <color theme="0" tint="-0.249977111117893"/>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bottom style="thin">
        <color theme="0" tint="-4.9989318521683403E-2"/>
      </bottom>
      <diagonal/>
    </border>
    <border>
      <left/>
      <right style="thin">
        <color theme="0"/>
      </right>
      <top/>
      <bottom style="thin">
        <color theme="0" tint="-4.9989318521683403E-2"/>
      </bottom>
      <diagonal/>
    </border>
    <border>
      <left/>
      <right/>
      <top style="thin">
        <color rgb="FFA6A6A6"/>
      </top>
      <bottom style="thin">
        <color rgb="FFA6A6A6"/>
      </bottom>
      <diagonal/>
    </border>
    <border>
      <left/>
      <right/>
      <top style="medium">
        <color theme="0" tint="-0.34998626667073579"/>
      </top>
      <bottom/>
      <diagonal/>
    </border>
  </borders>
  <cellStyleXfs count="37599">
    <xf numFmtId="0" fontId="0" fillId="0" borderId="0"/>
    <xf numFmtId="0" fontId="4" fillId="0" borderId="0"/>
    <xf numFmtId="0" fontId="3" fillId="0" borderId="0" applyNumberFormat="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3" fillId="6" borderId="0" applyNumberFormat="0" applyFont="0" applyFill="0" applyBorder="0" applyAlignment="0" applyProtection="0"/>
    <xf numFmtId="0" fontId="62" fillId="0" borderId="0">
      <alignment horizontal="justify"/>
    </xf>
    <xf numFmtId="0" fontId="44" fillId="0" borderId="0"/>
    <xf numFmtId="0" fontId="68" fillId="0" borderId="18" applyNumberFormat="0" applyFill="0" applyAlignment="0" applyProtection="0"/>
    <xf numFmtId="0" fontId="56" fillId="7" borderId="0" applyNumberFormat="0" applyBorder="0" applyAlignment="0" applyProtection="0"/>
    <xf numFmtId="0" fontId="70" fillId="0" borderId="0" applyNumberForma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applyProtection="0"/>
    <xf numFmtId="0" fontId="84" fillId="0" borderId="1"/>
    <xf numFmtId="0" fontId="55" fillId="0" borderId="0"/>
    <xf numFmtId="0" fontId="89" fillId="12" borderId="0" applyNumberFormat="0" applyBorder="0" applyAlignment="0" applyProtection="0"/>
    <xf numFmtId="0" fontId="90" fillId="13" borderId="0" applyNumberFormat="0" applyBorder="0" applyAlignment="0" applyProtection="0"/>
    <xf numFmtId="0" fontId="91" fillId="14" borderId="0" applyNumberFormat="0" applyBorder="0" applyAlignment="0" applyProtection="0"/>
    <xf numFmtId="0" fontId="92" fillId="15" borderId="21" applyNumberFormat="0" applyAlignment="0" applyProtection="0"/>
    <xf numFmtId="0" fontId="93" fillId="16" borderId="22" applyNumberFormat="0" applyAlignment="0" applyProtection="0"/>
    <xf numFmtId="0" fontId="94" fillId="16" borderId="21" applyNumberFormat="0" applyAlignment="0" applyProtection="0"/>
    <xf numFmtId="0" fontId="95" fillId="0" borderId="23" applyNumberFormat="0" applyFill="0" applyAlignment="0" applyProtection="0"/>
    <xf numFmtId="0" fontId="69" fillId="17" borderId="24" applyNumberFormat="0" applyAlignment="0" applyProtection="0"/>
    <xf numFmtId="0" fontId="38" fillId="0" borderId="0" applyNumberFormat="0" applyFill="0" applyBorder="0" applyAlignment="0" applyProtection="0"/>
    <xf numFmtId="0" fontId="55" fillId="18" borderId="25" applyNumberFormat="0" applyFont="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6"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6"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40" borderId="0" applyNumberFormat="0" applyBorder="0" applyAlignment="0" applyProtection="0"/>
    <xf numFmtId="0" fontId="46" fillId="0" borderId="0">
      <alignment vertical="top"/>
    </xf>
    <xf numFmtId="0" fontId="105" fillId="0" borderId="0" applyNumberFormat="0" applyProtection="0">
      <alignment vertical="center"/>
    </xf>
    <xf numFmtId="0" fontId="97" fillId="0" borderId="0" applyNumberFormat="0">
      <alignment horizontal="left"/>
      <protection locked="0"/>
    </xf>
    <xf numFmtId="0" fontId="102" fillId="0" borderId="0" applyNumberFormat="0">
      <alignment horizontal="left" vertical="center"/>
      <protection locked="0"/>
    </xf>
    <xf numFmtId="0" fontId="103" fillId="0" borderId="0" applyNumberFormat="0">
      <alignment horizontal="left" vertical="top"/>
      <protection locked="0"/>
    </xf>
    <xf numFmtId="0" fontId="104" fillId="0" borderId="31" applyNumberFormat="0">
      <alignment vertical="top" wrapText="1"/>
      <protection locked="0"/>
    </xf>
    <xf numFmtId="0" fontId="108" fillId="0" borderId="0" applyNumberFormat="0" applyFill="0" applyBorder="0" applyAlignment="0" applyProtection="0"/>
    <xf numFmtId="0" fontId="99" fillId="0" borderId="29" applyNumberFormat="0" applyFill="0" applyAlignment="0">
      <protection locked="0"/>
    </xf>
    <xf numFmtId="0" fontId="101" fillId="43" borderId="28" applyNumberFormat="0">
      <alignment horizontal="left" vertical="center" wrapText="1"/>
      <protection locked="0"/>
    </xf>
    <xf numFmtId="0" fontId="99" fillId="42" borderId="29" applyNumberFormat="0">
      <alignment horizontal="left" vertical="center"/>
      <protection locked="0"/>
    </xf>
    <xf numFmtId="0" fontId="109" fillId="44" borderId="30" applyNumberFormat="0">
      <alignment vertical="center"/>
      <protection locked="0"/>
    </xf>
    <xf numFmtId="0" fontId="98" fillId="38" borderId="0" applyNumberFormat="0" applyAlignment="0" applyProtection="0"/>
    <xf numFmtId="0" fontId="100" fillId="39" borderId="0" applyNumberFormat="0" applyBorder="0" applyAlignment="0" applyProtection="0"/>
    <xf numFmtId="0" fontId="99" fillId="41" borderId="0" applyNumberFormat="0" applyBorder="0" applyProtection="0">
      <alignment vertical="center"/>
    </xf>
    <xf numFmtId="0" fontId="111" fillId="0" borderId="0" applyNumberFormat="0" applyFill="0" applyBorder="0" applyAlignment="0" applyProtection="0">
      <alignment vertical="top"/>
      <protection locked="0"/>
    </xf>
    <xf numFmtId="9" fontId="46" fillId="0" borderId="31" applyProtection="0">
      <alignment vertical="center"/>
    </xf>
    <xf numFmtId="174" fontId="46" fillId="0" borderId="31" applyProtection="0">
      <alignment vertical="center"/>
    </xf>
    <xf numFmtId="173" fontId="46" fillId="0" borderId="0" applyFont="0" applyFill="0" applyBorder="0" applyAlignment="0" applyProtection="0"/>
    <xf numFmtId="49" fontId="42" fillId="0" borderId="31">
      <alignment horizontal="left" vertical="center"/>
      <protection locked="0"/>
    </xf>
    <xf numFmtId="49" fontId="40" fillId="0" borderId="0">
      <alignment horizontal="left" vertical="top"/>
      <protection locked="0"/>
    </xf>
    <xf numFmtId="49" fontId="100" fillId="0" borderId="31" applyFont="0">
      <alignment horizontal="left" vertical="top" wrapText="1"/>
      <protection locked="0"/>
    </xf>
    <xf numFmtId="175" fontId="46" fillId="0" borderId="31" applyProtection="0">
      <alignment vertical="center"/>
    </xf>
    <xf numFmtId="0" fontId="107" fillId="0" borderId="0">
      <alignment vertical="center"/>
      <protection locked="0"/>
    </xf>
    <xf numFmtId="0" fontId="106" fillId="0" borderId="0">
      <alignment horizontal="left" vertical="top"/>
      <protection locked="0"/>
    </xf>
    <xf numFmtId="49" fontId="42" fillId="0" borderId="32" applyNumberFormat="0" applyFont="0" applyAlignment="0">
      <alignment horizontal="left" vertical="center"/>
      <protection locked="0"/>
    </xf>
    <xf numFmtId="175" fontId="46" fillId="0" borderId="33" applyNumberFormat="0" applyFont="0" applyAlignment="0">
      <alignment vertical="center"/>
      <protection locked="0"/>
    </xf>
    <xf numFmtId="0" fontId="110" fillId="0" borderId="0">
      <alignment horizontal="left" vertical="center"/>
      <protection locked="0"/>
    </xf>
    <xf numFmtId="0" fontId="112" fillId="0" borderId="0" applyNumberFormat="0" applyFill="0" applyBorder="0" applyAlignment="0" applyProtection="0">
      <alignment vertical="top"/>
    </xf>
    <xf numFmtId="174" fontId="46" fillId="0" borderId="31" applyNumberFormat="0">
      <alignment vertical="center"/>
      <protection locked="0"/>
    </xf>
    <xf numFmtId="49" fontId="100" fillId="0" borderId="31" applyNumberFormat="0" applyFont="0" applyAlignment="0">
      <alignment horizontal="left" vertical="top" wrapText="1"/>
      <protection locked="0"/>
    </xf>
    <xf numFmtId="49" fontId="42" fillId="0" borderId="34" applyNumberFormat="0" applyFont="0" applyAlignment="0">
      <alignment horizontal="left" vertical="center"/>
      <protection locked="0"/>
    </xf>
    <xf numFmtId="0" fontId="79" fillId="0" borderId="0" applyNumberFormat="0" applyFill="0" applyBorder="0" applyProtection="0">
      <alignment vertical="top"/>
    </xf>
    <xf numFmtId="0" fontId="6" fillId="45" borderId="0"/>
    <xf numFmtId="0" fontId="87" fillId="0" borderId="19" applyNumberFormat="0" applyFill="0" applyAlignment="0" applyProtection="0"/>
    <xf numFmtId="0" fontId="4" fillId="0" borderId="0"/>
    <xf numFmtId="0" fontId="2" fillId="0" borderId="26" applyNumberFormat="0" applyFill="0" applyAlignment="0" applyProtection="0"/>
    <xf numFmtId="0" fontId="55" fillId="0" borderId="0"/>
    <xf numFmtId="9" fontId="55" fillId="0" borderId="0" applyFont="0" applyFill="0" applyBorder="0" applyAlignment="0" applyProtection="0"/>
    <xf numFmtId="0" fontId="79" fillId="0" borderId="0"/>
    <xf numFmtId="0" fontId="55" fillId="0" borderId="0"/>
    <xf numFmtId="0" fontId="79" fillId="0" borderId="0"/>
    <xf numFmtId="0" fontId="79" fillId="0" borderId="0"/>
    <xf numFmtId="9" fontId="55" fillId="0" borderId="0" applyFont="0" applyFill="0" applyBorder="0" applyAlignment="0" applyProtection="0"/>
    <xf numFmtId="0" fontId="55" fillId="0" borderId="0"/>
    <xf numFmtId="0" fontId="79" fillId="0" borderId="0"/>
    <xf numFmtId="0" fontId="79" fillId="0" borderId="0"/>
    <xf numFmtId="0" fontId="115" fillId="0" borderId="0" applyNumberFormat="0" applyFill="0" applyBorder="0" applyAlignment="0" applyProtection="0"/>
    <xf numFmtId="0" fontId="88" fillId="0" borderId="2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0" fontId="116" fillId="14" borderId="0" applyNumberFormat="0" applyBorder="0" applyAlignment="0" applyProtection="0"/>
    <xf numFmtId="0" fontId="55" fillId="18" borderId="25" applyNumberFormat="0" applyFont="0" applyAlignment="0" applyProtection="0"/>
    <xf numFmtId="0" fontId="96" fillId="0" borderId="0" applyNumberFormat="0" applyFill="0" applyBorder="0" applyAlignment="0" applyProtection="0"/>
    <xf numFmtId="0" fontId="56" fillId="7"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6" fillId="33"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6" fillId="41" borderId="0" applyNumberFormat="0" applyBorder="0" applyAlignment="0" applyProtection="0"/>
    <xf numFmtId="0" fontId="117" fillId="0" borderId="0" applyNumberFormat="0" applyFill="0" applyBorder="0" applyAlignment="0" applyProtection="0">
      <alignment vertical="top"/>
      <protection locked="0"/>
    </xf>
    <xf numFmtId="0" fontId="4" fillId="0" borderId="0"/>
    <xf numFmtId="9" fontId="6" fillId="0" borderId="0" applyFont="0" applyFill="0" applyBorder="0" applyAlignment="0" applyProtection="0"/>
    <xf numFmtId="176" fontId="121" fillId="0" borderId="0"/>
    <xf numFmtId="176" fontId="122" fillId="47" borderId="40" applyNumberFormat="0"/>
    <xf numFmtId="176" fontId="123" fillId="48" borderId="0" applyNumberFormat="0" applyProtection="0"/>
    <xf numFmtId="176" fontId="124" fillId="0" borderId="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125" fillId="0" borderId="0"/>
    <xf numFmtId="176" fontId="125" fillId="0" borderId="0"/>
    <xf numFmtId="176" fontId="125" fillId="0" borderId="0"/>
    <xf numFmtId="176" fontId="4" fillId="0" borderId="0" applyFont="0" applyFill="0" applyBorder="0" applyAlignment="0" applyProtection="0"/>
    <xf numFmtId="177" fontId="4" fillId="0" borderId="0">
      <alignment horizontal="left" wrapText="1"/>
    </xf>
    <xf numFmtId="176" fontId="125" fillId="0" borderId="0"/>
    <xf numFmtId="177" fontId="4" fillId="0" borderId="0">
      <alignment horizontal="left" wrapText="1"/>
    </xf>
    <xf numFmtId="176" fontId="125" fillId="0" borderId="0"/>
    <xf numFmtId="176" fontId="125" fillId="0" borderId="0"/>
    <xf numFmtId="177" fontId="4" fillId="0" borderId="0">
      <alignment horizontal="left" wrapText="1"/>
    </xf>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125" fillId="0" borderId="0"/>
    <xf numFmtId="176" fontId="4" fillId="0" borderId="0"/>
    <xf numFmtId="176" fontId="125" fillId="0" borderId="0"/>
    <xf numFmtId="176" fontId="4" fillId="0" borderId="0"/>
    <xf numFmtId="176" fontId="125" fillId="0" borderId="0"/>
    <xf numFmtId="176" fontId="4" fillId="0" borderId="0"/>
    <xf numFmtId="176" fontId="4" fillId="0" borderId="0" applyFont="0" applyFill="0" applyBorder="0" applyAlignment="0" applyProtection="0"/>
    <xf numFmtId="176" fontId="4" fillId="0" borderId="0"/>
    <xf numFmtId="176" fontId="4" fillId="0" borderId="0" applyFont="0" applyFill="0" applyBorder="0" applyAlignment="0" applyProtection="0"/>
    <xf numFmtId="176" fontId="4" fillId="0" borderId="0" applyFont="0" applyFill="0" applyBorder="0" applyAlignment="0" applyProtection="0"/>
    <xf numFmtId="176" fontId="125" fillId="0" borderId="0"/>
    <xf numFmtId="176" fontId="4" fillId="0" borderId="0"/>
    <xf numFmtId="176" fontId="126" fillId="0" borderId="0"/>
    <xf numFmtId="176" fontId="126" fillId="0" borderId="0"/>
    <xf numFmtId="176" fontId="127" fillId="0" borderId="0"/>
    <xf numFmtId="176" fontId="128" fillId="0" borderId="0"/>
    <xf numFmtId="176" fontId="127" fillId="0" borderId="0"/>
    <xf numFmtId="176" fontId="126" fillId="0" borderId="0"/>
    <xf numFmtId="176" fontId="127" fillId="0" borderId="0"/>
    <xf numFmtId="176" fontId="129" fillId="0" borderId="0">
      <alignment horizontal="center" vertical="center"/>
    </xf>
    <xf numFmtId="176" fontId="126" fillId="0" borderId="0"/>
    <xf numFmtId="37" fontId="125" fillId="0" borderId="0"/>
    <xf numFmtId="0" fontId="130" fillId="49" borderId="0" applyNumberFormat="0" applyBorder="0" applyAlignment="0" applyProtection="0"/>
    <xf numFmtId="0" fontId="130" fillId="50" borderId="0" applyNumberFormat="0" applyBorder="0" applyAlignment="0" applyProtection="0"/>
    <xf numFmtId="0" fontId="131" fillId="51" borderId="0" applyNumberFormat="0" applyBorder="0" applyAlignment="0" applyProtection="0"/>
    <xf numFmtId="0" fontId="130" fillId="52" borderId="0" applyNumberFormat="0" applyBorder="0" applyAlignment="0" applyProtection="0"/>
    <xf numFmtId="0" fontId="130" fillId="53" borderId="0" applyNumberFormat="0" applyBorder="0" applyAlignment="0" applyProtection="0"/>
    <xf numFmtId="0" fontId="131" fillId="54" borderId="0" applyNumberFormat="0" applyBorder="0" applyAlignment="0" applyProtection="0"/>
    <xf numFmtId="0" fontId="130" fillId="55" borderId="0" applyNumberFormat="0" applyBorder="0" applyAlignment="0" applyProtection="0"/>
    <xf numFmtId="0" fontId="130" fillId="56" borderId="0" applyNumberFormat="0" applyBorder="0" applyAlignment="0" applyProtection="0"/>
    <xf numFmtId="0" fontId="131" fillId="57" borderId="0" applyNumberFormat="0" applyBorder="0" applyAlignment="0" applyProtection="0"/>
    <xf numFmtId="0" fontId="130" fillId="52" borderId="0" applyNumberFormat="0" applyBorder="0" applyAlignment="0" applyProtection="0"/>
    <xf numFmtId="0" fontId="130" fillId="58" borderId="0" applyNumberFormat="0" applyBorder="0" applyAlignment="0" applyProtection="0"/>
    <xf numFmtId="0" fontId="131" fillId="53" borderId="0" applyNumberFormat="0" applyBorder="0" applyAlignment="0" applyProtection="0"/>
    <xf numFmtId="0" fontId="130" fillId="59" borderId="0" applyNumberFormat="0" applyBorder="0" applyAlignment="0" applyProtection="0"/>
    <xf numFmtId="0" fontId="130" fillId="60" borderId="0" applyNumberFormat="0" applyBorder="0" applyAlignment="0" applyProtection="0"/>
    <xf numFmtId="0" fontId="131" fillId="51" borderId="0" applyNumberFormat="0" applyBorder="0" applyAlignment="0" applyProtection="0"/>
    <xf numFmtId="0" fontId="130" fillId="61" borderId="0" applyNumberFormat="0" applyBorder="0" applyAlignment="0" applyProtection="0"/>
    <xf numFmtId="0" fontId="130" fillId="62" borderId="0" applyNumberFormat="0" applyBorder="0" applyAlignment="0" applyProtection="0"/>
    <xf numFmtId="0" fontId="131" fillId="63" borderId="0" applyNumberFormat="0" applyBorder="0" applyAlignment="0" applyProtection="0"/>
    <xf numFmtId="49" fontId="47" fillId="6" borderId="0"/>
    <xf numFmtId="176" fontId="132" fillId="64" borderId="41">
      <alignment horizontal="center" vertical="center"/>
    </xf>
    <xf numFmtId="2" fontId="133" fillId="0" borderId="0" applyNumberFormat="0">
      <alignment horizontal="center"/>
    </xf>
    <xf numFmtId="176" fontId="134" fillId="6" borderId="0"/>
    <xf numFmtId="0" fontId="135" fillId="13" borderId="0" applyNumberFormat="0" applyBorder="0" applyAlignment="0" applyProtection="0"/>
    <xf numFmtId="176" fontId="136" fillId="65" borderId="0">
      <alignment vertical="center"/>
    </xf>
    <xf numFmtId="176" fontId="137" fillId="66" borderId="0">
      <alignment horizontal="center" vertical="center" wrapText="1"/>
    </xf>
    <xf numFmtId="176" fontId="138" fillId="48" borderId="0"/>
    <xf numFmtId="176" fontId="139" fillId="0" borderId="0" applyNumberFormat="0" applyFill="0" applyBorder="0" applyAlignment="0"/>
    <xf numFmtId="168" fontId="113" fillId="6" borderId="0">
      <alignment horizontal="center"/>
    </xf>
    <xf numFmtId="176" fontId="140" fillId="0" borderId="0" applyNumberFormat="0" applyFill="0" applyBorder="0" applyAlignment="0">
      <protection locked="0"/>
    </xf>
    <xf numFmtId="176" fontId="141" fillId="66" borderId="0">
      <alignment horizontal="center"/>
    </xf>
    <xf numFmtId="176" fontId="126" fillId="0" borderId="0"/>
    <xf numFmtId="178" fontId="4" fillId="0" borderId="0" applyFont="0" applyFill="0" applyBorder="0" applyAlignment="0" applyProtection="0"/>
    <xf numFmtId="176" fontId="142" fillId="67" borderId="0"/>
    <xf numFmtId="176" fontId="132" fillId="0" borderId="0" applyFill="0" applyBorder="0" applyAlignment="0"/>
    <xf numFmtId="176" fontId="143" fillId="0" borderId="0" applyFill="0" applyBorder="0" applyAlignment="0"/>
    <xf numFmtId="176" fontId="143" fillId="0" borderId="0" applyFill="0" applyBorder="0" applyAlignment="0"/>
    <xf numFmtId="176" fontId="132" fillId="0" borderId="0" applyFill="0" applyBorder="0" applyAlignment="0"/>
    <xf numFmtId="176" fontId="132" fillId="0" borderId="0" applyFill="0" applyBorder="0" applyAlignment="0"/>
    <xf numFmtId="176" fontId="132" fillId="0" borderId="0" applyFill="0" applyBorder="0" applyAlignment="0"/>
    <xf numFmtId="176" fontId="132" fillId="0" borderId="0" applyFill="0" applyBorder="0" applyAlignment="0"/>
    <xf numFmtId="176" fontId="143" fillId="0" borderId="0" applyFill="0" applyBorder="0" applyAlignment="0"/>
    <xf numFmtId="176" fontId="142" fillId="67" borderId="0"/>
    <xf numFmtId="37" fontId="144" fillId="68" borderId="42">
      <protection locked="0"/>
    </xf>
    <xf numFmtId="176" fontId="145" fillId="0" borderId="43">
      <alignment horizontal="centerContinuous"/>
    </xf>
    <xf numFmtId="176" fontId="146" fillId="0" borderId="1">
      <alignment horizontal="centerContinuous" vertical="center"/>
    </xf>
    <xf numFmtId="176" fontId="147" fillId="0" borderId="44">
      <protection locked="0"/>
    </xf>
    <xf numFmtId="49" fontId="148" fillId="0" borderId="0">
      <alignment horizontal="right" vertical="center"/>
    </xf>
    <xf numFmtId="3" fontId="6" fillId="0" borderId="0">
      <alignment vertical="top" wrapText="1"/>
    </xf>
    <xf numFmtId="179" fontId="4" fillId="0" borderId="0" applyFont="0" applyFill="0" applyBorder="0" applyAlignment="0" applyProtection="0">
      <alignment horizontal="center"/>
    </xf>
    <xf numFmtId="180" fontId="4" fillId="0" borderId="0" applyFont="0" applyFill="0" applyBorder="0" applyAlignment="0" applyProtection="0">
      <alignment horizontal="center"/>
    </xf>
    <xf numFmtId="182" fontId="4" fillId="0" borderId="0" applyFill="0" applyBorder="0" applyAlignment="0" applyProtection="0"/>
    <xf numFmtId="176" fontId="132" fillId="0" borderId="0" applyFont="0" applyFill="0" applyBorder="0" applyAlignment="0" applyProtection="0"/>
    <xf numFmtId="176" fontId="128" fillId="0" borderId="0"/>
    <xf numFmtId="176" fontId="126" fillId="0" borderId="0"/>
    <xf numFmtId="176" fontId="128" fillId="0" borderId="0"/>
    <xf numFmtId="183" fontId="149" fillId="0" borderId="0" applyFont="0" applyFill="0" applyBorder="0" applyAlignment="0" applyProtection="0"/>
    <xf numFmtId="184" fontId="149" fillId="0" borderId="0" applyFill="0" applyBorder="0" applyAlignment="0" applyProtection="0"/>
    <xf numFmtId="185" fontId="4" fillId="0" borderId="0" applyFont="0" applyFill="0" applyBorder="0" applyAlignment="0" applyProtection="0"/>
    <xf numFmtId="43" fontId="6"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3" fontId="150" fillId="0" borderId="0" applyFont="0" applyFill="0" applyBorder="0" applyAlignment="0" applyProtection="0"/>
    <xf numFmtId="176" fontId="151" fillId="0" borderId="0"/>
    <xf numFmtId="176" fontId="125" fillId="0" borderId="0"/>
    <xf numFmtId="176" fontId="125" fillId="0" borderId="0"/>
    <xf numFmtId="176" fontId="151" fillId="0" borderId="0"/>
    <xf numFmtId="176" fontId="125" fillId="0" borderId="0"/>
    <xf numFmtId="176" fontId="152" fillId="0" borderId="0" applyNumberFormat="0" applyFill="0" applyBorder="0" applyAlignment="0" applyProtection="0"/>
    <xf numFmtId="176" fontId="4" fillId="0" borderId="0">
      <alignment vertical="top"/>
    </xf>
    <xf numFmtId="186" fontId="4" fillId="0" borderId="0" applyFill="0" applyBorder="0" applyAlignment="0" applyProtection="0">
      <alignment horizontal="center"/>
    </xf>
    <xf numFmtId="176" fontId="143" fillId="0" borderId="0" applyFont="0" applyFill="0" applyBorder="0" applyAlignment="0" applyProtection="0"/>
    <xf numFmtId="187" fontId="150" fillId="0" borderId="0" applyFont="0" applyFill="0" applyBorder="0" applyAlignment="0" applyProtection="0"/>
    <xf numFmtId="168" fontId="113" fillId="0" borderId="0">
      <alignment horizontal="center"/>
    </xf>
    <xf numFmtId="176" fontId="150" fillId="0" borderId="0" applyFont="0" applyFill="0" applyBorder="0" applyAlignment="0" applyProtection="0"/>
    <xf numFmtId="14" fontId="153" fillId="0" borderId="0" applyFill="0" applyBorder="0" applyAlignment="0"/>
    <xf numFmtId="188" fontId="154" fillId="0" borderId="0" applyFill="0" applyBorder="0" applyProtection="0"/>
    <xf numFmtId="14" fontId="154" fillId="0" borderId="0" applyFill="0" applyBorder="0" applyProtection="0"/>
    <xf numFmtId="15" fontId="155" fillId="0" borderId="0" applyFont="0" applyFill="0" applyBorder="0" applyProtection="0">
      <alignment horizontal="center"/>
      <protection locked="0"/>
    </xf>
    <xf numFmtId="189" fontId="156" fillId="67" borderId="0" applyFont="0" applyFill="0" applyBorder="0" applyAlignment="0" applyProtection="0">
      <alignment vertical="center"/>
    </xf>
    <xf numFmtId="183" fontId="4" fillId="0" borderId="0" applyFont="0" applyFill="0" applyBorder="0" applyAlignment="0"/>
    <xf numFmtId="176" fontId="128" fillId="0" borderId="0">
      <alignment horizontal="right"/>
    </xf>
    <xf numFmtId="176" fontId="128" fillId="0" borderId="0">
      <alignment horizontal="right"/>
      <protection locked="0"/>
    </xf>
    <xf numFmtId="176" fontId="128" fillId="0" borderId="0"/>
    <xf numFmtId="176" fontId="128" fillId="0" borderId="0">
      <alignment horizontal="right"/>
      <protection locked="0"/>
    </xf>
    <xf numFmtId="38" fontId="149" fillId="0" borderId="45">
      <alignment vertical="center"/>
    </xf>
    <xf numFmtId="176" fontId="157" fillId="0" borderId="0">
      <protection locked="0"/>
    </xf>
    <xf numFmtId="190" fontId="158" fillId="0" borderId="0" applyFont="0" applyFill="0" applyBorder="0" applyAlignment="0" applyProtection="0"/>
    <xf numFmtId="176" fontId="4" fillId="0" borderId="0"/>
    <xf numFmtId="191" fontId="158" fillId="0" borderId="0" applyFont="0" applyFill="0" applyBorder="0" applyAlignment="0" applyProtection="0"/>
    <xf numFmtId="176" fontId="128" fillId="0" borderId="0"/>
    <xf numFmtId="168" fontId="113" fillId="69" borderId="27">
      <alignment horizontal="center" vertical="center"/>
    </xf>
    <xf numFmtId="176" fontId="65" fillId="6" borderId="0" applyNumberFormat="0" applyFill="0" applyBorder="0"/>
    <xf numFmtId="0" fontId="159" fillId="70" borderId="0" applyNumberFormat="0" applyBorder="0" applyAlignment="0" applyProtection="0"/>
    <xf numFmtId="0" fontId="159" fillId="71" borderId="0" applyNumberFormat="0" applyBorder="0" applyAlignment="0" applyProtection="0"/>
    <xf numFmtId="0" fontId="159" fillId="72" borderId="0" applyNumberFormat="0" applyBorder="0" applyAlignment="0" applyProtection="0"/>
    <xf numFmtId="176" fontId="160" fillId="0" borderId="0">
      <protection locked="0"/>
    </xf>
    <xf numFmtId="176" fontId="160" fillId="0" borderId="0">
      <protection locked="0"/>
    </xf>
    <xf numFmtId="176" fontId="132" fillId="0" borderId="0" applyFill="0" applyBorder="0" applyAlignment="0"/>
    <xf numFmtId="176" fontId="143" fillId="0" borderId="0" applyFill="0" applyBorder="0" applyAlignment="0"/>
    <xf numFmtId="176" fontId="132" fillId="0" borderId="0" applyFill="0" applyBorder="0" applyAlignment="0"/>
    <xf numFmtId="176" fontId="132" fillId="0" borderId="0" applyFill="0" applyBorder="0" applyAlignment="0"/>
    <xf numFmtId="176" fontId="143" fillId="0" borderId="0" applyFill="0" applyBorder="0" applyAlignment="0"/>
    <xf numFmtId="176" fontId="161" fillId="73" borderId="0">
      <alignment horizontal="center"/>
    </xf>
    <xf numFmtId="176" fontId="4" fillId="0" borderId="0" applyFont="0" applyFill="0" applyBorder="0" applyAlignment="0" applyProtection="0"/>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176" fontId="157" fillId="0" borderId="0">
      <protection locked="0"/>
    </xf>
    <xf numFmtId="2" fontId="150" fillId="0" borderId="0" applyFont="0" applyFill="0" applyBorder="0" applyAlignment="0" applyProtection="0"/>
    <xf numFmtId="176" fontId="73" fillId="0" borderId="0"/>
    <xf numFmtId="176" fontId="153" fillId="0" borderId="0">
      <alignment horizontal="center"/>
    </xf>
    <xf numFmtId="176" fontId="162" fillId="74" borderId="46" applyNumberFormat="0" applyAlignment="0">
      <protection locked="0"/>
    </xf>
    <xf numFmtId="176" fontId="4" fillId="75" borderId="5" applyFont="0">
      <alignment horizontal="center"/>
    </xf>
    <xf numFmtId="176" fontId="130" fillId="56" borderId="0" applyNumberFormat="0" applyBorder="0" applyAlignment="0" applyProtection="0"/>
    <xf numFmtId="38" fontId="6" fillId="46" borderId="0" applyNumberFormat="0" applyBorder="0" applyAlignment="0" applyProtection="0"/>
    <xf numFmtId="176" fontId="163" fillId="66" borderId="0" applyNumberFormat="0" applyBorder="0" applyAlignment="0" applyProtection="0"/>
    <xf numFmtId="176" fontId="164" fillId="76" borderId="0"/>
    <xf numFmtId="176" fontId="65" fillId="0" borderId="38" applyNumberFormat="0" applyAlignment="0" applyProtection="0">
      <alignment horizontal="left" vertical="center"/>
    </xf>
    <xf numFmtId="176" fontId="65" fillId="0" borderId="4">
      <alignment horizontal="left" vertical="center"/>
    </xf>
    <xf numFmtId="176" fontId="145" fillId="0" borderId="38">
      <alignment horizontal="center" vertical="center" wrapText="1"/>
    </xf>
    <xf numFmtId="192" fontId="4" fillId="0" borderId="0">
      <protection locked="0"/>
    </xf>
    <xf numFmtId="176" fontId="118" fillId="0" borderId="47" applyNumberFormat="0" applyFill="0" applyAlignment="0" applyProtection="0"/>
    <xf numFmtId="176" fontId="165" fillId="0" borderId="0" applyNumberFormat="0" applyFill="0" applyBorder="0" applyAlignment="0" applyProtection="0">
      <alignment vertical="top"/>
      <protection locked="0"/>
    </xf>
    <xf numFmtId="176" fontId="166" fillId="0" borderId="0">
      <alignment horizontal="left" indent="1"/>
    </xf>
    <xf numFmtId="176" fontId="4" fillId="0" borderId="0" applyFill="0"/>
    <xf numFmtId="10" fontId="6" fillId="46" borderId="2" applyNumberFormat="0" applyBorder="0" applyAlignment="0" applyProtection="0"/>
    <xf numFmtId="176" fontId="167" fillId="62" borderId="48" applyNumberFormat="0" applyAlignment="0" applyProtection="0"/>
    <xf numFmtId="176" fontId="168" fillId="77" borderId="0">
      <alignment horizontal="center"/>
    </xf>
    <xf numFmtId="41" fontId="168" fillId="46" borderId="0" applyBorder="0" applyAlignment="0">
      <alignment horizontal="center" wrapText="1"/>
      <protection locked="0"/>
    </xf>
    <xf numFmtId="193" fontId="169" fillId="0" borderId="0" applyFill="0" applyBorder="0" applyProtection="0"/>
    <xf numFmtId="194" fontId="169" fillId="0" borderId="0" applyFill="0" applyBorder="0" applyProtection="0"/>
    <xf numFmtId="195" fontId="169" fillId="0" borderId="0" applyFill="0" applyBorder="0" applyProtection="0"/>
    <xf numFmtId="196" fontId="4" fillId="0" borderId="0"/>
    <xf numFmtId="176" fontId="170" fillId="6" borderId="0"/>
    <xf numFmtId="176" fontId="171" fillId="0" borderId="0" applyNumberFormat="0" applyFill="0" applyBorder="0" applyAlignment="0" applyProtection="0">
      <alignment vertical="top"/>
      <protection locked="0"/>
    </xf>
    <xf numFmtId="176" fontId="172" fillId="0" borderId="0" applyNumberFormat="0" applyFill="0" applyBorder="0" applyAlignment="0" applyProtection="0">
      <alignment vertical="top"/>
      <protection locked="0"/>
    </xf>
    <xf numFmtId="176" fontId="132" fillId="0" borderId="0" applyFill="0" applyBorder="0" applyAlignment="0"/>
    <xf numFmtId="176" fontId="143" fillId="0" borderId="0" applyFill="0" applyBorder="0" applyAlignment="0"/>
    <xf numFmtId="191" fontId="173" fillId="66" borderId="0" applyNumberFormat="0" applyBorder="0" applyAlignment="0" applyProtection="0"/>
    <xf numFmtId="191" fontId="141" fillId="66" borderId="0" applyNumberFormat="0" applyBorder="0" applyAlignment="0" applyProtection="0"/>
    <xf numFmtId="176" fontId="132" fillId="0" borderId="0" applyFill="0" applyBorder="0" applyAlignment="0"/>
    <xf numFmtId="176" fontId="132" fillId="0" borderId="0" applyFill="0" applyBorder="0" applyAlignment="0"/>
    <xf numFmtId="176" fontId="143" fillId="0" borderId="0" applyFill="0" applyBorder="0" applyAlignment="0"/>
    <xf numFmtId="176" fontId="174" fillId="78" borderId="49">
      <protection locked="0"/>
    </xf>
    <xf numFmtId="176" fontId="175" fillId="0" borderId="50" applyFont="0" applyBorder="0"/>
    <xf numFmtId="176" fontId="4" fillId="0" borderId="0" applyFont="0" applyFill="0" applyBorder="0" applyAlignment="0" applyProtection="0"/>
    <xf numFmtId="178" fontId="173" fillId="79" borderId="0"/>
    <xf numFmtId="42" fontId="4" fillId="0" borderId="0" applyFont="0" applyFill="0" applyBorder="0" applyAlignment="0" applyProtection="0"/>
    <xf numFmtId="197" fontId="118" fillId="80" borderId="0" applyFont="0" applyFill="0" applyBorder="0" applyProtection="0">
      <alignment horizontal="right" vertical="center"/>
      <protection locked="0"/>
    </xf>
    <xf numFmtId="198" fontId="65" fillId="0" borderId="0">
      <alignment horizontal="center"/>
    </xf>
    <xf numFmtId="199" fontId="154" fillId="0" borderId="0" applyFill="0" applyBorder="0" applyProtection="0">
      <alignment horizontal="right"/>
    </xf>
    <xf numFmtId="200" fontId="154" fillId="0" borderId="0" applyFill="0" applyBorder="0" applyProtection="0">
      <alignment horizontal="right"/>
    </xf>
    <xf numFmtId="176" fontId="176" fillId="62" borderId="0" applyNumberFormat="0" applyBorder="0" applyAlignment="0" applyProtection="0"/>
    <xf numFmtId="37" fontId="177" fillId="0" borderId="0"/>
    <xf numFmtId="176" fontId="72" fillId="0" borderId="0">
      <alignment horizontal="center"/>
    </xf>
    <xf numFmtId="176" fontId="178" fillId="0" borderId="0"/>
    <xf numFmtId="0" fontId="6" fillId="0" borderId="0"/>
    <xf numFmtId="0" fontId="6" fillId="0" borderId="0"/>
    <xf numFmtId="0" fontId="6" fillId="0" borderId="0"/>
    <xf numFmtId="0" fontId="6" fillId="0" borderId="0"/>
    <xf numFmtId="0" fontId="6" fillId="0" borderId="0"/>
    <xf numFmtId="0" fontId="6" fillId="45" borderId="0"/>
    <xf numFmtId="0" fontId="79" fillId="0" borderId="0"/>
    <xf numFmtId="175" fontId="6" fillId="4" borderId="0"/>
    <xf numFmtId="201" fontId="6" fillId="0" borderId="0" applyFont="0" applyFill="0" applyBorder="0" applyAlignment="0" applyProtection="0"/>
    <xf numFmtId="176" fontId="55" fillId="0" borderId="0"/>
    <xf numFmtId="176" fontId="4" fillId="0" borderId="0"/>
    <xf numFmtId="175" fontId="6" fillId="0" borderId="0"/>
    <xf numFmtId="0" fontId="6" fillId="0" borderId="0"/>
    <xf numFmtId="0" fontId="6" fillId="0" borderId="0"/>
    <xf numFmtId="0" fontId="6" fillId="0" borderId="0"/>
    <xf numFmtId="0" fontId="6" fillId="0" borderId="0"/>
    <xf numFmtId="176" fontId="126" fillId="0" borderId="11"/>
    <xf numFmtId="176" fontId="125" fillId="0" borderId="0"/>
    <xf numFmtId="176" fontId="179" fillId="0" borderId="5"/>
    <xf numFmtId="193" fontId="154" fillId="0" borderId="0" applyFill="0" applyBorder="0" applyProtection="0"/>
    <xf numFmtId="194" fontId="154" fillId="0" borderId="0" applyFill="0" applyBorder="0" applyProtection="0"/>
    <xf numFmtId="195" fontId="154" fillId="0" borderId="0" applyFill="0" applyBorder="0" applyProtection="0"/>
    <xf numFmtId="202" fontId="180" fillId="0" borderId="0">
      <alignment horizontal="right"/>
    </xf>
    <xf numFmtId="203" fontId="153" fillId="81" borderId="0">
      <alignment horizontal="right"/>
    </xf>
    <xf numFmtId="176" fontId="39" fillId="6" borderId="51">
      <alignment horizontal="left" vertical="center"/>
    </xf>
    <xf numFmtId="49" fontId="181" fillId="0" borderId="1" applyFill="0" applyProtection="0">
      <alignment vertical="center"/>
    </xf>
    <xf numFmtId="10" fontId="4" fillId="0" borderId="0" applyFont="0" applyFill="0" applyBorder="0" applyAlignment="0" applyProtection="0"/>
    <xf numFmtId="9" fontId="4" fillId="0" borderId="0" applyFont="0" applyFill="0" applyBorder="0" applyAlignment="0" applyProtection="0"/>
    <xf numFmtId="176" fontId="128" fillId="0" borderId="0"/>
    <xf numFmtId="9" fontId="6" fillId="0" borderId="0" applyFont="0" applyFill="0" applyBorder="0" applyAlignment="0" applyProtection="0"/>
    <xf numFmtId="204" fontId="154" fillId="0" borderId="0" applyFill="0" applyBorder="0" applyProtection="0"/>
    <xf numFmtId="205" fontId="154" fillId="0" borderId="0" applyFill="0" applyBorder="0" applyProtection="0"/>
    <xf numFmtId="206" fontId="154" fillId="0" borderId="0" applyFill="0" applyBorder="0" applyProtection="0"/>
    <xf numFmtId="207" fontId="154" fillId="0" borderId="0" applyFill="0" applyBorder="0" applyProtection="0"/>
    <xf numFmtId="176" fontId="126" fillId="0" borderId="0"/>
    <xf numFmtId="176" fontId="126" fillId="0" borderId="0"/>
    <xf numFmtId="176" fontId="4" fillId="0" borderId="0">
      <alignment horizontal="center"/>
    </xf>
    <xf numFmtId="176" fontId="156" fillId="67" borderId="0"/>
    <xf numFmtId="176" fontId="142" fillId="82" borderId="0"/>
    <xf numFmtId="176" fontId="156" fillId="67" borderId="0"/>
    <xf numFmtId="176" fontId="182" fillId="0" borderId="0"/>
    <xf numFmtId="208" fontId="183" fillId="83" borderId="52" applyFont="0" applyBorder="0" applyAlignment="0" applyProtection="0">
      <alignment horizontal="centerContinuous"/>
    </xf>
    <xf numFmtId="4" fontId="6" fillId="84" borderId="48" applyNumberFormat="0" applyProtection="0">
      <alignment vertical="center"/>
    </xf>
    <xf numFmtId="4" fontId="184" fillId="48" borderId="48" applyNumberFormat="0" applyProtection="0">
      <alignment vertical="center"/>
    </xf>
    <xf numFmtId="4" fontId="6" fillId="48" borderId="48" applyNumberFormat="0" applyProtection="0">
      <alignment horizontal="left" vertical="center" indent="1"/>
    </xf>
    <xf numFmtId="0" fontId="185" fillId="84" borderId="53" applyNumberFormat="0" applyProtection="0">
      <alignment horizontal="left" vertical="top" indent="1"/>
    </xf>
    <xf numFmtId="4" fontId="6" fillId="85" borderId="48" applyNumberFormat="0" applyProtection="0">
      <alignment horizontal="left" vertical="center" indent="1"/>
    </xf>
    <xf numFmtId="4" fontId="6" fillId="86" borderId="48" applyNumberFormat="0" applyProtection="0">
      <alignment horizontal="right" vertical="center"/>
    </xf>
    <xf numFmtId="4" fontId="6" fillId="87" borderId="48" applyNumberFormat="0" applyProtection="0">
      <alignment horizontal="right" vertical="center"/>
    </xf>
    <xf numFmtId="4" fontId="6" fillId="88" borderId="54" applyNumberFormat="0" applyProtection="0">
      <alignment horizontal="right" vertical="center"/>
    </xf>
    <xf numFmtId="4" fontId="6" fillId="89" borderId="48" applyNumberFormat="0" applyProtection="0">
      <alignment horizontal="right" vertical="center"/>
    </xf>
    <xf numFmtId="4" fontId="6" fillId="90" borderId="48" applyNumberFormat="0" applyProtection="0">
      <alignment horizontal="right" vertical="center"/>
    </xf>
    <xf numFmtId="4" fontId="6" fillId="91" borderId="48" applyNumberFormat="0" applyProtection="0">
      <alignment horizontal="right" vertical="center"/>
    </xf>
    <xf numFmtId="4" fontId="6" fillId="92" borderId="48" applyNumberFormat="0" applyProtection="0">
      <alignment horizontal="right" vertical="center"/>
    </xf>
    <xf numFmtId="4" fontId="6" fillId="93" borderId="48" applyNumberFormat="0" applyProtection="0">
      <alignment horizontal="right" vertical="center"/>
    </xf>
    <xf numFmtId="4" fontId="6" fillId="94" borderId="48"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97" borderId="48" applyNumberFormat="0" applyProtection="0">
      <alignment horizontal="right" vertical="center"/>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8" borderId="48" applyNumberFormat="0" applyProtection="0">
      <alignment horizontal="left" vertical="center" indent="1"/>
    </xf>
    <xf numFmtId="0" fontId="6" fillId="96" borderId="53" applyNumberFormat="0" applyProtection="0">
      <alignment horizontal="left" vertical="top" indent="1"/>
    </xf>
    <xf numFmtId="0" fontId="6" fillId="99" borderId="48" applyNumberFormat="0" applyProtection="0">
      <alignment horizontal="left" vertical="center" indent="1"/>
    </xf>
    <xf numFmtId="0" fontId="6" fillId="97" borderId="53" applyNumberFormat="0" applyProtection="0">
      <alignment horizontal="left" vertical="top" indent="1"/>
    </xf>
    <xf numFmtId="0" fontId="6" fillId="100" borderId="48" applyNumberFormat="0" applyProtection="0">
      <alignment horizontal="left" vertical="center" indent="1"/>
    </xf>
    <xf numFmtId="0" fontId="6" fillId="100" borderId="53" applyNumberFormat="0" applyProtection="0">
      <alignment horizontal="left" vertical="top" indent="1"/>
    </xf>
    <xf numFmtId="0" fontId="6" fillId="80" borderId="48" applyNumberFormat="0" applyProtection="0">
      <alignment horizontal="left" vertical="center" indent="1"/>
    </xf>
    <xf numFmtId="0" fontId="6" fillId="80" borderId="53" applyNumberFormat="0" applyProtection="0">
      <alignment horizontal="left" vertical="top" indent="1"/>
    </xf>
    <xf numFmtId="0" fontId="6" fillId="81" borderId="55" applyNumberFormat="0">
      <protection locked="0"/>
    </xf>
    <xf numFmtId="0" fontId="50" fillId="96" borderId="56" applyBorder="0"/>
    <xf numFmtId="4" fontId="186" fillId="79" borderId="53" applyNumberFormat="0" applyProtection="0">
      <alignment vertical="center"/>
    </xf>
    <xf numFmtId="4" fontId="184" fillId="66" borderId="2"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4" fontId="6" fillId="0" borderId="48" applyNumberFormat="0" applyProtection="0">
      <alignment horizontal="right" vertical="center"/>
    </xf>
    <xf numFmtId="4" fontId="184" fillId="46" borderId="48" applyNumberFormat="0" applyProtection="0">
      <alignment horizontal="right" vertical="center"/>
    </xf>
    <xf numFmtId="4" fontId="6" fillId="85" borderId="48" applyNumberFormat="0" applyProtection="0">
      <alignment horizontal="left" vertical="center"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0" fontId="6" fillId="102" borderId="2"/>
    <xf numFmtId="4" fontId="188" fillId="81" borderId="48" applyNumberFormat="0" applyProtection="0">
      <alignment horizontal="right" vertical="center"/>
    </xf>
    <xf numFmtId="176" fontId="189" fillId="6" borderId="57" applyProtection="0">
      <alignment horizontal="center" vertical="center"/>
    </xf>
    <xf numFmtId="176" fontId="64" fillId="0" borderId="0"/>
    <xf numFmtId="176" fontId="49" fillId="0" borderId="0"/>
    <xf numFmtId="37" fontId="190" fillId="0" borderId="0">
      <protection locked="0"/>
    </xf>
    <xf numFmtId="176" fontId="191" fillId="0" borderId="10"/>
    <xf numFmtId="176" fontId="49" fillId="0" borderId="0"/>
    <xf numFmtId="176" fontId="192" fillId="0" borderId="0"/>
    <xf numFmtId="176" fontId="193" fillId="103" borderId="0"/>
    <xf numFmtId="49" fontId="194" fillId="104" borderId="0"/>
    <xf numFmtId="176" fontId="193" fillId="46" borderId="58">
      <protection locked="0"/>
    </xf>
    <xf numFmtId="176" fontId="193" fillId="103" borderId="0"/>
    <xf numFmtId="176" fontId="195" fillId="105" borderId="0"/>
    <xf numFmtId="176" fontId="126" fillId="106" borderId="0" applyFont="0"/>
    <xf numFmtId="176" fontId="173" fillId="66" borderId="0">
      <alignment horizontal="center"/>
    </xf>
    <xf numFmtId="0" fontId="196" fillId="0" borderId="0" applyNumberFormat="0" applyFill="0" applyBorder="0" applyAlignment="0" applyProtection="0"/>
    <xf numFmtId="176" fontId="4" fillId="0" borderId="59"/>
    <xf numFmtId="176" fontId="125" fillId="0" borderId="0"/>
    <xf numFmtId="176" fontId="197" fillId="0" borderId="0"/>
    <xf numFmtId="176" fontId="197" fillId="0" borderId="0"/>
    <xf numFmtId="176" fontId="197" fillId="0" borderId="0"/>
    <xf numFmtId="176" fontId="197" fillId="0" borderId="0"/>
    <xf numFmtId="176" fontId="146" fillId="0" borderId="7">
      <alignment horizontal="center" vertical="top" wrapText="1"/>
    </xf>
    <xf numFmtId="176" fontId="145" fillId="0" borderId="37">
      <alignment horizontal="center" vertical="top" wrapText="1"/>
    </xf>
    <xf numFmtId="176" fontId="4" fillId="0" borderId="10" applyNumberFormat="0" applyFont="0" applyFill="0" applyAlignment="0"/>
    <xf numFmtId="209" fontId="198" fillId="0" borderId="1" applyBorder="0" applyProtection="0">
      <alignment horizontal="right" vertical="center"/>
    </xf>
    <xf numFmtId="176" fontId="199" fillId="0" borderId="0" applyFill="0" applyBorder="0" applyProtection="0">
      <alignment horizontal="left"/>
    </xf>
    <xf numFmtId="176" fontId="200" fillId="0" borderId="13" applyFill="0" applyBorder="0" applyProtection="0">
      <alignment horizontal="left" vertical="top"/>
    </xf>
    <xf numFmtId="176" fontId="180" fillId="0" borderId="0" applyFill="0" applyBorder="0">
      <alignment vertical="center"/>
    </xf>
    <xf numFmtId="176" fontId="201" fillId="0" borderId="0">
      <alignment vertical="center"/>
    </xf>
    <xf numFmtId="176" fontId="202" fillId="0" borderId="1" applyAlignment="0"/>
    <xf numFmtId="176" fontId="201" fillId="0" borderId="11" applyAlignment="0"/>
    <xf numFmtId="191" fontId="158" fillId="0" borderId="0" applyFont="0" applyFill="0" applyBorder="0" applyAlignment="0" applyProtection="0"/>
    <xf numFmtId="210" fontId="122" fillId="77" borderId="0" applyFont="0" applyFill="0" applyBorder="0"/>
    <xf numFmtId="178" fontId="113" fillId="0" borderId="0" applyFont="0" applyFill="0" applyBorder="0" applyAlignment="0" applyProtection="0"/>
    <xf numFmtId="211" fontId="203" fillId="48" borderId="0" applyFont="0" applyFill="0" applyBorder="0" applyAlignment="0" applyProtection="0"/>
    <xf numFmtId="37" fontId="6" fillId="48" borderId="0" applyNumberFormat="0" applyBorder="0" applyAlignment="0" applyProtection="0"/>
    <xf numFmtId="37" fontId="6" fillId="0" borderId="0"/>
    <xf numFmtId="3" fontId="204" fillId="0" borderId="47" applyProtection="0"/>
    <xf numFmtId="40" fontId="205" fillId="0" borderId="0" applyNumberFormat="0" applyFill="0" applyBorder="0" applyAlignment="0">
      <protection locked="0"/>
    </xf>
    <xf numFmtId="176" fontId="65" fillId="0" borderId="0">
      <alignment horizontal="center"/>
    </xf>
    <xf numFmtId="212" fontId="154" fillId="0" borderId="0" applyFill="0" applyBorder="0" applyProtection="0"/>
    <xf numFmtId="213" fontId="154" fillId="0" borderId="0" applyFill="0" applyBorder="0" applyProtection="0"/>
    <xf numFmtId="1" fontId="206" fillId="0" borderId="14" applyFont="0" applyFill="0" applyBorder="0" applyAlignment="0" applyProtection="0">
      <alignment horizontal="left"/>
    </xf>
    <xf numFmtId="214" fontId="173" fillId="0" borderId="0" applyFont="0" applyFill="0" applyBorder="0" applyAlignment="0" applyProtection="0"/>
    <xf numFmtId="43" fontId="55" fillId="0" borderId="0" applyFont="0" applyFill="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60" fillId="21" borderId="0" applyNumberFormat="0" applyBorder="0" applyAlignment="0" applyProtection="0"/>
    <xf numFmtId="215" fontId="208" fillId="96" borderId="0" applyNumberFormat="0" applyBorder="0" applyAlignment="0" applyProtection="0"/>
    <xf numFmtId="0" fontId="60" fillId="25" borderId="0" applyNumberFormat="0" applyBorder="0" applyAlignment="0" applyProtection="0"/>
    <xf numFmtId="215" fontId="208" fillId="107" borderId="0" applyNumberFormat="0" applyBorder="0" applyAlignment="0" applyProtection="0"/>
    <xf numFmtId="0" fontId="60" fillId="29" borderId="0" applyNumberFormat="0" applyBorder="0" applyAlignment="0" applyProtection="0"/>
    <xf numFmtId="215" fontId="208" fillId="92" borderId="0" applyNumberFormat="0" applyBorder="0" applyAlignment="0" applyProtection="0"/>
    <xf numFmtId="0" fontId="60" fillId="33" borderId="0" applyNumberFormat="0" applyBorder="0" applyAlignment="0" applyProtection="0"/>
    <xf numFmtId="215" fontId="208" fillId="98" borderId="0" applyNumberFormat="0" applyBorder="0" applyAlignment="0" applyProtection="0"/>
    <xf numFmtId="0" fontId="60" fillId="37" borderId="0" applyNumberFormat="0" applyBorder="0" applyAlignment="0" applyProtection="0"/>
    <xf numFmtId="215" fontId="208" fillId="96" borderId="0" applyNumberFormat="0" applyBorder="0" applyAlignment="0" applyProtection="0"/>
    <xf numFmtId="0" fontId="60" fillId="41" borderId="0" applyNumberFormat="0" applyBorder="0" applyAlignment="0" applyProtection="0"/>
    <xf numFmtId="215" fontId="208" fillId="108" borderId="0" applyNumberFormat="0" applyBorder="0" applyAlignment="0" applyProtection="0"/>
    <xf numFmtId="215" fontId="130" fillId="109" borderId="0" applyNumberFormat="0" applyBorder="0" applyAlignment="0" applyProtection="0"/>
    <xf numFmtId="215" fontId="130" fillId="60" borderId="0" applyNumberFormat="0" applyBorder="0" applyAlignment="0" applyProtection="0"/>
    <xf numFmtId="215" fontId="131" fillId="110"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215" fontId="130" fillId="111" borderId="0" applyNumberFormat="0" applyBorder="0" applyAlignment="0" applyProtection="0"/>
    <xf numFmtId="215" fontId="130" fillId="54" borderId="0" applyNumberFormat="0" applyBorder="0" applyAlignment="0" applyProtection="0"/>
    <xf numFmtId="215" fontId="131" fillId="5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215" fontId="130" fillId="59" borderId="0" applyNumberFormat="0" applyBorder="0" applyAlignment="0" applyProtection="0"/>
    <xf numFmtId="215" fontId="130" fillId="53" borderId="0" applyNumberFormat="0" applyBorder="0" applyAlignment="0" applyProtection="0"/>
    <xf numFmtId="215" fontId="131" fillId="50"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215" fontId="130" fillId="53" borderId="0" applyNumberFormat="0" applyBorder="0" applyAlignment="0" applyProtection="0"/>
    <xf numFmtId="215" fontId="130" fillId="50" borderId="0" applyNumberFormat="0" applyBorder="0" applyAlignment="0" applyProtection="0"/>
    <xf numFmtId="215" fontId="131" fillId="5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215" fontId="130" fillId="109" borderId="0" applyNumberFormat="0" applyBorder="0" applyAlignment="0" applyProtection="0"/>
    <xf numFmtId="215" fontId="130" fillId="60" borderId="0" applyNumberFormat="0" applyBorder="0" applyAlignment="0" applyProtection="0"/>
    <xf numFmtId="215" fontId="131" fillId="6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215" fontId="130" fillId="61" borderId="0" applyNumberFormat="0" applyBorder="0" applyAlignment="0" applyProtection="0"/>
    <xf numFmtId="215" fontId="130" fillId="54" borderId="0" applyNumberFormat="0" applyBorder="0" applyAlignment="0" applyProtection="0"/>
    <xf numFmtId="215" fontId="131" fillId="62"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209" fillId="13" borderId="0" applyNumberFormat="0" applyBorder="0" applyAlignment="0" applyProtection="0"/>
    <xf numFmtId="0" fontId="210" fillId="16" borderId="21" applyNumberFormat="0" applyAlignment="0" applyProtection="0"/>
    <xf numFmtId="0" fontId="211" fillId="17" borderId="24" applyNumberFormat="0" applyAlignment="0" applyProtection="0"/>
    <xf numFmtId="215" fontId="159" fillId="112" borderId="0" applyNumberFormat="0" applyBorder="0" applyAlignment="0" applyProtection="0"/>
    <xf numFmtId="215" fontId="159" fillId="113" borderId="0" applyNumberFormat="0" applyBorder="0" applyAlignment="0" applyProtection="0"/>
    <xf numFmtId="215" fontId="159" fillId="72" borderId="0" applyNumberFormat="0" applyBorder="0" applyAlignment="0" applyProtection="0"/>
    <xf numFmtId="0" fontId="212" fillId="0" borderId="0" applyNumberFormat="0" applyFill="0" applyBorder="0" applyAlignment="0" applyProtection="0"/>
    <xf numFmtId="0" fontId="213" fillId="12" borderId="0" applyNumberFormat="0" applyBorder="0" applyAlignment="0" applyProtection="0"/>
    <xf numFmtId="0" fontId="214" fillId="0" borderId="19" applyNumberFormat="0" applyFill="0" applyAlignment="0" applyProtection="0"/>
    <xf numFmtId="0" fontId="215" fillId="0" borderId="20" applyNumberFormat="0" applyFill="0" applyAlignment="0" applyProtection="0"/>
    <xf numFmtId="0" fontId="114" fillId="0" borderId="18" applyNumberFormat="0" applyFill="0" applyAlignment="0" applyProtection="0"/>
    <xf numFmtId="0" fontId="114" fillId="0" borderId="0" applyNumberFormat="0" applyFill="0" applyBorder="0" applyAlignment="0" applyProtection="0"/>
    <xf numFmtId="0" fontId="216" fillId="15" borderId="21" applyNumberFormat="0" applyAlignment="0" applyProtection="0"/>
    <xf numFmtId="0" fontId="216" fillId="15" borderId="21" applyNumberFormat="0" applyAlignment="0" applyProtection="0"/>
    <xf numFmtId="0" fontId="217" fillId="0" borderId="23" applyNumberFormat="0" applyFill="0" applyAlignment="0" applyProtection="0"/>
    <xf numFmtId="0" fontId="218" fillId="14"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219" fillId="16" borderId="22" applyNumberFormat="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19" fillId="97" borderId="0" applyNumberFormat="0" applyProtection="0">
      <alignment horizontal="left" vertical="center"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19" fillId="95" borderId="61" applyNumberFormat="0" applyProtection="0">
      <alignment horizontal="left" vertical="center" indent="1"/>
    </xf>
    <xf numFmtId="4" fontId="153" fillId="80" borderId="0" applyNumberFormat="0" applyProtection="0">
      <alignment horizontal="left" vertical="center" indent="1"/>
    </xf>
    <xf numFmtId="4" fontId="221" fillId="96" borderId="0" applyNumberFormat="0" applyProtection="0">
      <alignment horizontal="left" vertical="center" indent="1"/>
    </xf>
    <xf numFmtId="4" fontId="221" fillId="96" borderId="0" applyNumberFormat="0" applyProtection="0">
      <alignment horizontal="left" vertical="center" indent="1"/>
    </xf>
    <xf numFmtId="4" fontId="153" fillId="97" borderId="53" applyNumberFormat="0" applyProtection="0">
      <alignment horizontal="right" vertical="center"/>
    </xf>
    <xf numFmtId="4" fontId="153" fillId="80" borderId="0" applyNumberFormat="0" applyProtection="0">
      <alignment horizontal="left" vertical="center" indent="1"/>
    </xf>
    <xf numFmtId="4" fontId="153" fillId="80" borderId="0" applyNumberFormat="0" applyProtection="0">
      <alignment horizontal="left" vertical="center" indent="1"/>
    </xf>
    <xf numFmtId="4" fontId="153" fillId="97" borderId="0" applyNumberFormat="0" applyProtection="0">
      <alignment horizontal="left" vertical="center" indent="1"/>
    </xf>
    <xf numFmtId="4" fontId="153" fillId="97" borderId="0" applyNumberFormat="0" applyProtection="0">
      <alignment horizontal="left" vertical="center" indent="1"/>
    </xf>
    <xf numFmtId="215" fontId="4" fillId="96" borderId="53" applyNumberFormat="0" applyProtection="0">
      <alignment horizontal="left" vertical="center" indent="1"/>
    </xf>
    <xf numFmtId="215" fontId="4" fillId="96" borderId="53" applyNumberFormat="0" applyProtection="0">
      <alignment horizontal="left" vertical="top" indent="1"/>
    </xf>
    <xf numFmtId="0" fontId="6"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0" fontId="6"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0" fontId="6"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0" fontId="6" fillId="80" borderId="53" applyNumberFormat="0" applyProtection="0">
      <alignment horizontal="left" vertical="top" indent="1"/>
    </xf>
    <xf numFmtId="215" fontId="4" fillId="81" borderId="2" applyNumberFormat="0">
      <protection locked="0"/>
    </xf>
    <xf numFmtId="0" fontId="6" fillId="81" borderId="55" applyNumberFormat="0">
      <protection locked="0"/>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3" fillId="101" borderId="0" applyNumberFormat="0" applyProtection="0">
      <alignment horizontal="left" vertical="center" indent="1"/>
    </xf>
    <xf numFmtId="4" fontId="224" fillId="80" borderId="53" applyNumberFormat="0" applyProtection="0">
      <alignment horizontal="right" vertical="center"/>
    </xf>
    <xf numFmtId="215" fontId="196" fillId="0" borderId="0" applyNumberFormat="0" applyFill="0" applyBorder="0" applyAlignment="0" applyProtection="0"/>
    <xf numFmtId="215" fontId="196" fillId="0" borderId="0" applyNumberFormat="0" applyFill="0" applyBorder="0" applyAlignment="0" applyProtection="0"/>
    <xf numFmtId="0" fontId="67" fillId="0" borderId="26" applyNumberFormat="0" applyFill="0" applyAlignment="0" applyProtection="0"/>
    <xf numFmtId="0" fontId="48" fillId="0" borderId="0" applyNumberFormat="0" applyFill="0" applyBorder="0" applyAlignment="0" applyProtection="0"/>
    <xf numFmtId="0" fontId="79" fillId="0" borderId="0"/>
    <xf numFmtId="0" fontId="216" fillId="15" borderId="21" applyNumberFormat="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79" fillId="0" borderId="0"/>
    <xf numFmtId="0" fontId="216" fillId="15" borderId="21" applyNumberFormat="0" applyAlignment="0" applyProtection="0"/>
    <xf numFmtId="0" fontId="79" fillId="0" borderId="0"/>
    <xf numFmtId="0" fontId="79" fillId="0" borderId="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216" fillId="15" borderId="21" applyNumberFormat="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8" fillId="14" borderId="0" applyNumberFormat="0" applyBorder="0" applyAlignment="0" applyProtection="0"/>
    <xf numFmtId="0" fontId="79" fillId="0" borderId="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6" fillId="15" borderId="21" applyNumberFormat="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79" fillId="0" borderId="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216" fillId="15" borderId="21" applyNumberFormat="0" applyAlignment="0" applyProtection="0"/>
    <xf numFmtId="0" fontId="79" fillId="0" borderId="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55" fillId="0" borderId="0"/>
    <xf numFmtId="0" fontId="55" fillId="0" borderId="0"/>
    <xf numFmtId="0" fontId="225" fillId="0" borderId="0"/>
    <xf numFmtId="0" fontId="4" fillId="0" borderId="0" applyFont="0" applyFill="0" applyBorder="0" applyAlignment="0" applyProtection="0"/>
    <xf numFmtId="0" fontId="132" fillId="64" borderId="41">
      <alignment horizontal="center" vertical="center"/>
    </xf>
    <xf numFmtId="0" fontId="134" fillId="6" borderId="0"/>
    <xf numFmtId="0" fontId="136" fillId="65" borderId="0">
      <alignment vertical="center"/>
    </xf>
    <xf numFmtId="0" fontId="138" fillId="48" borderId="0"/>
    <xf numFmtId="0" fontId="139" fillId="0" borderId="0" applyNumberFormat="0" applyFill="0" applyBorder="0" applyAlignment="0"/>
    <xf numFmtId="0" fontId="140" fillId="0" borderId="0" applyNumberFormat="0" applyFill="0" applyBorder="0" applyAlignment="0">
      <protection locked="0"/>
    </xf>
    <xf numFmtId="0" fontId="142" fillId="67" borderId="0"/>
    <xf numFmtId="216" fontId="132" fillId="0" borderId="0" applyFill="0" applyBorder="0" applyAlignment="0"/>
    <xf numFmtId="198" fontId="143" fillId="0" borderId="0" applyFill="0" applyBorder="0" applyAlignment="0"/>
    <xf numFmtId="171" fontId="143" fillId="0" borderId="0" applyFill="0" applyBorder="0" applyAlignment="0"/>
    <xf numFmtId="0" fontId="132" fillId="0" borderId="0" applyFill="0" applyBorder="0" applyAlignment="0"/>
    <xf numFmtId="0" fontId="132" fillId="0" borderId="0" applyFill="0" applyBorder="0" applyAlignment="0"/>
    <xf numFmtId="216" fontId="132" fillId="0" borderId="0" applyFill="0" applyBorder="0" applyAlignment="0"/>
    <xf numFmtId="0" fontId="132" fillId="0" borderId="0" applyFill="0" applyBorder="0" applyAlignment="0"/>
    <xf numFmtId="198" fontId="143" fillId="0" borderId="0" applyFill="0" applyBorder="0" applyAlignment="0"/>
    <xf numFmtId="0" fontId="142" fillId="67" borderId="0"/>
    <xf numFmtId="217" fontId="4" fillId="0" borderId="0" applyFill="0" applyBorder="0" applyAlignment="0" applyProtection="0">
      <alignment horizontal="center"/>
    </xf>
    <xf numFmtId="218" fontId="4" fillId="0" borderId="0" applyFont="0" applyFill="0" applyBorder="0" applyAlignment="0" applyProtection="0">
      <alignment horizontal="center"/>
    </xf>
    <xf numFmtId="216" fontId="132" fillId="0" borderId="0" applyFont="0" applyFill="0" applyBorder="0" applyAlignment="0" applyProtection="0"/>
    <xf numFmtId="0" fontId="151" fillId="0" borderId="0"/>
    <xf numFmtId="0" fontId="125" fillId="0" borderId="0"/>
    <xf numFmtId="0" fontId="125" fillId="0" borderId="0"/>
    <xf numFmtId="0" fontId="151" fillId="0" borderId="0"/>
    <xf numFmtId="0" fontId="125" fillId="0" borderId="0"/>
    <xf numFmtId="219" fontId="4" fillId="0" borderId="0" applyFill="0" applyBorder="0" applyAlignment="0" applyProtection="0">
      <alignment horizontal="center"/>
    </xf>
    <xf numFmtId="198" fontId="143" fillId="0" borderId="0" applyFont="0" applyFill="0" applyBorder="0" applyAlignment="0" applyProtection="0"/>
    <xf numFmtId="0" fontId="156" fillId="67" borderId="62">
      <alignment horizontal="left"/>
    </xf>
    <xf numFmtId="220" fontId="134" fillId="0" borderId="0" applyFont="0" applyFill="0" applyBorder="0" applyAlignment="0" applyProtection="0"/>
    <xf numFmtId="0" fontId="157" fillId="0" borderId="0">
      <protection locked="0"/>
    </xf>
    <xf numFmtId="211" fontId="158" fillId="0" borderId="0" applyFont="0" applyFill="0" applyBorder="0" applyAlignment="0" applyProtection="0"/>
    <xf numFmtId="0" fontId="160" fillId="0" borderId="0">
      <protection locked="0"/>
    </xf>
    <xf numFmtId="0" fontId="160" fillId="0" borderId="0">
      <protection locked="0"/>
    </xf>
    <xf numFmtId="216" fontId="132" fillId="0" borderId="0" applyFill="0" applyBorder="0" applyAlignment="0"/>
    <xf numFmtId="198" fontId="143" fillId="0" borderId="0" applyFill="0" applyBorder="0" applyAlignment="0"/>
    <xf numFmtId="216" fontId="132" fillId="0" borderId="0" applyFill="0" applyBorder="0" applyAlignment="0"/>
    <xf numFmtId="0" fontId="132" fillId="0" borderId="0" applyFill="0" applyBorder="0" applyAlignment="0"/>
    <xf numFmtId="198" fontId="143" fillId="0" borderId="0" applyFill="0" applyBorder="0" applyAlignment="0"/>
    <xf numFmtId="221" fontId="4" fillId="0" borderId="0" applyFont="0" applyFill="0" applyBorder="0" applyAlignment="0" applyProtection="0"/>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0" fontId="157" fillId="0" borderId="0">
      <protection locked="0"/>
    </xf>
    <xf numFmtId="165" fontId="4" fillId="0" borderId="0">
      <protection locked="0"/>
    </xf>
    <xf numFmtId="222" fontId="4" fillId="114" borderId="5" applyNumberFormat="0" applyFont="0" applyBorder="0" applyAlignment="0" applyProtection="0">
      <alignment horizontal="center"/>
    </xf>
    <xf numFmtId="0" fontId="162" fillId="74" borderId="46" applyNumberFormat="0" applyAlignment="0">
      <protection locked="0"/>
    </xf>
    <xf numFmtId="0" fontId="4" fillId="75" borderId="5" applyFont="0">
      <alignment horizontal="center"/>
    </xf>
    <xf numFmtId="38" fontId="6" fillId="6" borderId="0" applyNumberFormat="0" applyBorder="0" applyAlignment="0" applyProtection="0"/>
    <xf numFmtId="0" fontId="164" fillId="76" borderId="0"/>
    <xf numFmtId="0" fontId="65" fillId="0" borderId="38" applyNumberFormat="0" applyAlignment="0" applyProtection="0">
      <alignment horizontal="left" vertical="center"/>
    </xf>
    <xf numFmtId="0" fontId="65" fillId="0" borderId="4">
      <alignment horizontal="left" vertical="center"/>
    </xf>
    <xf numFmtId="192" fontId="4" fillId="0" borderId="0">
      <protection locked="0"/>
    </xf>
    <xf numFmtId="0" fontId="118" fillId="0" borderId="47" applyNumberFormat="0" applyFill="0" applyAlignment="0" applyProtection="0"/>
    <xf numFmtId="0" fontId="4" fillId="0" borderId="0" applyFill="0"/>
    <xf numFmtId="10" fontId="6" fillId="66" borderId="2" applyNumberFormat="0" applyBorder="0" applyAlignment="0" applyProtection="0"/>
    <xf numFmtId="0" fontId="170" fillId="6" borderId="0"/>
    <xf numFmtId="216" fontId="132" fillId="0" borderId="0" applyFill="0" applyBorder="0" applyAlignment="0"/>
    <xf numFmtId="198" fontId="143" fillId="0" borderId="0" applyFill="0" applyBorder="0" applyAlignment="0"/>
    <xf numFmtId="216" fontId="132" fillId="0" borderId="0" applyFill="0" applyBorder="0" applyAlignment="0"/>
    <xf numFmtId="0" fontId="132" fillId="0" borderId="0" applyFill="0" applyBorder="0" applyAlignment="0"/>
    <xf numFmtId="198" fontId="143" fillId="0" borderId="0" applyFill="0" applyBorder="0" applyAlignment="0"/>
    <xf numFmtId="0" fontId="227" fillId="0" borderId="50" applyFont="0" applyBorder="0"/>
    <xf numFmtId="223" fontId="178" fillId="0" borderId="0"/>
    <xf numFmtId="0" fontId="4" fillId="0" borderId="0" applyFont="0" applyFill="0" applyBorder="0" applyAlignment="0" applyProtection="0"/>
    <xf numFmtId="0" fontId="39" fillId="6" borderId="51">
      <alignment horizontal="left" vertical="center"/>
    </xf>
    <xf numFmtId="0" fontId="156" fillId="67" borderId="0"/>
    <xf numFmtId="0" fontId="142" fillId="82" borderId="0"/>
    <xf numFmtId="0" fontId="156" fillId="67" borderId="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4" fontId="119" fillId="115" borderId="0" applyNumberFormat="0" applyProtection="0">
      <alignment horizontal="left" vertical="center" indent="1"/>
    </xf>
    <xf numFmtId="4" fontId="221" fillId="116" borderId="0" applyNumberFormat="0" applyProtection="0">
      <alignment horizontal="left" vertical="center" indent="1"/>
    </xf>
    <xf numFmtId="4" fontId="153" fillId="115" borderId="0"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4" fillId="0" borderId="0"/>
    <xf numFmtId="0" fontId="4" fillId="0" borderId="59"/>
    <xf numFmtId="0" fontId="4" fillId="0" borderId="0" applyFont="0" applyFill="0" applyBorder="0" applyAlignment="0" applyProtection="0"/>
    <xf numFmtId="0" fontId="197" fillId="0" borderId="0"/>
    <xf numFmtId="0" fontId="197" fillId="0" borderId="0"/>
    <xf numFmtId="0" fontId="197" fillId="0" borderId="0"/>
    <xf numFmtId="0" fontId="197" fillId="0" borderId="0"/>
    <xf numFmtId="0" fontId="199" fillId="0" borderId="0" applyFill="0" applyBorder="0" applyProtection="0">
      <alignment horizontal="left"/>
    </xf>
    <xf numFmtId="0" fontId="200" fillId="0" borderId="13" applyFill="0" applyBorder="0" applyProtection="0">
      <alignment horizontal="left" vertical="top"/>
    </xf>
    <xf numFmtId="0" fontId="180" fillId="0" borderId="0" applyFill="0" applyBorder="0">
      <alignment vertical="center"/>
    </xf>
    <xf numFmtId="0" fontId="201" fillId="0" borderId="0">
      <alignment vertical="center"/>
    </xf>
    <xf numFmtId="0" fontId="202" fillId="0" borderId="1" applyAlignment="0"/>
    <xf numFmtId="0" fontId="201" fillId="0" borderId="11" applyAlignment="0"/>
    <xf numFmtId="0" fontId="4" fillId="0" borderId="0"/>
    <xf numFmtId="224" fontId="228" fillId="0" borderId="0"/>
    <xf numFmtId="224" fontId="229" fillId="0" borderId="0"/>
    <xf numFmtId="0" fontId="230" fillId="0" borderId="0" applyProtection="0">
      <alignment horizontal="left"/>
    </xf>
    <xf numFmtId="0" fontId="226" fillId="46" borderId="49">
      <protection locked="0"/>
    </xf>
    <xf numFmtId="192" fontId="4" fillId="0" borderId="6">
      <protection locked="0"/>
    </xf>
    <xf numFmtId="0" fontId="55" fillId="0" borderId="0"/>
    <xf numFmtId="0" fontId="87" fillId="0" borderId="19" applyNumberFormat="0" applyFill="0" applyAlignment="0" applyProtection="0"/>
    <xf numFmtId="0" fontId="88" fillId="0" borderId="20" applyNumberFormat="0" applyFill="0" applyAlignment="0" applyProtection="0"/>
    <xf numFmtId="0" fontId="68" fillId="0" borderId="18" applyNumberFormat="0" applyFill="0" applyAlignment="0" applyProtection="0"/>
    <xf numFmtId="0" fontId="92" fillId="15" borderId="21"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92" fillId="15" borderId="21" applyNumberFormat="0" applyAlignment="0" applyProtection="0"/>
    <xf numFmtId="0" fontId="55" fillId="18" borderId="25" applyNumberFormat="0" applyFont="0" applyAlignment="0" applyProtection="0"/>
    <xf numFmtId="0" fontId="2" fillId="0" borderId="26" applyNumberFormat="0" applyFill="0" applyAlignment="0" applyProtection="0"/>
    <xf numFmtId="0" fontId="55" fillId="0" borderId="0"/>
    <xf numFmtId="0" fontId="4" fillId="0" borderId="0" applyFont="0" applyFill="0" applyBorder="0" applyAlignment="0" applyProtection="0"/>
    <xf numFmtId="0" fontId="4" fillId="0" borderId="0" applyFont="0" applyFill="0" applyBorder="0" applyAlignment="0" applyProtection="0"/>
    <xf numFmtId="216" fontId="132" fillId="0" borderId="0" applyFill="0" applyBorder="0" applyAlignment="0"/>
    <xf numFmtId="0" fontId="132" fillId="0" borderId="0" applyFill="0" applyBorder="0" applyAlignment="0"/>
    <xf numFmtId="0" fontId="132" fillId="0" borderId="0" applyFill="0" applyBorder="0" applyAlignment="0"/>
    <xf numFmtId="216" fontId="132" fillId="0" borderId="0" applyFill="0" applyBorder="0" applyAlignment="0"/>
    <xf numFmtId="0" fontId="132" fillId="0" borderId="0" applyFill="0" applyBorder="0" applyAlignment="0"/>
    <xf numFmtId="3" fontId="6" fillId="0" borderId="0">
      <alignment vertical="top" wrapText="1"/>
    </xf>
    <xf numFmtId="217" fontId="4" fillId="0" borderId="0" applyFill="0" applyBorder="0" applyAlignment="0" applyProtection="0">
      <alignment horizontal="center"/>
    </xf>
    <xf numFmtId="218" fontId="4" fillId="0" borderId="0" applyFont="0" applyFill="0" applyBorder="0" applyAlignment="0" applyProtection="0">
      <alignment horizontal="center"/>
    </xf>
    <xf numFmtId="182" fontId="4" fillId="0" borderId="0" applyFill="0" applyBorder="0" applyAlignment="0" applyProtection="0"/>
    <xf numFmtId="216" fontId="132" fillId="0" borderId="0" applyFont="0" applyFill="0" applyBorder="0" applyAlignment="0" applyProtection="0"/>
    <xf numFmtId="0" fontId="4" fillId="0" borderId="0" applyFont="0" applyFill="0" applyBorder="0" applyAlignment="0" applyProtection="0"/>
    <xf numFmtId="219" fontId="4" fillId="0" borderId="0" applyFill="0" applyBorder="0" applyAlignment="0" applyProtection="0">
      <alignment horizontal="center"/>
    </xf>
    <xf numFmtId="14" fontId="153" fillId="0" borderId="0" applyFill="0" applyBorder="0" applyAlignment="0"/>
    <xf numFmtId="0" fontId="4" fillId="0" borderId="0" applyFont="0" applyFill="0" applyBorder="0" applyAlignment="0" applyProtection="0"/>
    <xf numFmtId="183" fontId="4" fillId="0" borderId="0" applyFont="0" applyFill="0" applyBorder="0" applyAlignment="0"/>
    <xf numFmtId="216" fontId="132" fillId="0" borderId="0" applyFill="0" applyBorder="0" applyAlignment="0"/>
    <xf numFmtId="216" fontId="132" fillId="0" borderId="0" applyFill="0" applyBorder="0" applyAlignment="0"/>
    <xf numFmtId="0" fontId="132" fillId="0" borderId="0" applyFill="0" applyBorder="0" applyAlignment="0"/>
    <xf numFmtId="221" fontId="4" fillId="0" borderId="0" applyFont="0" applyFill="0" applyBorder="0" applyAlignment="0" applyProtection="0"/>
    <xf numFmtId="0" fontId="4" fillId="0" borderId="0" applyFont="0" applyFill="0" applyBorder="0" applyAlignment="0" applyProtection="0"/>
    <xf numFmtId="165" fontId="4" fillId="0" borderId="0">
      <protection locked="0"/>
    </xf>
    <xf numFmtId="222" fontId="4" fillId="114" borderId="5" applyNumberFormat="0" applyFont="0" applyBorder="0" applyAlignment="0" applyProtection="0">
      <alignment horizontal="center"/>
    </xf>
    <xf numFmtId="0" fontId="4" fillId="75" borderId="5" applyFont="0">
      <alignment horizontal="center"/>
    </xf>
    <xf numFmtId="38" fontId="6" fillId="6" borderId="0" applyNumberFormat="0" applyBorder="0" applyAlignment="0" applyProtection="0"/>
    <xf numFmtId="0" fontId="65" fillId="0" borderId="38" applyNumberFormat="0" applyAlignment="0" applyProtection="0">
      <alignment horizontal="left" vertical="center"/>
    </xf>
    <xf numFmtId="0" fontId="65" fillId="0" borderId="4">
      <alignment horizontal="left" vertical="center"/>
    </xf>
    <xf numFmtId="192" fontId="4" fillId="0" borderId="0">
      <protection locked="0"/>
    </xf>
    <xf numFmtId="192" fontId="4" fillId="0" borderId="0">
      <protection locked="0"/>
    </xf>
    <xf numFmtId="0" fontId="4" fillId="0" borderId="0" applyFill="0"/>
    <xf numFmtId="10" fontId="6" fillId="66" borderId="2" applyNumberFormat="0" applyBorder="0" applyAlignment="0" applyProtection="0"/>
    <xf numFmtId="216" fontId="132" fillId="0" borderId="0" applyFill="0" applyBorder="0" applyAlignment="0"/>
    <xf numFmtId="216" fontId="132" fillId="0" borderId="0" applyFill="0" applyBorder="0" applyAlignment="0"/>
    <xf numFmtId="0" fontId="132" fillId="0" borderId="0" applyFill="0" applyBorder="0" applyAlignment="0"/>
    <xf numFmtId="203" fontId="153" fillId="81" borderId="0">
      <alignment horizontal="right"/>
    </xf>
    <xf numFmtId="10" fontId="4" fillId="0" borderId="0" applyFont="0" applyFill="0" applyBorder="0" applyAlignment="0" applyProtection="0"/>
    <xf numFmtId="0" fontId="92" fillId="15" borderId="21" applyNumberFormat="0" applyAlignment="0" applyProtection="0"/>
    <xf numFmtId="0" fontId="92" fillId="15" borderId="21" applyNumberFormat="0" applyAlignment="0" applyProtection="0"/>
    <xf numFmtId="0" fontId="92" fillId="15" borderId="21"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0" borderId="59"/>
    <xf numFmtId="0" fontId="4" fillId="0" borderId="0" applyFont="0" applyFill="0" applyBorder="0" applyAlignment="0" applyProtection="0"/>
    <xf numFmtId="0" fontId="92" fillId="15" borderId="21" applyNumberFormat="0" applyAlignment="0" applyProtection="0"/>
    <xf numFmtId="0" fontId="92" fillId="15" borderId="21" applyNumberFormat="0" applyAlignment="0" applyProtection="0"/>
    <xf numFmtId="37" fontId="6" fillId="48" borderId="0" applyNumberFormat="0" applyBorder="0" applyAlignment="0" applyProtection="0"/>
    <xf numFmtId="0" fontId="55"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92" fillId="15" borderId="21" applyNumberFormat="0" applyAlignment="0" applyProtection="0"/>
    <xf numFmtId="0" fontId="92" fillId="15" borderId="21" applyNumberFormat="0" applyAlignment="0" applyProtection="0"/>
    <xf numFmtId="0" fontId="92" fillId="15" borderId="21" applyNumberFormat="0" applyAlignment="0" applyProtection="0"/>
    <xf numFmtId="0" fontId="92" fillId="15" borderId="21" applyNumberForma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79" fillId="0" borderId="0"/>
    <xf numFmtId="0" fontId="214" fillId="0" borderId="19" applyNumberFormat="0" applyFill="0" applyAlignment="0" applyProtection="0"/>
    <xf numFmtId="0" fontId="215" fillId="0" borderId="20" applyNumberFormat="0" applyFill="0" applyAlignment="0" applyProtection="0"/>
    <xf numFmtId="0" fontId="114" fillId="0" borderId="18" applyNumberFormat="0" applyFill="0" applyAlignment="0" applyProtection="0"/>
    <xf numFmtId="0" fontId="213" fillId="12" borderId="0" applyNumberFormat="0" applyBorder="0" applyAlignment="0" applyProtection="0"/>
    <xf numFmtId="0" fontId="209" fillId="13" borderId="0" applyNumberFormat="0" applyBorder="0" applyAlignment="0" applyProtection="0"/>
    <xf numFmtId="0" fontId="79" fillId="18" borderId="25" applyNumberFormat="0" applyFont="0" applyAlignment="0" applyProtection="0"/>
    <xf numFmtId="0" fontId="67" fillId="0" borderId="26" applyNumberFormat="0" applyFill="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116" fillId="14"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55"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55"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55"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55"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55"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55"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55"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55"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55"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55"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55"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55" fillId="40" borderId="0" applyNumberFormat="0" applyBorder="0" applyAlignment="0" applyProtection="0"/>
    <xf numFmtId="0" fontId="79" fillId="40"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56" fillId="7"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4" borderId="0" applyNumberFormat="0" applyBorder="0" applyAlignment="0" applyProtection="0"/>
    <xf numFmtId="0" fontId="56" fillId="38" borderId="0" applyNumberFormat="0" applyBorder="0" applyAlignment="0" applyProtection="0"/>
    <xf numFmtId="0" fontId="135" fillId="13" borderId="0" applyNumberFormat="0" applyBorder="0" applyAlignment="0" applyProtection="0"/>
    <xf numFmtId="0" fontId="209" fillId="13" borderId="0" applyNumberFormat="0" applyBorder="0" applyAlignment="0" applyProtection="0"/>
    <xf numFmtId="0" fontId="90" fillId="13" borderId="0" applyNumberFormat="0" applyBorder="0" applyAlignment="0" applyProtection="0"/>
    <xf numFmtId="0" fontId="94" fillId="16" borderId="21" applyNumberFormat="0" applyAlignment="0" applyProtection="0"/>
    <xf numFmtId="0" fontId="69" fillId="17" borderId="24" applyNumberFormat="0" applyAlignment="0" applyProtection="0"/>
    <xf numFmtId="0" fontId="96" fillId="0" borderId="0" applyNumberFormat="0" applyFill="0" applyBorder="0" applyAlignment="0" applyProtection="0"/>
    <xf numFmtId="176" fontId="130" fillId="56" borderId="0" applyNumberFormat="0" applyBorder="0" applyAlignment="0" applyProtection="0"/>
    <xf numFmtId="0" fontId="213" fillId="12" borderId="0" applyNumberFormat="0" applyBorder="0" applyAlignment="0" applyProtection="0"/>
    <xf numFmtId="0" fontId="89" fillId="12" borderId="0" applyNumberFormat="0" applyBorder="0" applyAlignment="0" applyProtection="0"/>
    <xf numFmtId="0" fontId="87" fillId="0" borderId="19" applyNumberFormat="0" applyFill="0" applyAlignment="0" applyProtection="0"/>
    <xf numFmtId="0" fontId="88" fillId="0" borderId="2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176" fontId="165" fillId="0" borderId="0" applyNumberFormat="0" applyFill="0" applyBorder="0" applyAlignment="0" applyProtection="0">
      <alignment vertical="top"/>
      <protection locked="0"/>
    </xf>
    <xf numFmtId="215" fontId="231" fillId="0" borderId="0" applyNumberFormat="0" applyFill="0" applyBorder="0" applyAlignment="0" applyProtection="0">
      <alignment vertical="top"/>
      <protection locked="0"/>
    </xf>
    <xf numFmtId="176" fontId="167" fillId="62" borderId="48" applyNumberFormat="0" applyAlignment="0" applyProtection="0"/>
    <xf numFmtId="0" fontId="216" fillId="15" borderId="21" applyNumberFormat="0" applyAlignment="0" applyProtection="0"/>
    <xf numFmtId="0" fontId="95" fillId="0" borderId="23" applyNumberFormat="0" applyFill="0" applyAlignment="0" applyProtection="0"/>
    <xf numFmtId="176" fontId="176" fillId="62" borderId="0" applyNumberFormat="0" applyBorder="0" applyAlignment="0" applyProtection="0"/>
    <xf numFmtId="0" fontId="116" fillId="14"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75" fontId="6" fillId="4" borderId="0"/>
    <xf numFmtId="0" fontId="4"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201" fontId="6" fillId="0" borderId="0" applyFont="0" applyFill="0" applyBorder="0" applyAlignment="0" applyProtection="0"/>
    <xf numFmtId="0" fontId="79" fillId="0" borderId="0"/>
    <xf numFmtId="176" fontId="4" fillId="0" borderId="0"/>
    <xf numFmtId="0" fontId="79" fillId="0" borderId="0"/>
    <xf numFmtId="175" fontId="6" fillId="0" borderId="0"/>
    <xf numFmtId="0" fontId="79" fillId="0" borderId="0"/>
    <xf numFmtId="0" fontId="6"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93" fillId="16" borderId="22" applyNumberFormat="0" applyAlignment="0" applyProtection="0"/>
    <xf numFmtId="9" fontId="6" fillId="0" borderId="0" applyFont="0" applyFill="0" applyBorder="0" applyAlignment="0" applyProtection="0"/>
    <xf numFmtId="0" fontId="2" fillId="0" borderId="26" applyNumberFormat="0" applyFill="0" applyAlignment="0" applyProtection="0"/>
    <xf numFmtId="0" fontId="38" fillId="0" borderId="0" applyNumberFormat="0" applyFill="0" applyBorder="0" applyAlignment="0" applyProtection="0"/>
    <xf numFmtId="0" fontId="79" fillId="0" borderId="0"/>
    <xf numFmtId="0" fontId="79" fillId="0" borderId="0"/>
    <xf numFmtId="0" fontId="216" fillId="15" borderId="21" applyNumberFormat="0" applyAlignment="0" applyProtection="0"/>
    <xf numFmtId="0" fontId="216" fillId="15" borderId="21" applyNumberFormat="0" applyAlignment="0" applyProtection="0"/>
    <xf numFmtId="0" fontId="79" fillId="0" borderId="0"/>
    <xf numFmtId="0" fontId="79" fillId="0" borderId="0"/>
    <xf numFmtId="0" fontId="216" fillId="15" borderId="21" applyNumberFormat="0" applyAlignment="0" applyProtection="0"/>
    <xf numFmtId="0" fontId="79" fillId="18" borderId="25" applyNumberFormat="0" applyFont="0" applyAlignment="0" applyProtection="0"/>
    <xf numFmtId="0" fontId="216" fillId="15" borderId="21" applyNumberForma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6" fillId="15" borderId="21" applyNumberFormat="0" applyAlignment="0" applyProtection="0"/>
    <xf numFmtId="0" fontId="60" fillId="26" borderId="0" applyNumberFormat="0" applyBorder="0" applyAlignment="0" applyProtection="0"/>
    <xf numFmtId="0" fontId="60" fillId="26"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79" fillId="0" borderId="0"/>
    <xf numFmtId="0" fontId="79" fillId="0" borderId="0"/>
    <xf numFmtId="0" fontId="60" fillId="34" borderId="0" applyNumberFormat="0" applyBorder="0" applyAlignment="0" applyProtection="0"/>
    <xf numFmtId="0" fontId="79" fillId="0" borderId="0"/>
    <xf numFmtId="0" fontId="60" fillId="22"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60" fillId="38" borderId="0" applyNumberFormat="0" applyBorder="0" applyAlignment="0" applyProtection="0"/>
    <xf numFmtId="0" fontId="216" fillId="15" borderId="21" applyNumberFormat="0" applyAlignment="0" applyProtection="0"/>
    <xf numFmtId="0" fontId="79" fillId="0" borderId="0"/>
    <xf numFmtId="0" fontId="60" fillId="7" borderId="0" applyNumberFormat="0" applyBorder="0" applyAlignment="0" applyProtection="0"/>
    <xf numFmtId="0" fontId="60" fillId="26"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216" fillId="15" borderId="21" applyNumberFormat="0" applyAlignment="0" applyProtection="0"/>
    <xf numFmtId="0" fontId="60" fillId="30"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79" fillId="0" borderId="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60" fillId="7"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79" fillId="0" borderId="0"/>
    <xf numFmtId="0" fontId="60" fillId="38"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216" fillId="15" borderId="21" applyNumberFormat="0" applyAlignment="0" applyProtection="0"/>
    <xf numFmtId="0" fontId="79" fillId="18" borderId="25" applyNumberFormat="0" applyFont="0" applyAlignment="0" applyProtection="0"/>
    <xf numFmtId="0" fontId="79" fillId="0" borderId="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60" fillId="26" borderId="0" applyNumberFormat="0" applyBorder="0" applyAlignment="0" applyProtection="0"/>
    <xf numFmtId="0" fontId="60" fillId="26"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60" fillId="34" borderId="0" applyNumberFormat="0" applyBorder="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26"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6" fillId="15" borderId="21" applyNumberFormat="0" applyAlignment="0" applyProtection="0"/>
    <xf numFmtId="0" fontId="79" fillId="0" borderId="0"/>
    <xf numFmtId="0" fontId="55" fillId="0" borderId="0"/>
    <xf numFmtId="0" fontId="87" fillId="0" borderId="19" applyNumberFormat="0" applyFill="0" applyAlignment="0" applyProtection="0"/>
    <xf numFmtId="0" fontId="88" fillId="0" borderId="2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0" fontId="89" fillId="12" borderId="0" applyNumberFormat="0" applyBorder="0" applyAlignment="0" applyProtection="0"/>
    <xf numFmtId="0" fontId="90" fillId="13" borderId="0" applyNumberFormat="0" applyBorder="0" applyAlignment="0" applyProtection="0"/>
    <xf numFmtId="0" fontId="116" fillId="14" borderId="0" applyNumberFormat="0" applyBorder="0" applyAlignment="0" applyProtection="0"/>
    <xf numFmtId="0" fontId="92" fillId="15" borderId="21" applyNumberFormat="0" applyAlignment="0" applyProtection="0"/>
    <xf numFmtId="0" fontId="93" fillId="16" borderId="22" applyNumberFormat="0" applyAlignment="0" applyProtection="0"/>
    <xf numFmtId="0" fontId="94" fillId="16" borderId="21" applyNumberFormat="0" applyAlignment="0" applyProtection="0"/>
    <xf numFmtId="0" fontId="95" fillId="0" borderId="23" applyNumberFormat="0" applyFill="0" applyAlignment="0" applyProtection="0"/>
    <xf numFmtId="0" fontId="69" fillId="17" borderId="24" applyNumberFormat="0" applyAlignment="0" applyProtection="0"/>
    <xf numFmtId="0" fontId="38" fillId="0" borderId="0" applyNumberFormat="0" applyFill="0" applyBorder="0" applyAlignment="0" applyProtection="0"/>
    <xf numFmtId="0" fontId="55" fillId="18" borderId="25" applyNumberFormat="0" applyFont="0" applyAlignment="0" applyProtection="0"/>
    <xf numFmtId="0" fontId="96" fillId="0" borderId="0" applyNumberFormat="0" applyFill="0" applyBorder="0" applyAlignment="0" applyProtection="0"/>
    <xf numFmtId="0" fontId="2" fillId="0" borderId="26" applyNumberFormat="0" applyFill="0" applyAlignment="0" applyProtection="0"/>
    <xf numFmtId="0" fontId="56" fillId="7"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6" fillId="41" borderId="0" applyNumberFormat="0" applyBorder="0" applyAlignment="0" applyProtection="0"/>
    <xf numFmtId="9" fontId="55" fillId="0" borderId="0" applyFont="0" applyFill="0" applyBorder="0" applyAlignment="0" applyProtection="0"/>
    <xf numFmtId="0" fontId="60" fillId="38" borderId="0" applyNumberFormat="0" applyBorder="0" applyAlignment="0" applyProtection="0"/>
    <xf numFmtId="0" fontId="216" fillId="15" borderId="21" applyNumberFormat="0" applyAlignment="0" applyProtection="0"/>
    <xf numFmtId="0" fontId="60" fillId="38" borderId="0" applyNumberFormat="0" applyBorder="0" applyAlignment="0" applyProtection="0"/>
    <xf numFmtId="0" fontId="60" fillId="26" borderId="0" applyNumberFormat="0" applyBorder="0" applyAlignment="0" applyProtection="0"/>
    <xf numFmtId="0" fontId="79" fillId="0" borderId="0"/>
    <xf numFmtId="0" fontId="79" fillId="0" borderId="0"/>
    <xf numFmtId="0" fontId="60" fillId="34" borderId="0" applyNumberFormat="0" applyBorder="0" applyAlignment="0" applyProtection="0"/>
    <xf numFmtId="0" fontId="60" fillId="34" borderId="0" applyNumberFormat="0" applyBorder="0" applyAlignment="0" applyProtection="0"/>
    <xf numFmtId="0" fontId="79" fillId="0" borderId="0"/>
    <xf numFmtId="0" fontId="79" fillId="0" borderId="0"/>
    <xf numFmtId="0" fontId="60" fillId="22" borderId="0" applyNumberFormat="0" applyBorder="0" applyAlignment="0" applyProtection="0"/>
    <xf numFmtId="0" fontId="216" fillId="15" borderId="21" applyNumberFormat="0" applyAlignment="0" applyProtection="0"/>
    <xf numFmtId="0" fontId="79" fillId="0" borderId="0"/>
    <xf numFmtId="0" fontId="60" fillId="7" borderId="0" applyNumberFormat="0" applyBorder="0" applyAlignment="0" applyProtection="0"/>
    <xf numFmtId="0" fontId="60" fillId="26"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79" fillId="0" borderId="0"/>
    <xf numFmtId="0" fontId="60" fillId="38"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216" fillId="15" borderId="21" applyNumberFormat="0" applyAlignment="0" applyProtection="0"/>
    <xf numFmtId="0" fontId="60" fillId="34" borderId="0" applyNumberFormat="0" applyBorder="0" applyAlignment="0" applyProtection="0"/>
    <xf numFmtId="0" fontId="79" fillId="0" borderId="0"/>
    <xf numFmtId="0" fontId="60" fillId="34" borderId="0" applyNumberFormat="0" applyBorder="0" applyAlignment="0" applyProtection="0"/>
    <xf numFmtId="0" fontId="216" fillId="15" borderId="21" applyNumberFormat="0" applyAlignment="0" applyProtection="0"/>
    <xf numFmtId="0" fontId="60" fillId="30"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216" fillId="15" borderId="21" applyNumberFormat="0" applyAlignment="0" applyProtection="0"/>
    <xf numFmtId="0" fontId="60" fillId="38"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60" fillId="7" borderId="0" applyNumberFormat="0" applyBorder="0" applyAlignment="0" applyProtection="0"/>
    <xf numFmtId="0" fontId="216" fillId="15" borderId="21" applyNumberFormat="0" applyAlignment="0" applyProtection="0"/>
    <xf numFmtId="0" fontId="60" fillId="7" borderId="0" applyNumberFormat="0" applyBorder="0" applyAlignment="0" applyProtection="0"/>
    <xf numFmtId="0" fontId="79" fillId="0" borderId="0"/>
    <xf numFmtId="0" fontId="79" fillId="0" borderId="0"/>
    <xf numFmtId="0" fontId="216" fillId="15" borderId="21" applyNumberFormat="0" applyAlignment="0" applyProtection="0"/>
    <xf numFmtId="0" fontId="60" fillId="7" borderId="0" applyNumberFormat="0" applyBorder="0" applyAlignment="0" applyProtection="0"/>
    <xf numFmtId="0" fontId="216" fillId="15" borderId="21" applyNumberFormat="0" applyAlignment="0" applyProtection="0"/>
    <xf numFmtId="0" fontId="60" fillId="26"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22" borderId="0" applyNumberFormat="0" applyBorder="0" applyAlignment="0" applyProtection="0"/>
    <xf numFmtId="0" fontId="60" fillId="30" borderId="0" applyNumberFormat="0" applyBorder="0" applyAlignment="0" applyProtection="0"/>
    <xf numFmtId="0" fontId="216" fillId="15" borderId="21" applyNumberFormat="0" applyAlignment="0" applyProtection="0"/>
    <xf numFmtId="0" fontId="60" fillId="30" borderId="0" applyNumberFormat="0" applyBorder="0" applyAlignment="0" applyProtection="0"/>
    <xf numFmtId="0" fontId="60" fillId="34" borderId="0" applyNumberFormat="0" applyBorder="0" applyAlignment="0" applyProtection="0"/>
    <xf numFmtId="0" fontId="60" fillId="26"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79" fillId="0" borderId="0"/>
    <xf numFmtId="0" fontId="60" fillId="34"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4"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216" fillId="15" borderId="21" applyNumberFormat="0" applyAlignment="0" applyProtection="0"/>
    <xf numFmtId="0" fontId="216" fillId="15" borderId="21" applyNumberFormat="0" applyAlignment="0" applyProtection="0"/>
    <xf numFmtId="0" fontId="60" fillId="34" borderId="0" applyNumberFormat="0" applyBorder="0" applyAlignment="0" applyProtection="0"/>
    <xf numFmtId="0" fontId="79" fillId="0" borderId="0"/>
    <xf numFmtId="43" fontId="55" fillId="0" borderId="0" applyFont="0" applyFill="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216" fillId="15" borderId="21" applyNumberFormat="0" applyAlignment="0" applyProtection="0"/>
    <xf numFmtId="0" fontId="60" fillId="7" borderId="0" applyNumberFormat="0" applyBorder="0" applyAlignment="0" applyProtection="0"/>
    <xf numFmtId="0" fontId="216" fillId="15" borderId="21" applyNumberFormat="0" applyAlignment="0" applyProtection="0"/>
    <xf numFmtId="0" fontId="60" fillId="26" borderId="0" applyNumberFormat="0" applyBorder="0" applyAlignment="0" applyProtection="0"/>
    <xf numFmtId="0" fontId="60" fillId="34"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79" fillId="0" borderId="0"/>
    <xf numFmtId="0" fontId="60" fillId="7"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60" fillId="7"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79" fillId="0" borderId="0"/>
    <xf numFmtId="0" fontId="79" fillId="0" borderId="0"/>
    <xf numFmtId="0" fontId="79" fillId="0" borderId="0"/>
    <xf numFmtId="0" fontId="60" fillId="26"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7"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0"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60" fillId="34" borderId="0" applyNumberFormat="0" applyBorder="0" applyAlignment="0" applyProtection="0"/>
    <xf numFmtId="0" fontId="60" fillId="22" borderId="0" applyNumberFormat="0" applyBorder="0" applyAlignment="0" applyProtection="0"/>
    <xf numFmtId="0" fontId="79" fillId="0" borderId="0"/>
    <xf numFmtId="0" fontId="60" fillId="7"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60" fillId="26"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6"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60" fillId="34" borderId="0" applyNumberFormat="0" applyBorder="0" applyAlignment="0" applyProtection="0"/>
    <xf numFmtId="0" fontId="60" fillId="34" borderId="0" applyNumberFormat="0" applyBorder="0" applyAlignment="0" applyProtection="0"/>
    <xf numFmtId="0" fontId="79" fillId="0" borderId="0"/>
    <xf numFmtId="0" fontId="60" fillId="26" borderId="0" applyNumberFormat="0" applyBorder="0" applyAlignment="0" applyProtection="0"/>
    <xf numFmtId="0" fontId="60" fillId="22"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216" fillId="15" borderId="21" applyNumberForma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2" borderId="0" applyNumberFormat="0" applyBorder="0" applyAlignment="0" applyProtection="0"/>
    <xf numFmtId="0" fontId="79" fillId="0" borderId="0"/>
    <xf numFmtId="0" fontId="60" fillId="26"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79" fillId="0" borderId="0"/>
    <xf numFmtId="0" fontId="60" fillId="34" borderId="0" applyNumberFormat="0" applyBorder="0" applyAlignment="0" applyProtection="0"/>
    <xf numFmtId="0" fontId="79" fillId="0" borderId="0"/>
    <xf numFmtId="0" fontId="79" fillId="0" borderId="0"/>
    <xf numFmtId="0" fontId="60" fillId="30" borderId="0" applyNumberFormat="0" applyBorder="0" applyAlignment="0" applyProtection="0"/>
    <xf numFmtId="0" fontId="60" fillId="30" borderId="0" applyNumberFormat="0" applyBorder="0" applyAlignment="0" applyProtection="0"/>
    <xf numFmtId="0" fontId="60" fillId="26" borderId="0" applyNumberFormat="0" applyBorder="0" applyAlignment="0" applyProtection="0"/>
    <xf numFmtId="0" fontId="79" fillId="0" borderId="0"/>
    <xf numFmtId="0" fontId="79" fillId="0" borderId="0"/>
    <xf numFmtId="0" fontId="79" fillId="0" borderId="0"/>
    <xf numFmtId="0" fontId="60" fillId="26" borderId="0" applyNumberFormat="0" applyBorder="0" applyAlignment="0" applyProtection="0"/>
    <xf numFmtId="0" fontId="216" fillId="15" borderId="21" applyNumberFormat="0" applyAlignment="0" applyProtection="0"/>
    <xf numFmtId="0" fontId="216" fillId="15" borderId="21" applyNumberFormat="0" applyAlignment="0" applyProtection="0"/>
    <xf numFmtId="0" fontId="79" fillId="0" borderId="0"/>
    <xf numFmtId="0" fontId="60" fillId="30"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79" fillId="0" borderId="0"/>
    <xf numFmtId="0" fontId="60" fillId="34"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216" fillId="15" borderId="21" applyNumberFormat="0" applyAlignment="0" applyProtection="0"/>
    <xf numFmtId="0" fontId="79" fillId="0" borderId="0"/>
    <xf numFmtId="0" fontId="216" fillId="15" borderId="21" applyNumberFormat="0" applyAlignment="0" applyProtection="0"/>
    <xf numFmtId="0" fontId="60" fillId="30" borderId="0" applyNumberFormat="0" applyBorder="0" applyAlignment="0" applyProtection="0"/>
    <xf numFmtId="0" fontId="79" fillId="0" borderId="0"/>
    <xf numFmtId="0" fontId="60" fillId="34" borderId="0" applyNumberFormat="0" applyBorder="0" applyAlignment="0" applyProtection="0"/>
    <xf numFmtId="0" fontId="60" fillId="22" borderId="0" applyNumberFormat="0" applyBorder="0" applyAlignment="0" applyProtection="0"/>
    <xf numFmtId="0" fontId="79" fillId="0" borderId="0"/>
    <xf numFmtId="0" fontId="79" fillId="0" borderId="0"/>
    <xf numFmtId="0" fontId="60" fillId="7"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60" fillId="7"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216" fillId="15" borderId="21" applyNumberFormat="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0" borderId="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60" fillId="38"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0" fillId="26"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0" fillId="34"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60" fillId="38" borderId="0" applyNumberFormat="0" applyBorder="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216" fillId="15" borderId="21" applyNumberFormat="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60" fillId="26" borderId="0" applyNumberFormat="0" applyBorder="0" applyAlignment="0" applyProtection="0"/>
    <xf numFmtId="0" fontId="60" fillId="34"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79" fillId="0" borderId="0"/>
    <xf numFmtId="0" fontId="79" fillId="0" borderId="0"/>
    <xf numFmtId="0" fontId="60" fillId="22" borderId="0" applyNumberFormat="0" applyBorder="0" applyAlignment="0" applyProtection="0"/>
    <xf numFmtId="0" fontId="216" fillId="15" borderId="21" applyNumberFormat="0" applyAlignment="0" applyProtection="0"/>
    <xf numFmtId="0" fontId="60" fillId="26" borderId="0" applyNumberFormat="0" applyBorder="0" applyAlignment="0" applyProtection="0"/>
    <xf numFmtId="0" fontId="79" fillId="0" borderId="0"/>
    <xf numFmtId="0" fontId="79" fillId="0" borderId="0"/>
    <xf numFmtId="0" fontId="79" fillId="0" borderId="0"/>
    <xf numFmtId="0" fontId="216" fillId="15" borderId="21" applyNumberFormat="0" applyAlignment="0" applyProtection="0"/>
    <xf numFmtId="0" fontId="60" fillId="30" borderId="0" applyNumberFormat="0" applyBorder="0" applyAlignment="0" applyProtection="0"/>
    <xf numFmtId="0" fontId="60" fillId="30" borderId="0" applyNumberFormat="0" applyBorder="0" applyAlignment="0" applyProtection="0"/>
    <xf numFmtId="0" fontId="79" fillId="18" borderId="25" applyNumberFormat="0" applyFont="0" applyAlignment="0" applyProtection="0"/>
    <xf numFmtId="0" fontId="79" fillId="0" borderId="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216" fillId="15" borderId="21" applyNumberFormat="0" applyAlignment="0" applyProtection="0"/>
    <xf numFmtId="0" fontId="55" fillId="0" borderId="0"/>
    <xf numFmtId="0" fontId="92" fillId="15" borderId="21" applyNumberFormat="0" applyAlignment="0" applyProtection="0"/>
    <xf numFmtId="0" fontId="56" fillId="7"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4" borderId="0" applyNumberFormat="0" applyBorder="0" applyAlignment="0" applyProtection="0"/>
    <xf numFmtId="0" fontId="56" fillId="38" borderId="0" applyNumberFormat="0" applyBorder="0" applyAlignment="0" applyProtection="0"/>
    <xf numFmtId="0" fontId="117" fillId="0" borderId="0" applyNumberFormat="0" applyFill="0" applyBorder="0" applyAlignment="0" applyProtection="0">
      <alignment vertical="top"/>
      <protection locked="0"/>
    </xf>
    <xf numFmtId="9" fontId="55" fillId="0" borderId="0" applyFont="0" applyFill="0" applyBorder="0" applyAlignment="0" applyProtection="0"/>
    <xf numFmtId="43" fontId="55" fillId="0" borderId="0" applyFont="0" applyFill="0" applyBorder="0" applyAlignment="0" applyProtection="0"/>
    <xf numFmtId="0" fontId="60" fillId="26" borderId="0" applyNumberFormat="0" applyBorder="0" applyAlignment="0" applyProtection="0"/>
    <xf numFmtId="0" fontId="216" fillId="15" borderId="21" applyNumberFormat="0" applyAlignment="0" applyProtection="0"/>
    <xf numFmtId="0" fontId="60" fillId="34" borderId="0" applyNumberFormat="0" applyBorder="0" applyAlignment="0" applyProtection="0"/>
    <xf numFmtId="0" fontId="60" fillId="3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79" fillId="0" borderId="0"/>
    <xf numFmtId="0" fontId="60" fillId="7"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60" fillId="22"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26" borderId="0" applyNumberFormat="0" applyBorder="0" applyAlignment="0" applyProtection="0"/>
    <xf numFmtId="0" fontId="60" fillId="38" borderId="0" applyNumberFormat="0" applyBorder="0" applyAlignment="0" applyProtection="0"/>
    <xf numFmtId="0" fontId="79" fillId="0" borderId="0"/>
    <xf numFmtId="0" fontId="60" fillId="30"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26" borderId="0" applyNumberFormat="0" applyBorder="0" applyAlignment="0" applyProtection="0"/>
    <xf numFmtId="0" fontId="79" fillId="0" borderId="0"/>
    <xf numFmtId="0" fontId="60" fillId="7"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79" fillId="0" borderId="0"/>
    <xf numFmtId="0" fontId="60" fillId="38"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79" fillId="0" borderId="0"/>
    <xf numFmtId="0" fontId="60" fillId="26"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216" fillId="15" borderId="21" applyNumberFormat="0" applyAlignment="0" applyProtection="0"/>
    <xf numFmtId="0" fontId="60" fillId="22"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79" fillId="0" borderId="0"/>
    <xf numFmtId="0" fontId="60" fillId="22" borderId="0" applyNumberFormat="0" applyBorder="0" applyAlignment="0" applyProtection="0"/>
    <xf numFmtId="0" fontId="60" fillId="22" borderId="0" applyNumberFormat="0" applyBorder="0" applyAlignment="0" applyProtection="0"/>
    <xf numFmtId="0" fontId="60" fillId="38"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38" borderId="0" applyNumberFormat="0" applyBorder="0" applyAlignment="0" applyProtection="0"/>
    <xf numFmtId="0" fontId="79" fillId="0" borderId="0"/>
    <xf numFmtId="0" fontId="60" fillId="30"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4"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79" fillId="0" borderId="0"/>
    <xf numFmtId="0" fontId="60" fillId="30" borderId="0" applyNumberFormat="0" applyBorder="0" applyAlignment="0" applyProtection="0"/>
    <xf numFmtId="0" fontId="60" fillId="38" borderId="0" applyNumberFormat="0" applyBorder="0" applyAlignment="0" applyProtection="0"/>
    <xf numFmtId="0" fontId="216" fillId="15" borderId="21" applyNumberFormat="0" applyAlignment="0" applyProtection="0"/>
    <xf numFmtId="0" fontId="60" fillId="30" borderId="0" applyNumberFormat="0" applyBorder="0" applyAlignment="0" applyProtection="0"/>
    <xf numFmtId="0" fontId="216" fillId="15" borderId="21" applyNumberFormat="0" applyAlignment="0" applyProtection="0"/>
    <xf numFmtId="0" fontId="60" fillId="38" borderId="0" applyNumberFormat="0" applyBorder="0" applyAlignment="0" applyProtection="0"/>
    <xf numFmtId="0" fontId="60" fillId="30" borderId="0" applyNumberFormat="0" applyBorder="0" applyAlignment="0" applyProtection="0"/>
    <xf numFmtId="0" fontId="79" fillId="0" borderId="0"/>
    <xf numFmtId="0" fontId="60" fillId="26"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79" fillId="0" borderId="0"/>
    <xf numFmtId="0" fontId="86" fillId="0" borderId="0" applyNumberFormat="0" applyFill="0" applyBorder="0" applyAlignment="0" applyProtection="0"/>
    <xf numFmtId="0" fontId="216" fillId="15" borderId="21" applyNumberFormat="0" applyAlignment="0" applyProtection="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216" fillId="15" borderId="21" applyNumberFormat="0" applyAlignment="0" applyProtection="0"/>
    <xf numFmtId="0" fontId="216" fillId="15" borderId="21" applyNumberFormat="0" applyAlignment="0" applyProtection="0"/>
    <xf numFmtId="0" fontId="79" fillId="18" borderId="25" applyNumberFormat="0" applyFont="0" applyAlignment="0" applyProtection="0"/>
    <xf numFmtId="0" fontId="79" fillId="0" borderId="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7"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0" borderId="0"/>
    <xf numFmtId="0" fontId="216" fillId="15" borderId="21" applyNumberFormat="0" applyAlignment="0" applyProtection="0"/>
    <xf numFmtId="0" fontId="216" fillId="15" borderId="21" applyNumberFormat="0" applyAlignment="0" applyProtection="0"/>
    <xf numFmtId="0" fontId="79" fillId="0" borderId="0"/>
    <xf numFmtId="0" fontId="79" fillId="18" borderId="25" applyNumberFormat="0" applyFont="0" applyAlignment="0" applyProtection="0"/>
    <xf numFmtId="0" fontId="60" fillId="7"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60"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60"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60" fillId="7" borderId="0" applyNumberFormat="0" applyBorder="0" applyAlignment="0" applyProtection="0"/>
    <xf numFmtId="0" fontId="60"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60"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60"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0" fontId="79" fillId="0" borderId="0"/>
    <xf numFmtId="43" fontId="55" fillId="0" borderId="0" applyFont="0" applyFill="0" applyBorder="0" applyAlignment="0" applyProtection="0"/>
    <xf numFmtId="43" fontId="55" fillId="0" borderId="0" applyFont="0" applyFill="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18" borderId="25" applyNumberFormat="0" applyFont="0" applyAlignment="0" applyProtection="0"/>
    <xf numFmtId="0" fontId="79" fillId="0" borderId="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28" borderId="0" applyNumberFormat="0" applyBorder="0" applyAlignment="0" applyProtection="0"/>
    <xf numFmtId="0" fontId="79" fillId="0" borderId="0"/>
    <xf numFmtId="0" fontId="79" fillId="28"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18" borderId="25" applyNumberFormat="0" applyFont="0" applyAlignment="0" applyProtection="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0" borderId="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8" borderId="25" applyNumberFormat="0" applyFont="0" applyAlignment="0" applyProtection="0"/>
    <xf numFmtId="0" fontId="79" fillId="0" borderId="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79" fillId="4" borderId="0"/>
    <xf numFmtId="0" fontId="245" fillId="130" borderId="63" applyNumberFormat="0" applyProtection="0">
      <alignment horizontal="left" vertical="center" indent="1"/>
    </xf>
    <xf numFmtId="225" fontId="54" fillId="0" borderId="64" applyNumberFormat="0" applyProtection="0">
      <alignment horizontal="right" vertical="center"/>
    </xf>
    <xf numFmtId="225" fontId="244" fillId="131" borderId="65" applyNumberFormat="0" applyProtection="0">
      <alignment horizontal="right" vertical="center"/>
    </xf>
    <xf numFmtId="0" fontId="234" fillId="9" borderId="65" applyNumberFormat="0" applyAlignment="0" applyProtection="0">
      <alignment horizontal="left" vertical="center" indent="1"/>
    </xf>
    <xf numFmtId="0" fontId="234" fillId="117" borderId="65" applyNumberFormat="0" applyAlignment="0" applyProtection="0">
      <alignment horizontal="left" vertical="center" indent="1"/>
    </xf>
    <xf numFmtId="225" fontId="233" fillId="118" borderId="64" applyNumberFormat="0" applyBorder="0" applyProtection="0">
      <alignment horizontal="right" vertical="center"/>
    </xf>
    <xf numFmtId="0" fontId="234" fillId="9" borderId="65" applyNumberFormat="0" applyAlignment="0" applyProtection="0">
      <alignment horizontal="left" vertical="center" indent="1"/>
    </xf>
    <xf numFmtId="225" fontId="232" fillId="117" borderId="65" applyNumberFormat="0" applyProtection="0">
      <alignment horizontal="right" vertical="center"/>
    </xf>
    <xf numFmtId="225" fontId="232" fillId="118" borderId="65" applyNumberFormat="0" applyBorder="0" applyProtection="0">
      <alignment horizontal="right" vertical="center"/>
    </xf>
    <xf numFmtId="225" fontId="235" fillId="119" borderId="66" applyNumberFormat="0" applyBorder="0" applyAlignment="0" applyProtection="0">
      <alignment horizontal="right" vertical="center" indent="1"/>
    </xf>
    <xf numFmtId="225" fontId="236" fillId="120" borderId="66" applyNumberFormat="0" applyBorder="0" applyAlignment="0" applyProtection="0">
      <alignment horizontal="right" vertical="center" indent="1"/>
    </xf>
    <xf numFmtId="225" fontId="236" fillId="121" borderId="66" applyNumberFormat="0" applyBorder="0" applyAlignment="0" applyProtection="0">
      <alignment horizontal="right" vertical="center" indent="1"/>
    </xf>
    <xf numFmtId="225" fontId="237" fillId="122" borderId="66" applyNumberFormat="0" applyBorder="0" applyAlignment="0" applyProtection="0">
      <alignment horizontal="right" vertical="center" indent="1"/>
    </xf>
    <xf numFmtId="225" fontId="237" fillId="123" borderId="66" applyNumberFormat="0" applyBorder="0" applyAlignment="0" applyProtection="0">
      <alignment horizontal="right" vertical="center" indent="1"/>
    </xf>
    <xf numFmtId="225" fontId="237" fillId="124" borderId="66" applyNumberFormat="0" applyBorder="0" applyAlignment="0" applyProtection="0">
      <alignment horizontal="right" vertical="center" indent="1"/>
    </xf>
    <xf numFmtId="225" fontId="238" fillId="125" borderId="66" applyNumberFormat="0" applyBorder="0" applyAlignment="0" applyProtection="0">
      <alignment horizontal="right" vertical="center" indent="1"/>
    </xf>
    <xf numFmtId="225" fontId="238" fillId="126" borderId="66" applyNumberFormat="0" applyBorder="0" applyAlignment="0" applyProtection="0">
      <alignment horizontal="right" vertical="center" indent="1"/>
    </xf>
    <xf numFmtId="225" fontId="238" fillId="127" borderId="66" applyNumberFormat="0" applyBorder="0" applyAlignment="0" applyProtection="0">
      <alignment horizontal="right" vertical="center" indent="1"/>
    </xf>
    <xf numFmtId="0" fontId="7" fillId="0" borderId="63" applyNumberFormat="0" applyFont="0" applyFill="0" applyAlignment="0" applyProtection="0"/>
    <xf numFmtId="0" fontId="53" fillId="129" borderId="63" applyNumberFormat="0" applyProtection="0">
      <alignment horizontal="left" vertical="top" indent="1"/>
    </xf>
    <xf numFmtId="0" fontId="243" fillId="131" borderId="65" applyNumberFormat="0" applyProtection="0">
      <alignment horizontal="left" vertical="center" indent="1"/>
    </xf>
    <xf numFmtId="0" fontId="85" fillId="43" borderId="63" applyNumberFormat="0" applyProtection="0">
      <alignment horizontal="left" vertical="center" indent="1"/>
    </xf>
    <xf numFmtId="0" fontId="7" fillId="0" borderId="63" applyNumberFormat="0" applyProtection="0">
      <alignment horizontal="left" vertical="center" indent="1"/>
    </xf>
    <xf numFmtId="0" fontId="234" fillId="128" borderId="63" applyNumberFormat="0" applyAlignment="0" applyProtection="0">
      <alignment horizontal="left" vertical="center" indent="1"/>
    </xf>
    <xf numFmtId="0" fontId="234" fillId="118" borderId="63" applyNumberFormat="0" applyAlignment="0" applyProtection="0">
      <alignment horizontal="left" vertical="center" indent="1"/>
    </xf>
    <xf numFmtId="0" fontId="234" fillId="117" borderId="65" applyNumberFormat="0" applyAlignment="0" applyProtection="0">
      <alignment horizontal="left" vertical="center" indent="1"/>
    </xf>
    <xf numFmtId="0" fontId="239" fillId="0" borderId="12" applyNumberFormat="0" applyFill="0" applyBorder="0" applyAlignment="0" applyProtection="0"/>
    <xf numFmtId="0" fontId="240" fillId="0" borderId="12" applyNumberFormat="0" applyBorder="0" applyAlignment="0" applyProtection="0"/>
    <xf numFmtId="0" fontId="239" fillId="9" borderId="65" applyNumberFormat="0" applyAlignment="0" applyProtection="0">
      <alignment horizontal="left" vertical="center" indent="1"/>
    </xf>
    <xf numFmtId="0" fontId="239" fillId="9" borderId="65" applyNumberFormat="0" applyAlignment="0" applyProtection="0">
      <alignment horizontal="left" vertical="center" indent="1"/>
    </xf>
    <xf numFmtId="0" fontId="239" fillId="117" borderId="65" applyNumberFormat="0" applyAlignment="0" applyProtection="0">
      <alignment horizontal="left" vertical="center" indent="1"/>
    </xf>
    <xf numFmtId="225" fontId="241" fillId="117" borderId="65" applyNumberFormat="0" applyProtection="0">
      <alignment horizontal="right" vertical="center"/>
    </xf>
    <xf numFmtId="225" fontId="242" fillId="118" borderId="64" applyNumberFormat="0" applyBorder="0" applyProtection="0">
      <alignment horizontal="right" vertical="center"/>
    </xf>
    <xf numFmtId="225" fontId="241" fillId="118" borderId="65" applyNumberFormat="0" applyBorder="0" applyProtection="0">
      <alignment horizontal="right" vertical="center"/>
    </xf>
    <xf numFmtId="225" fontId="233" fillId="0" borderId="64" applyNumberFormat="0" applyFill="0" applyBorder="0" applyAlignment="0" applyProtection="0">
      <alignment horizontal="right" vertical="center"/>
    </xf>
    <xf numFmtId="225" fontId="233" fillId="0" borderId="64" applyNumberFormat="0" applyFill="0" applyBorder="0" applyAlignment="0" applyProtection="0">
      <alignment horizontal="right" vertical="center"/>
    </xf>
    <xf numFmtId="225" fontId="233" fillId="132" borderId="63" applyNumberFormat="0" applyAlignment="0" applyProtection="0">
      <alignment horizontal="left" vertical="center" indent="1"/>
    </xf>
    <xf numFmtId="225" fontId="246" fillId="132" borderId="0" applyNumberFormat="0" applyAlignment="0" applyProtection="0">
      <alignment horizontal="left" vertical="center" indent="1"/>
    </xf>
    <xf numFmtId="0" fontId="7" fillId="0" borderId="68" applyNumberFormat="0" applyFont="0" applyFill="0" applyAlignment="0" applyProtection="0"/>
    <xf numFmtId="0" fontId="79" fillId="4" borderId="0"/>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0" fontId="285" fillId="0" borderId="0" applyNumberFormat="0" applyFill="0" applyBorder="0" applyAlignment="0" applyProtection="0"/>
    <xf numFmtId="5" fontId="261" fillId="0" borderId="10" applyAlignment="0" applyProtection="0"/>
    <xf numFmtId="0" fontId="258" fillId="94" borderId="54"/>
    <xf numFmtId="17" fontId="278" fillId="139" borderId="0"/>
    <xf numFmtId="0" fontId="227" fillId="0" borderId="50" applyFont="0" applyBorder="0"/>
    <xf numFmtId="0" fontId="79" fillId="0" borderId="0"/>
    <xf numFmtId="0" fontId="4" fillId="138" borderId="0" applyFont="0" applyFill="0" applyBorder="0" applyAlignment="0" applyProtection="0"/>
    <xf numFmtId="0" fontId="79" fillId="0" borderId="0"/>
    <xf numFmtId="0" fontId="248" fillId="79" borderId="60" applyNumberFormat="0" applyFont="0" applyAlignment="0" applyProtection="0"/>
    <xf numFmtId="0" fontId="79" fillId="0" borderId="0"/>
    <xf numFmtId="0" fontId="130" fillId="79" borderId="60" applyNumberFormat="0" applyFont="0" applyAlignment="0" applyProtection="0"/>
    <xf numFmtId="0" fontId="79" fillId="0" borderId="0"/>
    <xf numFmtId="0" fontId="282" fillId="84" borderId="72" applyNumberFormat="0" applyAlignment="0" applyProtection="0"/>
    <xf numFmtId="0" fontId="79" fillId="0" borderId="0"/>
    <xf numFmtId="0" fontId="79" fillId="0" borderId="0"/>
    <xf numFmtId="0" fontId="4" fillId="47" borderId="53" applyNumberFormat="0" applyProtection="0">
      <alignment horizontal="left" vertical="center" indent="1"/>
    </xf>
    <xf numFmtId="0" fontId="79" fillId="0" borderId="0"/>
    <xf numFmtId="0" fontId="4" fillId="115" borderId="53" applyNumberFormat="0" applyProtection="0">
      <alignment horizontal="left" vertical="center" indent="1"/>
    </xf>
    <xf numFmtId="0" fontId="79" fillId="0" borderId="0"/>
    <xf numFmtId="0" fontId="86" fillId="0" borderId="0" applyNumberFormat="0" applyFill="0" applyBorder="0" applyAlignment="0" applyProtection="0"/>
    <xf numFmtId="0" fontId="4" fillId="0" borderId="0" applyFont="0" applyFill="0" applyBorder="0" applyAlignment="0" applyProtection="0"/>
    <xf numFmtId="4" fontId="153" fillId="91" borderId="53" applyNumberFormat="0" applyProtection="0">
      <alignment horizontal="right" vertical="center"/>
    </xf>
    <xf numFmtId="17" fontId="278" fillId="139" borderId="0"/>
    <xf numFmtId="0" fontId="285" fillId="0" borderId="0" applyNumberFormat="0" applyFill="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4" fontId="153" fillId="107" borderId="53" applyNumberFormat="0" applyProtection="0">
      <alignment horizontal="right" vertical="center"/>
    </xf>
    <xf numFmtId="0" fontId="4" fillId="0" borderId="0" applyFont="0" applyFill="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4" fillId="0" borderId="0"/>
    <xf numFmtId="0" fontId="4" fillId="0" borderId="0"/>
    <xf numFmtId="0" fontId="4" fillId="0" borderId="0"/>
    <xf numFmtId="4" fontId="153" fillId="66" borderId="53" applyNumberFormat="0" applyProtection="0">
      <alignment vertical="center"/>
    </xf>
    <xf numFmtId="0" fontId="248" fillId="0" borderId="0"/>
    <xf numFmtId="226" fontId="132" fillId="0" borderId="0" applyFont="0" applyFill="0" applyBorder="0" applyAlignment="0" applyProtection="0">
      <protection locked="0"/>
    </xf>
    <xf numFmtId="0" fontId="4" fillId="0" borderId="0"/>
    <xf numFmtId="0" fontId="122" fillId="47" borderId="40" applyNumberFormat="0"/>
    <xf numFmtId="0" fontId="123" fillId="48" borderId="0" applyNumberFormat="0" applyProtection="0"/>
    <xf numFmtId="0" fontId="124" fillId="0" borderId="0"/>
    <xf numFmtId="0" fontId="4" fillId="0" borderId="0" applyFont="0" applyFill="0" applyBorder="0" applyAlignment="0" applyProtection="0"/>
    <xf numFmtId="227" fontId="4" fillId="0" borderId="0" applyFont="0" applyFill="0" applyBorder="0" applyAlignment="0" applyProtection="0"/>
    <xf numFmtId="0" fontId="249" fillId="0" borderId="0"/>
    <xf numFmtId="4" fontId="249" fillId="0" borderId="0" applyFont="0" applyFill="0" applyBorder="0" applyAlignment="0" applyProtection="0"/>
    <xf numFmtId="228" fontId="158" fillId="133" borderId="0" applyNumberFormat="0" applyFont="0"/>
    <xf numFmtId="0" fontId="125" fillId="0" borderId="0"/>
    <xf numFmtId="0" fontId="125" fillId="0" borderId="0"/>
    <xf numFmtId="0" fontId="4" fillId="0" borderId="0"/>
    <xf numFmtId="0" fontId="4" fillId="0" borderId="0"/>
    <xf numFmtId="0" fontId="125" fillId="0" borderId="0"/>
    <xf numFmtId="0" fontId="125" fillId="0" borderId="0"/>
    <xf numFmtId="0" fontId="125" fillId="0" borderId="0"/>
    <xf numFmtId="0" fontId="125" fillId="0" borderId="0"/>
    <xf numFmtId="228" fontId="158" fillId="133" borderId="0" applyNumberFormat="0" applyFont="0"/>
    <xf numFmtId="228" fontId="158" fillId="133" borderId="0" applyNumberFormat="0" applyFont="0"/>
    <xf numFmtId="228" fontId="158" fillId="133" borderId="0" applyNumberFormat="0" applyFont="0"/>
    <xf numFmtId="228" fontId="158" fillId="133" borderId="0" applyNumberFormat="0" applyFont="0"/>
    <xf numFmtId="0" fontId="125" fillId="0" borderId="0"/>
    <xf numFmtId="0" fontId="125" fillId="0" borderId="0"/>
    <xf numFmtId="0" fontId="125" fillId="0" borderId="0"/>
    <xf numFmtId="0" fontId="125" fillId="0" borderId="0"/>
    <xf numFmtId="0" fontId="125" fillId="0" borderId="0"/>
    <xf numFmtId="228" fontId="158" fillId="133" borderId="0" applyNumberFormat="0" applyFont="0"/>
    <xf numFmtId="228" fontId="158" fillId="133" borderId="0" applyNumberFormat="0" applyFont="0"/>
    <xf numFmtId="228" fontId="158" fillId="133" borderId="0" applyNumberFormat="0" applyFont="0"/>
    <xf numFmtId="228" fontId="158" fillId="133" borderId="0" applyNumberFormat="0" applyFont="0"/>
    <xf numFmtId="228" fontId="158" fillId="133" borderId="0" applyNumberFormat="0" applyFont="0"/>
    <xf numFmtId="0" fontId="4" fillId="0" borderId="0"/>
    <xf numFmtId="0" fontId="4" fillId="0" borderId="0"/>
    <xf numFmtId="0" fontId="158" fillId="0" borderId="0"/>
    <xf numFmtId="0" fontId="4" fillId="0" borderId="0" applyFont="0" applyFill="0" applyBorder="0" applyAlignment="0" applyProtection="0"/>
    <xf numFmtId="228" fontId="158" fillId="133" borderId="0" applyNumberFormat="0" applyFont="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250" fillId="0" borderId="0"/>
    <xf numFmtId="0" fontId="4" fillId="0" borderId="0"/>
    <xf numFmtId="0" fontId="4" fillId="0" borderId="0"/>
    <xf numFmtId="0" fontId="4" fillId="0" borderId="0" applyNumberFormat="0" applyFill="0" applyBorder="0" applyAlignment="0" applyProtection="0"/>
    <xf numFmtId="0" fontId="4" fillId="0" borderId="0"/>
    <xf numFmtId="0" fontId="158" fillId="0" borderId="0"/>
    <xf numFmtId="0" fontId="125" fillId="0" borderId="0"/>
    <xf numFmtId="0" fontId="4" fillId="0" borderId="0" applyFont="0" applyFill="0" applyBorder="0" applyAlignment="0" applyProtection="0"/>
    <xf numFmtId="0" fontId="4" fillId="0" borderId="0"/>
    <xf numFmtId="0" fontId="4" fillId="0" borderId="0"/>
    <xf numFmtId="0" fontId="125" fillId="0" borderId="0"/>
    <xf numFmtId="0" fontId="4" fillId="0" borderId="0" applyFont="0" applyFill="0" applyBorder="0" applyAlignment="0" applyProtection="0"/>
    <xf numFmtId="0" fontId="4" fillId="0" borderId="0"/>
    <xf numFmtId="0" fontId="125" fillId="0" borderId="0"/>
    <xf numFmtId="0" fontId="4" fillId="0" borderId="0"/>
    <xf numFmtId="0" fontId="250" fillId="0" borderId="0"/>
    <xf numFmtId="228" fontId="158" fillId="133" borderId="0" applyNumberFormat="0" applyFont="0"/>
    <xf numFmtId="0" fontId="4" fillId="0" borderId="0" applyFont="0" applyFill="0" applyBorder="0" applyAlignment="0" applyProtection="0"/>
    <xf numFmtId="0" fontId="4" fillId="0" borderId="0"/>
    <xf numFmtId="0" fontId="125"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0" fontId="125" fillId="0" borderId="0"/>
    <xf numFmtId="0" fontId="4" fillId="0" borderId="0" applyFont="0" applyFill="0" applyBorder="0" applyAlignment="0" applyProtection="0"/>
    <xf numFmtId="0" fontId="4" fillId="0" borderId="0"/>
    <xf numFmtId="0" fontId="4" fillId="0" borderId="0"/>
    <xf numFmtId="0" fontId="251" fillId="0" borderId="0"/>
    <xf numFmtId="0" fontId="4" fillId="0" borderId="0" applyFont="0" applyFill="0" applyBorder="0" applyAlignment="0" applyProtection="0"/>
    <xf numFmtId="228" fontId="158" fillId="133" borderId="0" applyNumberFormat="0" applyFont="0"/>
    <xf numFmtId="0" fontId="4" fillId="0" borderId="0" applyNumberFormat="0" applyFill="0" applyBorder="0" applyAlignment="0" applyProtection="0"/>
    <xf numFmtId="0" fontId="4" fillId="0" borderId="0" applyNumberFormat="0" applyFill="0" applyBorder="0" applyAlignment="0" applyProtection="0"/>
    <xf numFmtId="0" fontId="125" fillId="0" borderId="0"/>
    <xf numFmtId="0" fontId="4" fillId="0" borderId="0"/>
    <xf numFmtId="0" fontId="4" fillId="0" borderId="0"/>
    <xf numFmtId="0" fontId="158" fillId="0" borderId="0" applyNumberFormat="0" applyFill="0" applyBorder="0" applyAlignment="0" applyProtection="0"/>
    <xf numFmtId="0" fontId="4" fillId="0" borderId="0"/>
    <xf numFmtId="0" fontId="4" fillId="0" borderId="0"/>
    <xf numFmtId="0" fontId="125" fillId="0" borderId="0"/>
    <xf numFmtId="0" fontId="125" fillId="0" borderId="0"/>
    <xf numFmtId="0" fontId="125" fillId="0" borderId="0"/>
    <xf numFmtId="0" fontId="125" fillId="0" borderId="0"/>
    <xf numFmtId="0" fontId="4" fillId="0" borderId="0"/>
    <xf numFmtId="0" fontId="4" fillId="0" borderId="0"/>
    <xf numFmtId="0" fontId="251" fillId="0" borderId="0"/>
    <xf numFmtId="0" fontId="4" fillId="0" borderId="0" applyFont="0" applyFill="0" applyBorder="0" applyAlignment="0" applyProtection="0"/>
    <xf numFmtId="0" fontId="4" fillId="0" borderId="0" applyFont="0" applyFill="0" applyBorder="0" applyAlignment="0" applyProtection="0"/>
    <xf numFmtId="228" fontId="158" fillId="133" borderId="0" applyNumberFormat="0" applyFont="0"/>
    <xf numFmtId="0" fontId="125" fillId="0" borderId="0"/>
    <xf numFmtId="0" fontId="125" fillId="0" borderId="0"/>
    <xf numFmtId="0" fontId="158" fillId="0" borderId="0"/>
    <xf numFmtId="0" fontId="4" fillId="0" borderId="0" applyNumberFormat="0" applyFill="0" applyBorder="0" applyAlignment="0" applyProtection="0"/>
    <xf numFmtId="0" fontId="4" fillId="0" borderId="0" applyNumberFormat="0" applyFill="0" applyBorder="0" applyAlignment="0" applyProtection="0"/>
    <xf numFmtId="0" fontId="158" fillId="0" borderId="0"/>
    <xf numFmtId="0" fontId="4" fillId="0" borderId="0"/>
    <xf numFmtId="0" fontId="4" fillId="0" borderId="0"/>
    <xf numFmtId="0" fontId="4" fillId="0" borderId="0"/>
    <xf numFmtId="228" fontId="158" fillId="133" borderId="0" applyNumberFormat="0" applyFont="0"/>
    <xf numFmtId="228" fontId="158" fillId="133" borderId="0" applyNumberFormat="0" applyFont="0"/>
    <xf numFmtId="0" fontId="125" fillId="0" borderId="0"/>
    <xf numFmtId="228" fontId="158" fillId="133" borderId="0" applyNumberFormat="0" applyFont="0"/>
    <xf numFmtId="0" fontId="4" fillId="0" borderId="0"/>
    <xf numFmtId="0" fontId="4" fillId="0" borderId="0"/>
    <xf numFmtId="0" fontId="4" fillId="0" borderId="0"/>
    <xf numFmtId="0" fontId="4" fillId="0" borderId="0"/>
    <xf numFmtId="0" fontId="125" fillId="0" borderId="0"/>
    <xf numFmtId="0" fontId="125" fillId="0" borderId="0"/>
    <xf numFmtId="228" fontId="158" fillId="133" borderId="0" applyNumberFormat="0" applyFont="0"/>
    <xf numFmtId="228" fontId="158" fillId="133" borderId="0" applyNumberFormat="0" applyFont="0"/>
    <xf numFmtId="0" fontId="125" fillId="0" borderId="0"/>
    <xf numFmtId="0" fontId="125" fillId="0" borderId="0"/>
    <xf numFmtId="0" fontId="4" fillId="0" borderId="0"/>
    <xf numFmtId="228" fontId="158" fillId="133" borderId="0" applyNumberFormat="0" applyFont="0"/>
    <xf numFmtId="0" fontId="4" fillId="0" borderId="0"/>
    <xf numFmtId="0" fontId="4" fillId="0" borderId="0"/>
    <xf numFmtId="0" fontId="4" fillId="0" borderId="0" applyFont="0" applyFill="0" applyBorder="0" applyAlignment="0" applyProtection="0"/>
    <xf numFmtId="0" fontId="158" fillId="0" borderId="0"/>
    <xf numFmtId="0" fontId="251" fillId="0" borderId="0"/>
    <xf numFmtId="0" fontId="4" fillId="0" borderId="0"/>
    <xf numFmtId="0" fontId="4" fillId="0" borderId="0"/>
    <xf numFmtId="0" fontId="125"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25" fillId="0" borderId="0"/>
    <xf numFmtId="0" fontId="4" fillId="0" borderId="0"/>
    <xf numFmtId="0" fontId="4" fillId="0" borderId="0"/>
    <xf numFmtId="0" fontId="4" fillId="0" borderId="0"/>
    <xf numFmtId="0" fontId="4" fillId="0" borderId="0"/>
    <xf numFmtId="0" fontId="125" fillId="0" borderId="0"/>
    <xf numFmtId="0" fontId="4" fillId="0" borderId="0"/>
    <xf numFmtId="0" fontId="4" fillId="0" borderId="0"/>
    <xf numFmtId="228" fontId="158" fillId="133" borderId="0" applyNumberFormat="0" applyFont="0"/>
    <xf numFmtId="0" fontId="4" fillId="0" borderId="0" applyNumberFormat="0" applyFill="0" applyBorder="0" applyAlignment="0" applyProtection="0"/>
    <xf numFmtId="0" fontId="158" fillId="0" borderId="0"/>
    <xf numFmtId="0" fontId="4" fillId="0" borderId="0" applyFont="0" applyFill="0" applyBorder="0" applyAlignment="0" applyProtection="0"/>
    <xf numFmtId="0" fontId="158" fillId="0" borderId="0"/>
    <xf numFmtId="0" fontId="15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125" fillId="0" borderId="0"/>
    <xf numFmtId="0" fontId="4" fillId="0" borderId="0"/>
    <xf numFmtId="0" fontId="125" fillId="0" borderId="0"/>
    <xf numFmtId="0" fontId="4" fillId="0" borderId="0"/>
    <xf numFmtId="0" fontId="4" fillId="0" borderId="0"/>
    <xf numFmtId="0" fontId="4" fillId="0" borderId="0"/>
    <xf numFmtId="0" fontId="4" fillId="0" borderId="0"/>
    <xf numFmtId="0" fontId="4" fillId="0" borderId="0"/>
    <xf numFmtId="0" fontId="125" fillId="0" borderId="0"/>
    <xf numFmtId="0" fontId="125" fillId="0" borderId="0"/>
    <xf numFmtId="0" fontId="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 fillId="0" borderId="0"/>
    <xf numFmtId="0" fontId="4" fillId="0" borderId="0"/>
    <xf numFmtId="0" fontId="4" fillId="0" borderId="0"/>
    <xf numFmtId="0" fontId="125"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228" fontId="158" fillId="133" borderId="0" applyNumberFormat="0" applyFont="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228" fontId="158" fillId="133" borderId="0" applyNumberFormat="0" applyFont="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125" fillId="0" borderId="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0" fontId="158" fillId="0" borderId="0"/>
    <xf numFmtId="0" fontId="158" fillId="0" borderId="0"/>
    <xf numFmtId="0" fontId="4" fillId="0" borderId="0"/>
    <xf numFmtId="0" fontId="4" fillId="0" borderId="0"/>
    <xf numFmtId="0" fontId="4" fillId="0" borderId="0"/>
    <xf numFmtId="0" fontId="125" fillId="0" borderId="0"/>
    <xf numFmtId="0" fontId="252" fillId="0" borderId="0"/>
    <xf numFmtId="0" fontId="4" fillId="0" borderId="0"/>
    <xf numFmtId="44" fontId="4" fillId="0" borderId="0" applyFont="0" applyFill="0" applyBorder="0" applyAlignment="0" applyProtection="0"/>
    <xf numFmtId="42" fontId="4" fillId="0" borderId="0" applyFont="0" applyFill="0" applyBorder="0" applyAlignment="0" applyProtection="0"/>
    <xf numFmtId="0" fontId="4" fillId="0" borderId="0"/>
    <xf numFmtId="198" fontId="253" fillId="0" borderId="0"/>
    <xf numFmtId="0" fontId="254" fillId="0" borderId="0" applyNumberFormat="0" applyFill="0" applyBorder="0" applyAlignment="0" applyProtection="0"/>
    <xf numFmtId="0" fontId="255" fillId="0" borderId="0"/>
    <xf numFmtId="0" fontId="158" fillId="0" borderId="0"/>
    <xf numFmtId="0" fontId="4" fillId="0" borderId="0"/>
    <xf numFmtId="229" fontId="132" fillId="0" borderId="0" applyFont="0" applyFill="0" applyBorder="0" applyAlignment="0" applyProtection="0">
      <protection locked="0"/>
    </xf>
    <xf numFmtId="9" fontId="256" fillId="0" borderId="0" applyFont="0" applyFill="0" applyBorder="0" applyAlignment="0" applyProtection="0"/>
    <xf numFmtId="0" fontId="130" fillId="134" borderId="0" applyNumberFormat="0" applyBorder="0" applyAlignment="0" applyProtection="0"/>
    <xf numFmtId="0" fontId="130" fillId="100" borderId="0" applyNumberFormat="0" applyBorder="0" applyAlignment="0" applyProtection="0"/>
    <xf numFmtId="0" fontId="130" fillId="107" borderId="0" applyNumberFormat="0" applyBorder="0" applyAlignment="0" applyProtection="0"/>
    <xf numFmtId="0" fontId="130" fillId="79" borderId="0" applyNumberFormat="0" applyBorder="0" applyAlignment="0" applyProtection="0"/>
    <xf numFmtId="0" fontId="130" fillId="108" borderId="0" applyNumberFormat="0" applyBorder="0" applyAlignment="0" applyProtection="0"/>
    <xf numFmtId="0" fontId="130" fillId="134" borderId="0" applyNumberFormat="0" applyBorder="0" applyAlignment="0" applyProtection="0"/>
    <xf numFmtId="0" fontId="130" fillId="79" borderId="0" applyNumberFormat="0" applyBorder="0" applyAlignment="0" applyProtection="0"/>
    <xf numFmtId="0" fontId="249" fillId="0" borderId="0" applyFont="0" applyFill="0" applyBorder="0" applyAlignment="0" applyProtection="0"/>
    <xf numFmtId="0" fontId="130" fillId="100" borderId="0" applyNumberFormat="0" applyBorder="0" applyAlignment="0" applyProtection="0"/>
    <xf numFmtId="0" fontId="130" fillId="89" borderId="0" applyNumberFormat="0" applyBorder="0" applyAlignment="0" applyProtection="0"/>
    <xf numFmtId="0" fontId="130" fillId="89" borderId="0" applyNumberFormat="0" applyBorder="0" applyAlignment="0" applyProtection="0"/>
    <xf numFmtId="0" fontId="130" fillId="134" borderId="0" applyNumberFormat="0" applyBorder="0" applyAlignment="0" applyProtection="0"/>
    <xf numFmtId="0" fontId="130" fillId="107" borderId="0" applyNumberFormat="0" applyBorder="0" applyAlignment="0" applyProtection="0"/>
    <xf numFmtId="0" fontId="130" fillId="84" borderId="0" applyNumberFormat="0" applyBorder="0" applyAlignment="0" applyProtection="0"/>
    <xf numFmtId="0" fontId="130" fillId="86" borderId="0" applyNumberFormat="0" applyBorder="0" applyAlignment="0" applyProtection="0"/>
    <xf numFmtId="0" fontId="130" fillId="134" borderId="0" applyNumberFormat="0" applyBorder="0" applyAlignment="0" applyProtection="0"/>
    <xf numFmtId="0" fontId="130" fillId="79" borderId="0" applyNumberFormat="0" applyBorder="0" applyAlignment="0" applyProtection="0"/>
    <xf numFmtId="0" fontId="131" fillId="135" borderId="0" applyNumberFormat="0" applyBorder="0" applyAlignment="0" applyProtection="0"/>
    <xf numFmtId="0" fontId="131" fillId="85" borderId="0" applyNumberFormat="0" applyBorder="0" applyAlignment="0" applyProtection="0"/>
    <xf numFmtId="0" fontId="131" fillId="134" borderId="0" applyNumberFormat="0" applyBorder="0" applyAlignment="0" applyProtection="0"/>
    <xf numFmtId="0" fontId="131" fillId="91" borderId="0" applyNumberFormat="0" applyBorder="0" applyAlignment="0" applyProtection="0"/>
    <xf numFmtId="0" fontId="131" fillId="89" borderId="0" applyNumberFormat="0" applyBorder="0" applyAlignment="0" applyProtection="0"/>
    <xf numFmtId="0" fontId="131" fillId="86" borderId="0" applyNumberFormat="0" applyBorder="0" applyAlignment="0" applyProtection="0"/>
    <xf numFmtId="0" fontId="131" fillId="134" borderId="0" applyNumberFormat="0" applyBorder="0" applyAlignment="0" applyProtection="0"/>
    <xf numFmtId="0" fontId="131" fillId="107" borderId="0" applyNumberFormat="0" applyBorder="0" applyAlignment="0" applyProtection="0"/>
    <xf numFmtId="0" fontId="131" fillId="135" borderId="0" applyNumberFormat="0" applyBorder="0" applyAlignment="0" applyProtection="0"/>
    <xf numFmtId="230" fontId="4" fillId="0" borderId="0" applyFont="0" applyFill="0" applyBorder="0" applyAlignment="0" applyProtection="0"/>
    <xf numFmtId="231" fontId="4" fillId="0" borderId="0" applyFont="0" applyFill="0" applyBorder="0" applyAlignment="0" applyProtection="0"/>
    <xf numFmtId="232" fontId="132" fillId="0" borderId="0"/>
    <xf numFmtId="233" fontId="4" fillId="0" borderId="0" applyFont="0" applyFill="0" applyBorder="0" applyAlignment="0" applyProtection="0"/>
    <xf numFmtId="234" fontId="4" fillId="0" borderId="0" applyFont="0" applyFill="0" applyBorder="0" applyAlignment="0" applyProtection="0"/>
    <xf numFmtId="198" fontId="253" fillId="0" borderId="69"/>
    <xf numFmtId="38" fontId="4" fillId="46" borderId="0" applyNumberFormat="0" applyFont="0" applyAlignment="0"/>
    <xf numFmtId="235" fontId="4" fillId="0" borderId="0">
      <alignment horizontal="center"/>
    </xf>
    <xf numFmtId="0" fontId="257" fillId="0" borderId="70">
      <protection hidden="1"/>
    </xf>
    <xf numFmtId="0" fontId="149" fillId="0" borderId="70">
      <protection hidden="1"/>
    </xf>
    <xf numFmtId="0" fontId="258" fillId="0" borderId="0" applyNumberFormat="0" applyFill="0" applyBorder="0" applyAlignment="0" applyProtection="0"/>
    <xf numFmtId="198" fontId="132" fillId="0" borderId="0">
      <alignment vertical="top"/>
    </xf>
    <xf numFmtId="236" fontId="259" fillId="0" borderId="71"/>
    <xf numFmtId="198" fontId="260" fillId="0" borderId="0">
      <alignment horizontal="left"/>
    </xf>
    <xf numFmtId="0" fontId="141" fillId="66" borderId="0">
      <alignment horizontal="center"/>
    </xf>
    <xf numFmtId="5" fontId="261" fillId="0" borderId="10" applyAlignment="0" applyProtection="0"/>
    <xf numFmtId="37" fontId="262" fillId="115" borderId="42" applyNumberFormat="0" applyFont="0" applyBorder="0" applyAlignment="0" applyProtection="0"/>
    <xf numFmtId="237" fontId="158" fillId="0" borderId="0"/>
    <xf numFmtId="0" fontId="176" fillId="134" borderId="0" applyNumberFormat="0" applyBorder="0" applyAlignment="0" applyProtection="0"/>
    <xf numFmtId="0" fontId="249" fillId="0" borderId="0"/>
    <xf numFmtId="0" fontId="263" fillId="0" borderId="0"/>
    <xf numFmtId="0" fontId="264" fillId="136" borderId="0"/>
    <xf numFmtId="0" fontId="264" fillId="136" borderId="0"/>
    <xf numFmtId="0" fontId="265" fillId="0" borderId="0" applyNumberFormat="0" applyFill="0" applyBorder="0" applyAlignment="0" applyProtection="0"/>
    <xf numFmtId="0" fontId="65" fillId="0" borderId="0" applyNumberFormat="0" applyFill="0" applyBorder="0" applyAlignment="0" applyProtection="0"/>
    <xf numFmtId="0" fontId="132" fillId="0" borderId="0" applyFill="0" applyBorder="0" applyAlignment="0"/>
    <xf numFmtId="0" fontId="143" fillId="0" borderId="0" applyFill="0" applyBorder="0" applyAlignment="0"/>
    <xf numFmtId="0" fontId="143" fillId="0" borderId="0" applyFill="0" applyBorder="0" applyAlignment="0"/>
    <xf numFmtId="0" fontId="132" fillId="0" borderId="0" applyFill="0" applyBorder="0" applyAlignment="0"/>
    <xf numFmtId="0" fontId="143" fillId="0" borderId="0" applyFill="0" applyBorder="0" applyAlignment="0"/>
    <xf numFmtId="41" fontId="4" fillId="6" borderId="0" applyBorder="0"/>
    <xf numFmtId="0" fontId="266" fillId="81" borderId="72" applyNumberFormat="0" applyAlignment="0" applyProtection="0"/>
    <xf numFmtId="0" fontId="267" fillId="137" borderId="73" applyNumberFormat="0" applyAlignment="0" applyProtection="0"/>
    <xf numFmtId="0" fontId="268" fillId="0" borderId="74" applyNumberFormat="0" applyFill="0" applyAlignment="0" applyProtection="0"/>
    <xf numFmtId="0" fontId="145" fillId="0" borderId="43">
      <alignment horizontal="centerContinuous"/>
    </xf>
    <xf numFmtId="0" fontId="146" fillId="0" borderId="1">
      <alignment horizontal="centerContinuous" vertical="center"/>
    </xf>
    <xf numFmtId="0" fontId="267" fillId="137" borderId="73" applyNumberFormat="0" applyAlignment="0" applyProtection="0"/>
    <xf numFmtId="0" fontId="267" fillId="137" borderId="73" applyNumberFormat="0" applyAlignment="0" applyProtection="0"/>
    <xf numFmtId="0" fontId="269" fillId="103" borderId="0"/>
    <xf numFmtId="49" fontId="270" fillId="0" borderId="0">
      <alignment horizontal="right" vertical="center"/>
    </xf>
    <xf numFmtId="38" fontId="122" fillId="0" borderId="0" applyNumberFormat="0" applyFill="0" applyBorder="0" applyAlignment="0" applyProtection="0">
      <protection locked="0"/>
    </xf>
    <xf numFmtId="38" fontId="271" fillId="0" borderId="0" applyNumberFormat="0" applyFill="0" applyBorder="0" applyAlignment="0" applyProtection="0">
      <protection locked="0"/>
    </xf>
    <xf numFmtId="38" fontId="272" fillId="0" borderId="0" applyNumberFormat="0" applyFill="0" applyBorder="0" applyAlignment="0" applyProtection="0">
      <protection locked="0"/>
    </xf>
    <xf numFmtId="38" fontId="50" fillId="46" borderId="1" applyNumberFormat="0">
      <alignment horizontal="centerContinuous" wrapText="1"/>
    </xf>
    <xf numFmtId="38" fontId="50" fillId="48" borderId="1">
      <alignment horizontal="center"/>
      <protection locked="0"/>
    </xf>
    <xf numFmtId="0" fontId="50" fillId="0" borderId="9">
      <alignment horizontal="center"/>
    </xf>
    <xf numFmtId="238" fontId="273" fillId="0" borderId="0"/>
    <xf numFmtId="238" fontId="273" fillId="0" borderId="0"/>
    <xf numFmtId="238" fontId="273" fillId="0" borderId="0"/>
    <xf numFmtId="238" fontId="273" fillId="0" borderId="0"/>
    <xf numFmtId="238" fontId="273" fillId="0" borderId="0"/>
    <xf numFmtId="238" fontId="273" fillId="0" borderId="0"/>
    <xf numFmtId="238" fontId="273" fillId="0" borderId="0"/>
    <xf numFmtId="238" fontId="273" fillId="0" borderId="0"/>
    <xf numFmtId="217" fontId="4" fillId="0" borderId="0" applyFill="0" applyBorder="0" applyAlignment="0" applyProtection="0">
      <alignment horizontal="center"/>
    </xf>
    <xf numFmtId="181" fontId="132" fillId="0" borderId="0" applyFont="0" applyFill="0" applyBorder="0" applyAlignment="0" applyProtection="0">
      <protection locked="0"/>
    </xf>
    <xf numFmtId="40" fontId="132" fillId="0" borderId="0" applyFont="0" applyFill="0" applyBorder="0" applyAlignment="0" applyProtection="0">
      <protection locked="0"/>
    </xf>
    <xf numFmtId="0" fontId="132" fillId="0" borderId="0" applyFont="0" applyFill="0" applyBorder="0" applyAlignment="0" applyProtection="0"/>
    <xf numFmtId="172" fontId="4" fillId="0" borderId="0" applyFont="0" applyFill="0" applyBorder="0" applyAlignment="0" applyProtection="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25" fillId="0" borderId="0"/>
    <xf numFmtId="239" fontId="157" fillId="0" borderId="0">
      <protection locked="0"/>
    </xf>
    <xf numFmtId="0" fontId="274" fillId="0" borderId="0"/>
    <xf numFmtId="0" fontId="125" fillId="0" borderId="0"/>
    <xf numFmtId="0" fontId="125" fillId="0" borderId="0"/>
    <xf numFmtId="0" fontId="125" fillId="0" borderId="0"/>
    <xf numFmtId="0" fontId="152" fillId="0" borderId="0" applyNumberFormat="0" applyFill="0" applyBorder="0" applyAlignment="0" applyProtection="0"/>
    <xf numFmtId="0" fontId="275" fillId="81" borderId="0">
      <alignment vertical="center"/>
    </xf>
    <xf numFmtId="0" fontId="276" fillId="0" borderId="0">
      <alignment horizontal="left" vertical="center" indent="1"/>
    </xf>
    <xf numFmtId="0" fontId="277" fillId="0" borderId="0" applyNumberFormat="0" applyAlignment="0">
      <alignment horizontal="left"/>
    </xf>
    <xf numFmtId="0" fontId="274" fillId="0" borderId="0"/>
    <xf numFmtId="8" fontId="132" fillId="0" borderId="0" applyFont="0" applyFill="0" applyBorder="0" applyAlignment="0" applyProtection="0">
      <protection locked="0"/>
    </xf>
    <xf numFmtId="0" fontId="143"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241" fontId="143" fillId="0" borderId="0" applyFont="0" applyFill="0" applyAlignment="0"/>
    <xf numFmtId="0" fontId="3" fillId="6" borderId="0" applyNumberFormat="0" applyFont="0" applyFill="0" applyBorder="0" applyProtection="0">
      <alignment horizontal="left"/>
    </xf>
    <xf numFmtId="0" fontId="4" fillId="138" borderId="0" applyFont="0" applyFill="0" applyBorder="0" applyAlignment="0" applyProtection="0"/>
    <xf numFmtId="198" fontId="118" fillId="0" borderId="0" applyNumberFormat="0" applyFill="0" applyBorder="0" applyAlignment="0">
      <alignment horizontal="left"/>
      <protection locked="0"/>
    </xf>
    <xf numFmtId="168" fontId="113" fillId="0" borderId="0">
      <alignment horizontal="center"/>
    </xf>
    <xf numFmtId="17" fontId="278" fillId="139" borderId="0"/>
    <xf numFmtId="0" fontId="274" fillId="0" borderId="0"/>
    <xf numFmtId="0" fontId="274" fillId="0" borderId="0"/>
    <xf numFmtId="0" fontId="201" fillId="0" borderId="0"/>
    <xf numFmtId="188" fontId="4" fillId="0" borderId="0" applyFont="0" applyFill="0" applyBorder="0" applyAlignment="0" applyProtection="0"/>
    <xf numFmtId="242" fontId="154" fillId="0" borderId="0" applyFont="0" applyFill="0" applyBorder="0" applyAlignment="0" applyProtection="0"/>
    <xf numFmtId="243" fontId="158" fillId="0" borderId="0">
      <alignment horizontal="right"/>
      <protection locked="0"/>
    </xf>
    <xf numFmtId="38" fontId="4" fillId="0" borderId="0" applyFont="0" applyFill="0" applyBorder="0" applyAlignment="0" applyProtection="0"/>
    <xf numFmtId="0" fontId="279" fillId="0" borderId="5">
      <alignment horizontal="left"/>
    </xf>
    <xf numFmtId="38" fontId="149" fillId="0" borderId="0" applyFont="0" applyFill="0" applyBorder="0" applyAlignment="0" applyProtection="0"/>
    <xf numFmtId="40" fontId="149" fillId="0" borderId="0" applyFont="0" applyFill="0" applyBorder="0" applyAlignment="0" applyProtection="0"/>
    <xf numFmtId="244" fontId="4" fillId="0" borderId="0" applyFont="0" applyFill="0" applyBorder="0" applyAlignment="0" applyProtection="0"/>
    <xf numFmtId="0" fontId="158" fillId="0" borderId="0" applyFont="0" applyFill="0" applyBorder="0" applyAlignment="0" applyProtection="0"/>
    <xf numFmtId="0" fontId="149" fillId="140" borderId="0">
      <protection hidden="1"/>
    </xf>
    <xf numFmtId="0" fontId="280" fillId="0" borderId="0" applyNumberFormat="0" applyFill="0" applyBorder="0" applyAlignment="0" applyProtection="0"/>
    <xf numFmtId="0" fontId="131" fillId="141" borderId="0" applyNumberFormat="0" applyBorder="0" applyAlignment="0" applyProtection="0"/>
    <xf numFmtId="0" fontId="131" fillId="91" borderId="0" applyNumberFormat="0" applyBorder="0" applyAlignment="0" applyProtection="0"/>
    <xf numFmtId="0" fontId="131" fillId="89" borderId="0" applyNumberFormat="0" applyBorder="0" applyAlignment="0" applyProtection="0"/>
    <xf numFmtId="0" fontId="131" fillId="96" borderId="0" applyNumberFormat="0" applyBorder="0" applyAlignment="0" applyProtection="0"/>
    <xf numFmtId="0" fontId="131" fillId="85" borderId="0" applyNumberFormat="0" applyBorder="0" applyAlignment="0" applyProtection="0"/>
    <xf numFmtId="0" fontId="131" fillId="88" borderId="0" applyNumberFormat="0" applyBorder="0" applyAlignment="0" applyProtection="0"/>
    <xf numFmtId="245" fontId="149" fillId="0" borderId="0">
      <protection locked="0"/>
    </xf>
    <xf numFmtId="0" fontId="132" fillId="0" borderId="0" applyFill="0" applyBorder="0" applyAlignment="0"/>
    <xf numFmtId="0" fontId="143" fillId="0" borderId="0" applyFill="0" applyBorder="0" applyAlignment="0"/>
    <xf numFmtId="0" fontId="132" fillId="0" borderId="0" applyFill="0" applyBorder="0" applyAlignment="0"/>
    <xf numFmtId="0" fontId="143" fillId="0" borderId="0" applyFill="0" applyBorder="0" applyAlignment="0"/>
    <xf numFmtId="0" fontId="281" fillId="0" borderId="0" applyNumberFormat="0" applyAlignment="0">
      <alignment horizontal="left"/>
    </xf>
    <xf numFmtId="0" fontId="282" fillId="84" borderId="72" applyNumberFormat="0" applyAlignment="0" applyProtection="0"/>
    <xf numFmtId="0" fontId="257" fillId="0" borderId="75">
      <alignment horizontal="center" wrapText="1"/>
      <protection hidden="1"/>
    </xf>
    <xf numFmtId="0" fontId="161" fillId="73" borderId="0">
      <alignment horizontal="center"/>
    </xf>
    <xf numFmtId="246" fontId="4" fillId="0" borderId="0" applyFill="0" applyBorder="0" applyAlignment="0" applyProtection="0"/>
    <xf numFmtId="0" fontId="125" fillId="136" borderId="0"/>
    <xf numFmtId="0" fontId="150" fillId="0" borderId="0" applyFont="0" applyFill="0" applyBorder="0" applyAlignment="0" applyProtection="0"/>
    <xf numFmtId="0" fontId="125" fillId="136" borderId="0"/>
    <xf numFmtId="0" fontId="157" fillId="0" borderId="0">
      <protection locked="0"/>
    </xf>
    <xf numFmtId="2" fontId="283" fillId="0" borderId="0" applyFill="0" applyBorder="0" applyAlignment="0" applyProtection="0"/>
    <xf numFmtId="0" fontId="274" fillId="0" borderId="0"/>
    <xf numFmtId="0" fontId="125" fillId="0" borderId="0"/>
    <xf numFmtId="2" fontId="4" fillId="138" borderId="0" applyFont="0" applyFill="0" applyBorder="0" applyAlignment="0" applyProtection="0"/>
    <xf numFmtId="0" fontId="4" fillId="0" borderId="0">
      <protection hidden="1"/>
    </xf>
    <xf numFmtId="0" fontId="284" fillId="0" borderId="0" applyNumberFormat="0" applyFill="0" applyBorder="0" applyAlignment="0" applyProtection="0">
      <alignment vertical="top"/>
      <protection locked="0"/>
    </xf>
    <xf numFmtId="49" fontId="270" fillId="0" borderId="0"/>
    <xf numFmtId="247" fontId="6" fillId="0" borderId="0"/>
    <xf numFmtId="0" fontId="73" fillId="0" borderId="0"/>
    <xf numFmtId="0" fontId="285" fillId="0" borderId="0" applyNumberFormat="0" applyFill="0" applyBorder="0" applyAlignment="0" applyProtection="0"/>
    <xf numFmtId="248" fontId="3" fillId="64" borderId="2" applyNumberFormat="0">
      <alignment horizontal="centerContinuous" vertical="center" wrapText="1"/>
    </xf>
    <xf numFmtId="0" fontId="286" fillId="0" borderId="76">
      <alignment horizontal="center"/>
      <protection hidden="1"/>
    </xf>
    <xf numFmtId="0" fontId="247"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0" fontId="287" fillId="142" borderId="0" applyNumberFormat="0" applyBorder="0" applyAlignment="0" applyProtection="0"/>
    <xf numFmtId="0" fontId="288" fillId="66" borderId="0">
      <alignment horizontal="left" wrapText="1" indent="2"/>
    </xf>
    <xf numFmtId="249" fontId="4" fillId="0" borderId="0" applyFont="0" applyFill="0" applyBorder="0" applyAlignment="0" applyProtection="0"/>
    <xf numFmtId="250" fontId="289" fillId="0" borderId="0" applyNumberFormat="0" applyFill="0" applyBorder="0" applyAlignment="0">
      <protection locked="0"/>
    </xf>
    <xf numFmtId="0" fontId="290" fillId="0" borderId="0" applyNumberFormat="0" applyFill="0" applyBorder="0" applyAlignment="0">
      <protection locked="0"/>
    </xf>
    <xf numFmtId="0" fontId="168" fillId="77" borderId="0">
      <alignment horizontal="center"/>
    </xf>
    <xf numFmtId="41" fontId="168" fillId="46" borderId="0" applyBorder="0" applyAlignment="0">
      <alignment horizontal="center" wrapText="1"/>
      <protection locked="0"/>
    </xf>
    <xf numFmtId="0" fontId="125" fillId="143" borderId="0"/>
    <xf numFmtId="0" fontId="291" fillId="81" borderId="0">
      <alignment vertical="center"/>
    </xf>
    <xf numFmtId="251" fontId="118" fillId="0" borderId="0" applyNumberFormat="0" applyFill="0" applyBorder="0" applyAlignment="0"/>
    <xf numFmtId="41" fontId="4" fillId="0" borderId="0" applyFont="0" applyFill="0" applyBorder="0" applyAlignment="0" applyProtection="0"/>
    <xf numFmtId="43" fontId="4" fillId="0" borderId="0" applyFont="0" applyFill="0" applyBorder="0" applyAlignment="0" applyProtection="0"/>
    <xf numFmtId="0" fontId="132" fillId="0" borderId="0" applyNumberFormat="0" applyFont="0" applyFill="0" applyBorder="0" applyProtection="0">
      <alignment horizontal="left" vertical="center"/>
    </xf>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38" fontId="6" fillId="46" borderId="0">
      <alignment vertical="top"/>
    </xf>
    <xf numFmtId="38" fontId="6" fillId="48" borderId="11">
      <alignment wrapText="1"/>
      <protection locked="0"/>
    </xf>
    <xf numFmtId="0" fontId="132" fillId="0" borderId="0" applyFill="0" applyBorder="0" applyAlignment="0"/>
    <xf numFmtId="0" fontId="143" fillId="0" borderId="0" applyFill="0" applyBorder="0" applyAlignment="0"/>
    <xf numFmtId="191" fontId="173" fillId="79" borderId="0" applyNumberFormat="0" applyBorder="0" applyAlignment="0"/>
    <xf numFmtId="191" fontId="141" fillId="79" borderId="0" applyNumberFormat="0" applyBorder="0" applyAlignment="0"/>
    <xf numFmtId="0" fontId="132" fillId="0" borderId="0" applyFill="0" applyBorder="0" applyAlignment="0"/>
    <xf numFmtId="0" fontId="143" fillId="0" borderId="0" applyFill="0" applyBorder="0" applyAlignment="0"/>
    <xf numFmtId="0" fontId="293" fillId="0" borderId="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252" fontId="4" fillId="138" borderId="0" applyFont="0" applyFill="0" applyBorder="0" applyAlignment="0" applyProtection="0"/>
    <xf numFmtId="44" fontId="6" fillId="0" borderId="0" applyFont="0" applyFill="0" applyBorder="0" applyAlignment="0" applyProtection="0"/>
    <xf numFmtId="0" fontId="125" fillId="136" borderId="0"/>
    <xf numFmtId="0" fontId="125" fillId="136" borderId="0"/>
    <xf numFmtId="253" fontId="294" fillId="0" borderId="0" applyFont="0" applyFill="0" applyBorder="0" applyAlignment="0" applyProtection="0"/>
    <xf numFmtId="254" fontId="294" fillId="0" borderId="0" applyFont="0" applyFill="0" applyBorder="0" applyAlignment="0" applyProtection="0"/>
    <xf numFmtId="0" fontId="157" fillId="0" borderId="0">
      <protection locked="0"/>
    </xf>
    <xf numFmtId="5" fontId="4" fillId="0" borderId="0" applyFill="0" applyBorder="0" applyAlignment="0" applyProtection="0"/>
    <xf numFmtId="0" fontId="149" fillId="50" borderId="77">
      <protection hidden="1"/>
    </xf>
    <xf numFmtId="0" fontId="295" fillId="84" borderId="0" applyNumberFormat="0" applyBorder="0" applyAlignment="0" applyProtection="0"/>
    <xf numFmtId="0" fontId="253" fillId="0" borderId="0"/>
    <xf numFmtId="0" fontId="72" fillId="0" borderId="0">
      <alignment horizontal="center"/>
    </xf>
    <xf numFmtId="0" fontId="125" fillId="136" borderId="0"/>
    <xf numFmtId="0" fontId="178" fillId="0" borderId="0"/>
    <xf numFmtId="181" fontId="8" fillId="0" borderId="0" applyFill="0" applyBorder="0" applyAlignment="0"/>
    <xf numFmtId="0" fontId="4" fillId="0" borderId="0" applyBorder="0"/>
    <xf numFmtId="0" fontId="4" fillId="0" borderId="0" applyFont="0" applyFill="0" applyBorder="0" applyAlignment="0" applyProtection="0"/>
    <xf numFmtId="0" fontId="4" fillId="0" borderId="0"/>
    <xf numFmtId="0" fontId="4" fillId="0" borderId="0"/>
    <xf numFmtId="0" fontId="4" fillId="0" borderId="0" applyBorder="0"/>
    <xf numFmtId="0" fontId="4" fillId="0" borderId="0"/>
    <xf numFmtId="0" fontId="4" fillId="0" borderId="0"/>
    <xf numFmtId="0" fontId="4" fillId="0" borderId="0"/>
    <xf numFmtId="0" fontId="55" fillId="0" borderId="0"/>
    <xf numFmtId="0" fontId="4" fillId="0" borderId="0"/>
    <xf numFmtId="0" fontId="130" fillId="0" borderId="0"/>
    <xf numFmtId="0" fontId="55" fillId="0" borderId="0"/>
    <xf numFmtId="0" fontId="4" fillId="0" borderId="0"/>
    <xf numFmtId="0" fontId="4" fillId="0" borderId="0"/>
    <xf numFmtId="0" fontId="296" fillId="0" borderId="0"/>
    <xf numFmtId="168" fontId="297" fillId="0" borderId="78" applyNumberFormat="0" applyBorder="0" applyAlignment="0" applyProtection="0">
      <alignment horizontal="center" vertical="center"/>
    </xf>
    <xf numFmtId="0" fontId="4"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179" fillId="0" borderId="5"/>
    <xf numFmtId="0" fontId="153" fillId="88" borderId="0">
      <alignment vertical="center"/>
    </xf>
    <xf numFmtId="255" fontId="6" fillId="46" borderId="0"/>
    <xf numFmtId="255" fontId="6" fillId="48" borderId="11"/>
    <xf numFmtId="255" fontId="50" fillId="46" borderId="7"/>
    <xf numFmtId="256" fontId="298" fillId="0" borderId="0" applyFill="0" applyBorder="0">
      <alignment horizontal="right" vertical="center"/>
    </xf>
    <xf numFmtId="0" fontId="299" fillId="0" borderId="0" applyNumberFormat="0" applyFont="0" applyAlignment="0"/>
    <xf numFmtId="257" fontId="201" fillId="0" borderId="0" applyFill="0" applyBorder="0" applyProtection="0">
      <alignment horizontal="right" vertical="center"/>
    </xf>
    <xf numFmtId="258" fontId="201" fillId="0" borderId="0">
      <alignment horizontal="right"/>
    </xf>
    <xf numFmtId="259" fontId="201" fillId="0" borderId="0">
      <alignment horizontal="right"/>
    </xf>
    <xf numFmtId="4" fontId="300" fillId="74" borderId="0" applyFont="0" applyFill="0" applyBorder="0"/>
    <xf numFmtId="0" fontId="4" fillId="0" borderId="0"/>
    <xf numFmtId="260" fontId="4" fillId="0" borderId="0" applyFont="0" applyFill="0" applyBorder="0" applyAlignment="0" applyProtection="0"/>
    <xf numFmtId="261" fontId="4" fillId="0" borderId="0" applyFont="0" applyFill="0" applyBorder="0" applyAlignment="0" applyProtection="0"/>
    <xf numFmtId="0" fontId="301" fillId="0" borderId="0"/>
    <xf numFmtId="37" fontId="190" fillId="0" borderId="0">
      <protection locked="0"/>
    </xf>
    <xf numFmtId="0" fontId="302" fillId="46" borderId="0">
      <alignment horizontal="right"/>
    </xf>
    <xf numFmtId="0" fontId="303" fillId="46" borderId="16"/>
    <xf numFmtId="0" fontId="303" fillId="0" borderId="0" applyBorder="0">
      <alignment horizontal="centerContinuous"/>
    </xf>
    <xf numFmtId="0" fontId="304" fillId="0" borderId="0" applyBorder="0">
      <alignment horizontal="centerContinuous"/>
    </xf>
    <xf numFmtId="0" fontId="305" fillId="0" borderId="0"/>
    <xf numFmtId="0" fontId="274" fillId="0" borderId="0"/>
    <xf numFmtId="0" fontId="274" fillId="0" borderId="0"/>
    <xf numFmtId="204" fontId="4" fillId="0" borderId="0" applyFont="0" applyFill="0" applyBorder="0" applyAlignment="0" applyProtection="0"/>
    <xf numFmtId="166" fontId="132" fillId="0" borderId="0" applyFont="0" applyFill="0" applyBorder="0" applyAlignment="0" applyProtection="0">
      <protection locked="0"/>
    </xf>
    <xf numFmtId="10" fontId="132" fillId="0" borderId="0" applyFont="0" applyFill="0" applyBorder="0" applyAlignment="0" applyProtection="0">
      <protection locked="0"/>
    </xf>
    <xf numFmtId="9" fontId="130" fillId="0" borderId="0" applyFont="0" applyFill="0" applyBorder="0" applyAlignment="0" applyProtection="0"/>
    <xf numFmtId="9" fontId="6" fillId="48" borderId="11" applyAlignment="0">
      <protection locked="0"/>
    </xf>
    <xf numFmtId="262" fontId="128" fillId="0" borderId="0"/>
    <xf numFmtId="263" fontId="128" fillId="0" borderId="0"/>
    <xf numFmtId="10" fontId="306" fillId="46" borderId="0"/>
    <xf numFmtId="10" fontId="307" fillId="0" borderId="0" applyFill="0" applyBorder="0" applyAlignment="0" applyProtection="0"/>
    <xf numFmtId="4" fontId="307" fillId="0" borderId="0" applyFill="0" applyBorder="0" applyAlignment="0" applyProtection="0"/>
    <xf numFmtId="0" fontId="125" fillId="0" borderId="0"/>
    <xf numFmtId="0" fontId="125" fillId="136" borderId="0"/>
    <xf numFmtId="0" fontId="157" fillId="0" borderId="0">
      <protection locked="0"/>
    </xf>
    <xf numFmtId="9" fontId="4" fillId="0" borderId="0" applyFont="0" applyFill="0" applyBorder="0" applyAlignment="0" applyProtection="0"/>
    <xf numFmtId="0" fontId="149" fillId="0" borderId="0" applyNumberFormat="0" applyFont="0" applyFill="0" applyBorder="0" applyAlignment="0" applyProtection="0">
      <alignment horizontal="left"/>
    </xf>
    <xf numFmtId="15" fontId="149" fillId="0" borderId="0" applyFont="0" applyFill="0" applyBorder="0" applyAlignment="0" applyProtection="0"/>
    <xf numFmtId="4" fontId="149" fillId="0" borderId="0" applyFont="0" applyFill="0" applyBorder="0" applyAlignment="0" applyProtection="0"/>
    <xf numFmtId="0" fontId="261" fillId="0" borderId="37">
      <alignment horizontal="center"/>
    </xf>
    <xf numFmtId="3" fontId="149" fillId="0" borderId="0" applyFont="0" applyFill="0" applyBorder="0" applyAlignment="0" applyProtection="0"/>
    <xf numFmtId="0" fontId="149" fillId="144" borderId="0" applyNumberFormat="0" applyFont="0" applyBorder="0" applyAlignment="0" applyProtection="0"/>
    <xf numFmtId="39" fontId="4" fillId="0" borderId="0" applyFill="0" applyBorder="0" applyAlignment="0" applyProtection="0"/>
    <xf numFmtId="37" fontId="4" fillId="0" borderId="0" applyFill="0" applyBorder="0" applyAlignment="0" applyProtection="0"/>
    <xf numFmtId="0" fontId="125" fillId="0" borderId="0"/>
    <xf numFmtId="0" fontId="125" fillId="0" borderId="0"/>
    <xf numFmtId="37" fontId="4" fillId="0" borderId="0" applyFill="0" applyBorder="0" applyAlignment="0" applyProtection="0"/>
    <xf numFmtId="264" fontId="4" fillId="46" borderId="2">
      <alignment vertical="center"/>
    </xf>
    <xf numFmtId="0" fontId="4" fillId="0" borderId="0">
      <alignment horizontal="center"/>
    </xf>
    <xf numFmtId="167" fontId="4" fillId="0" borderId="0" applyNumberFormat="0" applyFill="0" applyBorder="0" applyAlignment="0" applyProtection="0">
      <alignment horizontal="left"/>
    </xf>
    <xf numFmtId="38" fontId="308" fillId="0" borderId="0"/>
    <xf numFmtId="245" fontId="261" fillId="46" borderId="0"/>
    <xf numFmtId="0" fontId="182" fillId="0" borderId="0"/>
    <xf numFmtId="0" fontId="72" fillId="0" borderId="0" applyNumberFormat="0" applyFill="0" applyBorder="0" applyAlignment="0" applyProtection="0"/>
    <xf numFmtId="0" fontId="309" fillId="81" borderId="79" applyNumberFormat="0" applyAlignment="0" applyProtection="0"/>
    <xf numFmtId="0" fontId="258" fillId="94" borderId="54"/>
    <xf numFmtId="0" fontId="4" fillId="0" borderId="0"/>
    <xf numFmtId="0" fontId="4" fillId="79" borderId="0" applyNumberFormat="0" applyFont="0" applyBorder="0" applyAlignment="0" applyProtection="0"/>
    <xf numFmtId="0" fontId="4" fillId="81" borderId="0" applyNumberFormat="0" applyFont="0" applyBorder="0" applyAlignment="0" applyProtection="0"/>
    <xf numFmtId="0" fontId="4" fillId="98" borderId="0" applyNumberFormat="0" applyFont="0" applyBorder="0" applyAlignment="0" applyProtection="0"/>
    <xf numFmtId="0" fontId="4" fillId="0" borderId="0" applyNumberFormat="0" applyFont="0" applyFill="0" applyBorder="0" applyAlignment="0" applyProtection="0"/>
    <xf numFmtId="0" fontId="4" fillId="98"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286" fillId="0" borderId="70">
      <alignment horizontal="left" wrapText="1"/>
      <protection hidden="1"/>
    </xf>
    <xf numFmtId="0" fontId="310" fillId="0" borderId="75">
      <alignment horizontal="right" wrapText="1"/>
      <protection hidden="1"/>
    </xf>
    <xf numFmtId="0" fontId="49" fillId="0" borderId="0"/>
    <xf numFmtId="0" fontId="64" fillId="0" borderId="0"/>
    <xf numFmtId="0" fontId="191" fillId="0" borderId="10"/>
    <xf numFmtId="0" fontId="4" fillId="6" borderId="0"/>
    <xf numFmtId="0" fontId="192" fillId="0" borderId="0"/>
    <xf numFmtId="49" fontId="311" fillId="104" borderId="0"/>
    <xf numFmtId="49" fontId="194" fillId="104" borderId="80"/>
    <xf numFmtId="0" fontId="193" fillId="46" borderId="58">
      <protection locked="0"/>
    </xf>
    <xf numFmtId="0" fontId="193" fillId="103" borderId="0"/>
    <xf numFmtId="0" fontId="195" fillId="105" borderId="0"/>
    <xf numFmtId="38" fontId="149" fillId="0" borderId="0" applyFont="0" applyFill="0" applyBorder="0" applyAlignment="0" applyProtection="0"/>
    <xf numFmtId="265" fontId="4" fillId="0" borderId="0">
      <protection locked="0"/>
    </xf>
    <xf numFmtId="37" fontId="190" fillId="0" borderId="0">
      <protection locked="0"/>
    </xf>
    <xf numFmtId="49" fontId="64" fillId="0" borderId="2">
      <protection locked="0"/>
    </xf>
    <xf numFmtId="266" fontId="126" fillId="106" borderId="0" applyFont="0"/>
    <xf numFmtId="0" fontId="312" fillId="0" borderId="81">
      <alignment horizontal="center" vertical="center" wrapText="1"/>
      <protection hidden="1"/>
    </xf>
    <xf numFmtId="0" fontId="173" fillId="66" borderId="0">
      <alignment horizontal="center"/>
    </xf>
    <xf numFmtId="0" fontId="286" fillId="0" borderId="70">
      <alignment horizontal="left" wrapText="1"/>
      <protection locked="0"/>
    </xf>
    <xf numFmtId="0" fontId="257" fillId="0" borderId="75">
      <alignment horizontal="right" wrapText="1"/>
      <protection locked="0"/>
    </xf>
    <xf numFmtId="0" fontId="4" fillId="0" borderId="0"/>
    <xf numFmtId="0" fontId="191" fillId="0" borderId="0"/>
    <xf numFmtId="0" fontId="49" fillId="98" borderId="0"/>
    <xf numFmtId="0" fontId="49" fillId="0" borderId="0"/>
    <xf numFmtId="0" fontId="192" fillId="0" borderId="0"/>
    <xf numFmtId="49" fontId="64" fillId="0" borderId="0"/>
    <xf numFmtId="0" fontId="313" fillId="47" borderId="13" applyNumberFormat="0" applyFont="0" applyFill="0" applyBorder="0" applyAlignment="0" applyProtection="0"/>
    <xf numFmtId="0" fontId="4" fillId="0" borderId="0"/>
    <xf numFmtId="0" fontId="250" fillId="0" borderId="0"/>
    <xf numFmtId="267" fontId="6" fillId="0" borderId="6">
      <alignment vertical="top" wrapText="1"/>
    </xf>
    <xf numFmtId="0" fontId="50" fillId="0" borderId="0" applyNumberFormat="0" applyBorder="0"/>
    <xf numFmtId="0" fontId="50" fillId="0" borderId="0" applyNumberFormat="0" applyBorder="0">
      <alignment horizontal="left"/>
    </xf>
    <xf numFmtId="0" fontId="207" fillId="0" borderId="0" applyNumberFormat="0" applyBorder="0">
      <alignment horizontal="left"/>
    </xf>
    <xf numFmtId="0" fontId="207" fillId="0" borderId="0" applyNumberFormat="0" applyBorder="0">
      <alignment horizontal="center" wrapText="1"/>
    </xf>
    <xf numFmtId="0" fontId="6" fillId="0" borderId="2" applyNumberFormat="0">
      <alignment horizontal="left" vertical="top" wrapText="1"/>
    </xf>
    <xf numFmtId="0" fontId="50" fillId="0" borderId="14" applyNumberFormat="0"/>
    <xf numFmtId="0" fontId="3" fillId="0" borderId="0" applyNumberFormat="0" applyBorder="0"/>
    <xf numFmtId="0" fontId="4" fillId="0" borderId="10" applyNumberFormat="0" applyFont="0"/>
    <xf numFmtId="0" fontId="4" fillId="0" borderId="1" applyNumberFormat="0" applyFont="0"/>
    <xf numFmtId="0" fontId="4" fillId="0" borderId="16" applyNumberFormat="0" applyFont="0"/>
    <xf numFmtId="0" fontId="4" fillId="0" borderId="15" applyNumberFormat="0" applyFont="0"/>
    <xf numFmtId="0" fontId="4" fillId="0" borderId="67" applyNumberFormat="0" applyFont="0"/>
    <xf numFmtId="267" fontId="3" fillId="0" borderId="5">
      <alignment vertical="top" wrapText="1"/>
    </xf>
    <xf numFmtId="0" fontId="149" fillId="0" borderId="0"/>
    <xf numFmtId="268" fontId="314" fillId="0" borderId="0" applyBorder="0">
      <alignment vertical="top" wrapText="1"/>
    </xf>
    <xf numFmtId="269" fontId="6" fillId="0" borderId="2" applyFill="0" applyProtection="0">
      <alignment vertical="top" wrapText="1"/>
    </xf>
    <xf numFmtId="269" fontId="6" fillId="0" borderId="2" applyFill="0" applyProtection="0">
      <alignment vertical="top" wrapText="1"/>
    </xf>
    <xf numFmtId="0" fontId="6" fillId="0" borderId="0" applyNumberFormat="0" applyFill="0" applyBorder="0">
      <alignment vertical="top"/>
      <protection locked="0"/>
    </xf>
    <xf numFmtId="0" fontId="6" fillId="0" borderId="0" applyNumberFormat="0" applyFill="0" applyBorder="0">
      <alignment vertical="top"/>
      <protection locked="0"/>
    </xf>
    <xf numFmtId="0" fontId="314" fillId="0" borderId="0" applyNumberFormat="0" applyFill="0" applyBorder="0" applyProtection="0">
      <alignment horizontal="left" vertical="top" wrapText="1"/>
    </xf>
    <xf numFmtId="0" fontId="314" fillId="0" borderId="0" applyNumberFormat="0" applyFill="0" applyBorder="0" applyProtection="0">
      <alignment horizontal="left" vertical="top" wrapText="1"/>
    </xf>
    <xf numFmtId="0" fontId="44" fillId="0" borderId="13" applyNumberFormat="0">
      <alignment horizontal="left"/>
    </xf>
    <xf numFmtId="0" fontId="44" fillId="0" borderId="17" applyNumberFormat="0">
      <alignment horizontal="left"/>
    </xf>
    <xf numFmtId="0" fontId="146" fillId="0" borderId="7">
      <alignment horizontal="center" vertical="top" wrapText="1"/>
    </xf>
    <xf numFmtId="0" fontId="145" fillId="0" borderId="37">
      <alignment horizontal="center" vertical="top" wrapText="1"/>
    </xf>
    <xf numFmtId="0" fontId="315" fillId="66" borderId="0">
      <alignment wrapText="1"/>
    </xf>
    <xf numFmtId="0" fontId="4" fillId="0" borderId="10" applyNumberFormat="0" applyFont="0" applyFill="0" applyAlignment="0"/>
    <xf numFmtId="38" fontId="316" fillId="0" borderId="0" applyFill="0" applyBorder="0" applyAlignment="0" applyProtection="0"/>
    <xf numFmtId="270" fontId="317" fillId="0" borderId="0" applyFill="0" applyBorder="0" applyAlignment="0" applyProtection="0"/>
    <xf numFmtId="0" fontId="268" fillId="0" borderId="0" applyNumberFormat="0" applyFill="0" applyBorder="0" applyAlignment="0" applyProtection="0"/>
    <xf numFmtId="0" fontId="318" fillId="0" borderId="0" applyNumberFormat="0" applyFill="0" applyBorder="0" applyAlignment="0" applyProtection="0"/>
    <xf numFmtId="38" fontId="319" fillId="0" borderId="0" applyNumberFormat="0" applyFill="0" applyBorder="0" applyAlignment="0" applyProtection="0"/>
    <xf numFmtId="40" fontId="320" fillId="0" borderId="0"/>
    <xf numFmtId="0" fontId="321" fillId="0" borderId="0" applyNumberFormat="0" applyFill="0" applyBorder="0" applyAlignment="0" applyProtection="0"/>
    <xf numFmtId="0" fontId="322" fillId="0" borderId="0" applyNumberFormat="0" applyFill="0" applyBorder="0" applyAlignment="0" applyProtection="0"/>
    <xf numFmtId="0" fontId="149" fillId="46" borderId="0"/>
    <xf numFmtId="0" fontId="196" fillId="0" borderId="0" applyNumberFormat="0" applyFill="0" applyBorder="0" applyAlignment="0" applyProtection="0"/>
    <xf numFmtId="0" fontId="265" fillId="138" borderId="0" applyNumberFormat="0" applyFill="0" applyBorder="0" applyAlignment="0" applyProtection="0"/>
    <xf numFmtId="0" fontId="65" fillId="138" borderId="0" applyNumberFormat="0" applyFill="0" applyBorder="0" applyAlignment="0" applyProtection="0"/>
    <xf numFmtId="0" fontId="280" fillId="0" borderId="82" applyNumberFormat="0" applyFill="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271" fontId="132" fillId="0" borderId="0" applyFont="0" applyFill="0" applyBorder="0" applyAlignment="0" applyProtection="0"/>
    <xf numFmtId="272" fontId="113" fillId="0" borderId="0" applyFont="0" applyFill="0" applyBorder="0" applyAlignment="0" applyProtection="0"/>
    <xf numFmtId="0" fontId="119" fillId="88" borderId="0">
      <alignment vertical="center"/>
    </xf>
    <xf numFmtId="0" fontId="325" fillId="88" borderId="0"/>
    <xf numFmtId="0" fontId="326" fillId="88" borderId="0">
      <alignment horizontal="right" vertical="center"/>
    </xf>
    <xf numFmtId="168" fontId="4" fillId="64" borderId="0" applyNumberFormat="0" applyFont="0" applyBorder="0" applyAlignment="0">
      <alignment horizontal="left" vertical="top"/>
    </xf>
    <xf numFmtId="0" fontId="258" fillId="145" borderId="54"/>
    <xf numFmtId="0" fontId="327" fillId="0" borderId="0" applyNumberFormat="0" applyFill="0" applyBorder="0" applyAlignment="0">
      <protection locked="0"/>
    </xf>
    <xf numFmtId="37" fontId="327" fillId="81" borderId="36" applyNumberFormat="0" applyFill="0" applyBorder="0" applyAlignment="0">
      <alignment horizontal="left"/>
      <protection locked="0"/>
    </xf>
    <xf numFmtId="37" fontId="328" fillId="46" borderId="36" applyNumberFormat="0" applyFill="0" applyBorder="0" applyAlignment="0">
      <alignment horizontal="left"/>
      <protection locked="0"/>
    </xf>
    <xf numFmtId="37" fontId="118" fillId="46" borderId="36" applyNumberFormat="0" applyFill="0" applyBorder="0" applyAlignment="0">
      <alignment horizontal="left"/>
      <protection locked="0"/>
    </xf>
    <xf numFmtId="42" fontId="4" fillId="0" borderId="0" applyFont="0" applyFill="0" applyBorder="0" applyAlignment="0" applyProtection="0"/>
    <xf numFmtId="44" fontId="4" fillId="0" borderId="0" applyFont="0" applyFill="0" applyBorder="0" applyAlignment="0" applyProtection="0"/>
    <xf numFmtId="0" fontId="286" fillId="0" borderId="83">
      <alignment horizontal="right"/>
      <protection hidden="1"/>
    </xf>
    <xf numFmtId="3" fontId="4" fillId="138" borderId="0" applyFont="0" applyFill="0" applyBorder="0" applyAlignment="0" applyProtection="0"/>
    <xf numFmtId="273" fontId="149" fillId="0" borderId="0" applyFont="0" applyFill="0" applyBorder="0" applyAlignment="0" applyProtection="0"/>
    <xf numFmtId="274" fontId="149" fillId="0" borderId="0" applyFont="0" applyFill="0" applyBorder="0" applyAlignment="0" applyProtection="0"/>
    <xf numFmtId="275" fontId="296" fillId="0" borderId="0" applyFont="0" applyFill="0" applyBorder="0" applyAlignment="0" applyProtection="0"/>
    <xf numFmtId="276" fontId="296" fillId="0" borderId="0" applyFont="0" applyFill="0" applyBorder="0" applyAlignment="0" applyProtection="0"/>
    <xf numFmtId="0" fontId="329" fillId="0" borderId="0" applyNumberFormat="0" applyFont="0" applyFill="0" applyBorder="0" applyProtection="0">
      <alignment horizontal="center" vertical="center" wrapText="1"/>
    </xf>
    <xf numFmtId="277" fontId="330" fillId="0" borderId="0" applyFont="0" applyFill="0" applyBorder="0" applyAlignment="0" applyProtection="0"/>
    <xf numFmtId="278" fontId="4" fillId="0" borderId="0"/>
    <xf numFmtId="0" fontId="4" fillId="0" borderId="0"/>
    <xf numFmtId="0" fontId="4" fillId="0" borderId="0"/>
    <xf numFmtId="0" fontId="55" fillId="0" borderId="0"/>
    <xf numFmtId="0" fontId="115" fillId="0" borderId="0" applyNumberFormat="0" applyFill="0" applyBorder="0" applyAlignment="0" applyProtection="0"/>
    <xf numFmtId="0" fontId="89" fillId="12" borderId="0" applyNumberFormat="0" applyBorder="0" applyAlignment="0" applyProtection="0"/>
    <xf numFmtId="0" fontId="90" fillId="13" borderId="0" applyNumberFormat="0" applyBorder="0" applyAlignment="0" applyProtection="0"/>
    <xf numFmtId="0" fontId="116" fillId="14" borderId="0" applyNumberFormat="0" applyBorder="0" applyAlignment="0" applyProtection="0"/>
    <xf numFmtId="0" fontId="55" fillId="18" borderId="25" applyNumberFormat="0" applyFont="0" applyAlignment="0" applyProtection="0"/>
    <xf numFmtId="0" fontId="56" fillId="7"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6" fillId="41" borderId="0" applyNumberFormat="0" applyBorder="0" applyAlignment="0" applyProtection="0"/>
    <xf numFmtId="0" fontId="55" fillId="0" borderId="0"/>
    <xf numFmtId="0" fontId="79" fillId="0" borderId="0"/>
    <xf numFmtId="0" fontId="79" fillId="0" borderId="0"/>
    <xf numFmtId="0" fontId="218" fillId="14" borderId="0" applyNumberFormat="0" applyBorder="0" applyAlignment="0" applyProtection="0"/>
    <xf numFmtId="0" fontId="211" fillId="17" borderId="24" applyNumberFormat="0" applyAlignment="0" applyProtection="0"/>
    <xf numFmtId="4" fontId="119" fillId="48" borderId="53" applyNumberFormat="0" applyProtection="0">
      <alignment horizontal="left" vertical="center" indent="1"/>
    </xf>
    <xf numFmtId="0" fontId="60" fillId="30"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79" fillId="0" borderId="0"/>
    <xf numFmtId="0" fontId="309" fillId="81" borderId="79" applyNumberFormat="0" applyAlignment="0" applyProtection="0"/>
    <xf numFmtId="0" fontId="79" fillId="0" borderId="0"/>
    <xf numFmtId="17" fontId="278" fillId="139" borderId="0"/>
    <xf numFmtId="0" fontId="79" fillId="0" borderId="0"/>
    <xf numFmtId="0" fontId="79" fillId="0" borderId="0"/>
    <xf numFmtId="0" fontId="248" fillId="79" borderId="60" applyNumberFormat="0" applyFont="0" applyAlignment="0" applyProtection="0"/>
    <xf numFmtId="0" fontId="157" fillId="0" borderId="0">
      <protection locked="0"/>
    </xf>
    <xf numFmtId="0" fontId="79" fillId="0" borderId="0"/>
    <xf numFmtId="0" fontId="285" fillId="0" borderId="0" applyNumberFormat="0" applyFill="0" applyBorder="0" applyAlignment="0" applyProtection="0"/>
    <xf numFmtId="0" fontId="248" fillId="79" borderId="60" applyNumberFormat="0" applyFont="0" applyAlignment="0" applyProtection="0"/>
    <xf numFmtId="0" fontId="79" fillId="0" borderId="0"/>
    <xf numFmtId="1" fontId="206" fillId="0" borderId="14" applyFont="0" applyFill="0" applyBorder="0" applyAlignment="0" applyProtection="0">
      <alignment horizontal="left"/>
    </xf>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4" fillId="64" borderId="53" applyNumberFormat="0" applyProtection="0">
      <alignment horizontal="left" vertical="top" indent="1"/>
    </xf>
    <xf numFmtId="0" fontId="79" fillId="0" borderId="0"/>
    <xf numFmtId="0" fontId="4" fillId="116" borderId="53" applyNumberFormat="0" applyProtection="0">
      <alignment horizontal="left" vertical="top" indent="1"/>
    </xf>
    <xf numFmtId="17" fontId="278" fillId="139" borderId="0"/>
    <xf numFmtId="0" fontId="79" fillId="0" borderId="0"/>
    <xf numFmtId="4" fontId="153" fillId="97" borderId="53" applyNumberFormat="0" applyProtection="0">
      <alignment horizontal="right" vertical="center"/>
    </xf>
    <xf numFmtId="0" fontId="79" fillId="0" borderId="0"/>
    <xf numFmtId="0" fontId="86" fillId="0" borderId="0" applyNumberFormat="0" applyFill="0" applyBorder="0" applyAlignment="0" applyProtection="0"/>
    <xf numFmtId="4" fontId="153" fillId="94" borderId="53" applyNumberFormat="0" applyProtection="0">
      <alignment horizontal="right" vertical="center"/>
    </xf>
    <xf numFmtId="0" fontId="4" fillId="138" borderId="0" applyFont="0" applyFill="0" applyBorder="0" applyAlignment="0" applyProtection="0"/>
    <xf numFmtId="4" fontId="153" fillId="90" borderId="53" applyNumberFormat="0" applyProtection="0">
      <alignment horizontal="right" vertical="center"/>
    </xf>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4" fontId="153" fillId="86" borderId="53" applyNumberFormat="0" applyProtection="0">
      <alignment horizontal="right" vertical="center"/>
    </xf>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55" fillId="0" borderId="0"/>
    <xf numFmtId="9"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 borderId="0"/>
    <xf numFmtId="0" fontId="285" fillId="0" borderId="0" applyNumberFormat="0" applyFill="0" applyBorder="0" applyAlignment="0" applyProtection="0"/>
    <xf numFmtId="0" fontId="7" fillId="0" borderId="68" applyNumberFormat="0" applyFont="0" applyFill="0" applyAlignment="0" applyProtection="0"/>
    <xf numFmtId="0" fontId="55" fillId="0" borderId="0"/>
    <xf numFmtId="0" fontId="115" fillId="0" borderId="0" applyNumberFormat="0" applyFill="0" applyBorder="0" applyAlignment="0" applyProtection="0"/>
    <xf numFmtId="0" fontId="55" fillId="18" borderId="25" applyNumberFormat="0" applyFont="0" applyAlignment="0" applyProtection="0"/>
    <xf numFmtId="9" fontId="55" fillId="0" borderId="0" applyFont="0" applyFill="0" applyBorder="0" applyAlignment="0" applyProtection="0"/>
    <xf numFmtId="0" fontId="79" fillId="0" borderId="0"/>
    <xf numFmtId="4" fontId="119" fillId="84" borderId="53" applyNumberFormat="0" applyProtection="0">
      <alignment vertical="center"/>
    </xf>
    <xf numFmtId="0" fontId="257" fillId="0" borderId="70">
      <protection hidden="1"/>
    </xf>
    <xf numFmtId="0" fontId="79" fillId="0" borderId="0"/>
    <xf numFmtId="38" fontId="4" fillId="46" borderId="0" applyNumberFormat="0" applyFont="0" applyAlignment="0"/>
    <xf numFmtId="0" fontId="4" fillId="138" borderId="0" applyFont="0" applyFill="0" applyBorder="0" applyAlignment="0" applyProtection="0"/>
    <xf numFmtId="0" fontId="79" fillId="0" borderId="0"/>
    <xf numFmtId="0" fontId="248" fillId="79" borderId="60" applyNumberFormat="0" applyFont="0" applyAlignment="0" applyProtection="0"/>
    <xf numFmtId="0" fontId="79" fillId="0" borderId="0"/>
    <xf numFmtId="0" fontId="248" fillId="79" borderId="60" applyNumberFormat="0" applyFont="0" applyAlignment="0" applyProtection="0"/>
    <xf numFmtId="0" fontId="79" fillId="0" borderId="0"/>
    <xf numFmtId="0" fontId="79" fillId="0" borderId="0"/>
    <xf numFmtId="0" fontId="79" fillId="0" borderId="0"/>
    <xf numFmtId="0" fontId="79" fillId="18" borderId="25" applyNumberFormat="0" applyFont="0" applyAlignment="0" applyProtection="0"/>
    <xf numFmtId="0" fontId="79" fillId="0" borderId="0"/>
    <xf numFmtId="0" fontId="79" fillId="18" borderId="25" applyNumberFormat="0" applyFont="0" applyAlignment="0" applyProtection="0"/>
    <xf numFmtId="0" fontId="4" fillId="115" borderId="53" applyNumberFormat="0" applyProtection="0">
      <alignment horizontal="left" vertical="top" indent="1"/>
    </xf>
    <xf numFmtId="0" fontId="79" fillId="0" borderId="0"/>
    <xf numFmtId="0" fontId="79" fillId="0" borderId="0"/>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4" fillId="0" borderId="0"/>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0" fontId="4" fillId="79" borderId="0" applyNumberFormat="0" applyFont="0" applyBorder="0" applyAlignment="0" applyProtection="0"/>
    <xf numFmtId="0" fontId="79" fillId="0" borderId="0"/>
    <xf numFmtId="0" fontId="79" fillId="0" borderId="0"/>
    <xf numFmtId="4" fontId="220" fillId="48" borderId="53" applyNumberFormat="0" applyProtection="0">
      <alignment vertical="center"/>
    </xf>
    <xf numFmtId="0" fontId="149" fillId="0" borderId="70">
      <protection hidden="1"/>
    </xf>
    <xf numFmtId="0" fontId="79" fillId="0" borderId="0"/>
    <xf numFmtId="38" fontId="4" fillId="46" borderId="0" applyNumberFormat="0" applyFont="0" applyAlignment="0"/>
    <xf numFmtId="0" fontId="79" fillId="0" borderId="0"/>
    <xf numFmtId="0" fontId="157" fillId="0" borderId="0">
      <protection locked="0"/>
    </xf>
    <xf numFmtId="0" fontId="79" fillId="0" borderId="0"/>
    <xf numFmtId="0" fontId="248" fillId="79" borderId="60" applyNumberFormat="0" applyFont="0" applyAlignment="0" applyProtection="0"/>
    <xf numFmtId="38" fontId="4" fillId="46" borderId="0" applyNumberFormat="0" applyFont="0" applyAlignment="0"/>
    <xf numFmtId="0" fontId="79" fillId="0" borderId="0"/>
    <xf numFmtId="0" fontId="130" fillId="79" borderId="60" applyNumberFormat="0" applyFont="0" applyAlignment="0" applyProtection="0"/>
    <xf numFmtId="0" fontId="50" fillId="0" borderId="14" applyNumberFormat="0"/>
    <xf numFmtId="0" fontId="79" fillId="0" borderId="0"/>
    <xf numFmtId="38" fontId="4" fillId="46" borderId="0" applyNumberFormat="0" applyFont="0" applyAlignment="0"/>
    <xf numFmtId="0" fontId="4" fillId="79" borderId="60" applyNumberFormat="0" applyFont="0" applyAlignment="0" applyProtection="0"/>
    <xf numFmtId="0" fontId="79" fillId="0" borderId="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0" borderId="0"/>
    <xf numFmtId="0" fontId="79" fillId="0" borderId="0"/>
    <xf numFmtId="0" fontId="4" fillId="64" borderId="53" applyNumberFormat="0" applyProtection="0">
      <alignment horizontal="left" vertical="center" indent="1"/>
    </xf>
    <xf numFmtId="0" fontId="4" fillId="138" borderId="0" applyFont="0" applyFill="0" applyBorder="0" applyAlignment="0" applyProtection="0"/>
    <xf numFmtId="0" fontId="79" fillId="0" borderId="0"/>
    <xf numFmtId="0" fontId="4" fillId="116" borderId="53" applyNumberFormat="0" applyProtection="0">
      <alignment horizontal="left" vertical="center" indent="1"/>
    </xf>
    <xf numFmtId="0" fontId="79" fillId="0" borderId="0"/>
    <xf numFmtId="0" fontId="286" fillId="0" borderId="76">
      <alignment horizontal="center"/>
      <protection hidden="1"/>
    </xf>
    <xf numFmtId="0" fontId="79" fillId="0" borderId="0"/>
    <xf numFmtId="4" fontId="153" fillId="93" borderId="53" applyNumberFormat="0" applyProtection="0">
      <alignment horizontal="right" vertical="center"/>
    </xf>
    <xf numFmtId="4" fontId="153" fillId="89" borderId="53" applyNumberFormat="0" applyProtection="0">
      <alignment horizontal="right" vertical="center"/>
    </xf>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18" borderId="25" applyNumberFormat="0" applyFont="0" applyAlignment="0" applyProtection="0"/>
    <xf numFmtId="0" fontId="79" fillId="19" borderId="0" applyNumberFormat="0" applyBorder="0" applyAlignment="0" applyProtection="0"/>
    <xf numFmtId="0" fontId="79" fillId="20"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 borderId="0"/>
    <xf numFmtId="0" fontId="7" fillId="0" borderId="68" applyNumberFormat="0" applyFont="0" applyFill="0" applyAlignment="0" applyProtection="0"/>
    <xf numFmtId="0" fontId="79" fillId="4" borderId="0"/>
    <xf numFmtId="0" fontId="79" fillId="4" borderId="0"/>
    <xf numFmtId="0" fontId="79" fillId="4" borderId="0"/>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4" fillId="0" borderId="0" applyFont="0" applyFill="0" applyBorder="0" applyAlignment="0" applyProtection="0"/>
    <xf numFmtId="0" fontId="258" fillId="145" borderId="54"/>
    <xf numFmtId="0" fontId="157" fillId="0" borderId="0">
      <protection locked="0"/>
    </xf>
    <xf numFmtId="0" fontId="4" fillId="0" borderId="10" applyNumberFormat="0" applyFont="0"/>
    <xf numFmtId="0" fontId="157" fillId="0" borderId="0">
      <protection locked="0"/>
    </xf>
    <xf numFmtId="0" fontId="4" fillId="0" borderId="0" applyFont="0" applyFill="0" applyBorder="0" applyAlignment="0" applyProtection="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0" fontId="79" fillId="4" borderId="0"/>
    <xf numFmtId="9" fontId="79" fillId="0" borderId="0" applyFont="0" applyFill="0" applyBorder="0" applyAlignment="0" applyProtection="0"/>
    <xf numFmtId="0" fontId="79" fillId="0" borderId="0"/>
    <xf numFmtId="0" fontId="29" fillId="0" borderId="0"/>
    <xf numFmtId="43" fontId="79" fillId="0" borderId="0" applyFont="0" applyFill="0" applyBorder="0" applyAlignment="0" applyProtection="0"/>
    <xf numFmtId="0" fontId="91" fillId="14" borderId="0" applyNumberFormat="0" applyBorder="0" applyAlignment="0" applyProtection="0"/>
    <xf numFmtId="0" fontId="332" fillId="147" borderId="0" applyNumberFormat="0" applyBorder="0" applyAlignment="0" applyProtection="0"/>
    <xf numFmtId="0" fontId="4" fillId="0" borderId="0"/>
    <xf numFmtId="0" fontId="208" fillId="65" borderId="2" applyNumberFormat="0">
      <alignment horizontal="center" vertical="center" wrapText="1"/>
    </xf>
    <xf numFmtId="0" fontId="221" fillId="0" borderId="0" applyNumberFormat="0" applyFill="0"/>
    <xf numFmtId="0" fontId="29" fillId="0" borderId="0"/>
    <xf numFmtId="0" fontId="120" fillId="146" borderId="84">
      <alignment horizontal="right"/>
    </xf>
    <xf numFmtId="0" fontId="331" fillId="64" borderId="85" applyNumberFormat="0"/>
    <xf numFmtId="0" fontId="117" fillId="0" borderId="0" applyNumberFormat="0" applyFill="0" applyBorder="0" applyAlignment="0" applyProtection="0">
      <alignment vertical="top"/>
      <protection locked="0"/>
    </xf>
    <xf numFmtId="0" fontId="22" fillId="0" borderId="0"/>
    <xf numFmtId="9" fontId="79" fillId="0" borderId="0" applyFont="0" applyFill="0" applyBorder="0" applyAlignment="0" applyProtection="0"/>
    <xf numFmtId="0" fontId="55" fillId="0" borderId="0"/>
    <xf numFmtId="43" fontId="55" fillId="0" borderId="0" applyFont="0" applyFill="0" applyBorder="0" applyAlignment="0" applyProtection="0"/>
    <xf numFmtId="44" fontId="55" fillId="0" borderId="0" applyFont="0" applyFill="0" applyBorder="0" applyAlignment="0" applyProtection="0"/>
    <xf numFmtId="0" fontId="332" fillId="148" borderId="0" applyNumberFormat="0" applyBorder="0" applyAlignment="0" applyProtection="0"/>
    <xf numFmtId="0" fontId="79" fillId="4" borderId="0"/>
    <xf numFmtId="9" fontId="79" fillId="0" borderId="0" applyFont="0" applyFill="0" applyBorder="0" applyAlignment="0" applyProtection="0"/>
    <xf numFmtId="43" fontId="79" fillId="0" borderId="0" applyFont="0" applyFill="0" applyBorder="0" applyAlignment="0" applyProtection="0"/>
    <xf numFmtId="0" fontId="332" fillId="147" borderId="0" applyNumberFormat="0" applyBorder="0" applyAlignment="0" applyProtection="0"/>
    <xf numFmtId="0" fontId="79" fillId="0" borderId="0"/>
    <xf numFmtId="0" fontId="332" fillId="82" borderId="0" applyNumberFormat="0" applyBorder="0" applyAlignment="0" applyProtection="0"/>
    <xf numFmtId="9" fontId="55" fillId="0" borderId="0" applyFont="0" applyFill="0" applyBorder="0" applyAlignment="0" applyProtection="0"/>
    <xf numFmtId="0" fontId="332" fillId="67" borderId="0" applyNumberFormat="0" applyBorder="0" applyAlignment="0" applyProtection="0"/>
    <xf numFmtId="43" fontId="79" fillId="0" borderId="0" applyFont="0" applyFill="0" applyBorder="0" applyAlignment="0" applyProtection="0"/>
    <xf numFmtId="43" fontId="4" fillId="0" borderId="0" applyFont="0" applyFill="0" applyBorder="0" applyAlignment="0" applyProtection="0"/>
    <xf numFmtId="0" fontId="55" fillId="0" borderId="0"/>
    <xf numFmtId="43" fontId="55" fillId="0" borderId="0" applyFont="0" applyFill="0" applyBorder="0" applyAlignment="0" applyProtection="0"/>
    <xf numFmtId="44" fontId="55" fillId="0" borderId="0" applyFont="0" applyFill="0" applyBorder="0" applyAlignment="0" applyProtection="0"/>
    <xf numFmtId="0" fontId="332" fillId="148" borderId="0" applyNumberFormat="0" applyBorder="0" applyAlignment="0" applyProtection="0"/>
    <xf numFmtId="9" fontId="55" fillId="0" borderId="0" applyFont="0" applyFill="0" applyBorder="0" applyAlignment="0" applyProtection="0"/>
    <xf numFmtId="215" fontId="55" fillId="0" borderId="0"/>
    <xf numFmtId="9" fontId="130" fillId="0" borderId="0" applyFont="0" applyFill="0" applyBorder="0" applyAlignment="0" applyProtection="0"/>
    <xf numFmtId="0" fontId="332" fillId="82" borderId="0" applyNumberFormat="0" applyBorder="0" applyAlignment="0" applyProtection="0"/>
    <xf numFmtId="0" fontId="332" fillId="148" borderId="0" applyNumberFormat="0" applyBorder="0" applyAlignment="0" applyProtection="0"/>
    <xf numFmtId="0" fontId="332" fillId="147" borderId="0" applyNumberFormat="0" applyBorder="0" applyAlignment="0" applyProtection="0"/>
    <xf numFmtId="0" fontId="332" fillId="148" borderId="0" applyNumberFormat="0" applyBorder="0" applyAlignment="0" applyProtection="0"/>
    <xf numFmtId="9" fontId="79" fillId="0" borderId="0" applyFont="0" applyFill="0" applyBorder="0" applyAlignment="0" applyProtection="0"/>
    <xf numFmtId="0" fontId="332" fillId="8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9" fontId="79" fillId="0" borderId="0" applyFont="0" applyFill="0" applyBorder="0" applyAlignment="0" applyProtection="0"/>
    <xf numFmtId="0" fontId="332" fillId="147" borderId="0" applyNumberFormat="0" applyBorder="0" applyAlignment="0" applyProtection="0"/>
    <xf numFmtId="0" fontId="332" fillId="82" borderId="0" applyNumberFormat="0" applyBorder="0" applyAlignment="0" applyProtection="0"/>
    <xf numFmtId="0" fontId="79" fillId="0" borderId="0"/>
    <xf numFmtId="43" fontId="29" fillId="0" borderId="0" applyFont="0" applyFill="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77" borderId="0" applyNumberFormat="0" applyBorder="0" applyAlignment="0" applyProtection="0"/>
    <xf numFmtId="0" fontId="332" fillId="77" borderId="0" applyNumberFormat="0" applyBorder="0" applyAlignment="0" applyProtection="0"/>
    <xf numFmtId="0" fontId="332" fillId="77" borderId="0" applyNumberFormat="0" applyBorder="0" applyAlignment="0" applyProtection="0"/>
    <xf numFmtId="0" fontId="332" fillId="77" borderId="0" applyNumberFormat="0" applyBorder="0" applyAlignment="0" applyProtection="0"/>
    <xf numFmtId="0" fontId="332" fillId="78" borderId="0" applyNumberFormat="0" applyBorder="0" applyAlignment="0" applyProtection="0"/>
    <xf numFmtId="0" fontId="332" fillId="78" borderId="0" applyNumberFormat="0" applyBorder="0" applyAlignment="0" applyProtection="0"/>
    <xf numFmtId="0" fontId="332" fillId="78" borderId="0" applyNumberFormat="0" applyBorder="0" applyAlignment="0" applyProtection="0"/>
    <xf numFmtId="0" fontId="332" fillId="78"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149" borderId="0" applyNumberFormat="0" applyBorder="0" applyAlignment="0" applyProtection="0"/>
    <xf numFmtId="0" fontId="332" fillId="149" borderId="0" applyNumberFormat="0" applyBorder="0" applyAlignment="0" applyProtection="0"/>
    <xf numFmtId="0" fontId="332" fillId="149" borderId="0" applyNumberFormat="0" applyBorder="0" applyAlignment="0" applyProtection="0"/>
    <xf numFmtId="0" fontId="332" fillId="149" borderId="0" applyNumberFormat="0" applyBorder="0" applyAlignment="0" applyProtection="0"/>
    <xf numFmtId="0" fontId="332" fillId="150" borderId="0" applyNumberFormat="0" applyBorder="0" applyAlignment="0" applyProtection="0"/>
    <xf numFmtId="0" fontId="332" fillId="150" borderId="0" applyNumberFormat="0" applyBorder="0" applyAlignment="0" applyProtection="0"/>
    <xf numFmtId="0" fontId="332" fillId="150" borderId="0" applyNumberFormat="0" applyBorder="0" applyAlignment="0" applyProtection="0"/>
    <xf numFmtId="0" fontId="332" fillId="150"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151" borderId="0" applyNumberFormat="0" applyBorder="0" applyAlignment="0" applyProtection="0"/>
    <xf numFmtId="0" fontId="332" fillId="151" borderId="0" applyNumberFormat="0" applyBorder="0" applyAlignment="0" applyProtection="0"/>
    <xf numFmtId="0" fontId="332" fillId="151" borderId="0" applyNumberFormat="0" applyBorder="0" applyAlignment="0" applyProtection="0"/>
    <xf numFmtId="0" fontId="332" fillId="151" borderId="0" applyNumberFormat="0" applyBorder="0" applyAlignment="0" applyProtection="0"/>
    <xf numFmtId="0" fontId="333" fillId="0" borderId="0" applyNumberFormat="0" applyFont="0" applyFill="0" applyBorder="0" applyProtection="0">
      <alignment horizontal="left" vertical="center" indent="5"/>
    </xf>
    <xf numFmtId="0" fontId="334" fillId="133" borderId="0" applyNumberFormat="0" applyBorder="0" applyAlignment="0" applyProtection="0"/>
    <xf numFmtId="0" fontId="334" fillId="133" borderId="0" applyNumberFormat="0" applyBorder="0" applyAlignment="0" applyProtection="0"/>
    <xf numFmtId="0" fontId="334" fillId="133" borderId="0" applyNumberFormat="0" applyBorder="0" applyAlignment="0" applyProtection="0"/>
    <xf numFmtId="0" fontId="334" fillId="133" borderId="0" applyNumberFormat="0" applyBorder="0" applyAlignment="0" applyProtection="0"/>
    <xf numFmtId="0" fontId="334" fillId="149" borderId="0" applyNumberFormat="0" applyBorder="0" applyAlignment="0" applyProtection="0"/>
    <xf numFmtId="0" fontId="334" fillId="149" borderId="0" applyNumberFormat="0" applyBorder="0" applyAlignment="0" applyProtection="0"/>
    <xf numFmtId="0" fontId="334" fillId="149" borderId="0" applyNumberFormat="0" applyBorder="0" applyAlignment="0" applyProtection="0"/>
    <xf numFmtId="0" fontId="334" fillId="149" borderId="0" applyNumberFormat="0" applyBorder="0" applyAlignment="0" applyProtection="0"/>
    <xf numFmtId="0" fontId="334" fillId="150" borderId="0" applyNumberFormat="0" applyBorder="0" applyAlignment="0" applyProtection="0"/>
    <xf numFmtId="0" fontId="334" fillId="150" borderId="0" applyNumberFormat="0" applyBorder="0" applyAlignment="0" applyProtection="0"/>
    <xf numFmtId="0" fontId="334" fillId="150" borderId="0" applyNumberFormat="0" applyBorder="0" applyAlignment="0" applyProtection="0"/>
    <xf numFmtId="0" fontId="334" fillId="150"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4" borderId="0" applyNumberFormat="0" applyBorder="0" applyAlignment="0" applyProtection="0"/>
    <xf numFmtId="0" fontId="334" fillId="154" borderId="0" applyNumberFormat="0" applyBorder="0" applyAlignment="0" applyProtection="0"/>
    <xf numFmtId="0" fontId="334" fillId="154" borderId="0" applyNumberFormat="0" applyBorder="0" applyAlignment="0" applyProtection="0"/>
    <xf numFmtId="0" fontId="334" fillId="154" borderId="0" applyNumberFormat="0" applyBorder="0" applyAlignment="0" applyProtection="0"/>
    <xf numFmtId="0" fontId="334" fillId="65" borderId="0" applyNumberFormat="0" applyBorder="0" applyAlignment="0" applyProtection="0"/>
    <xf numFmtId="0" fontId="334" fillId="65" borderId="0" applyNumberFormat="0" applyBorder="0" applyAlignment="0" applyProtection="0"/>
    <xf numFmtId="0" fontId="334" fillId="65" borderId="0" applyNumberFormat="0" applyBorder="0" applyAlignment="0" applyProtection="0"/>
    <xf numFmtId="0" fontId="334" fillId="65" borderId="0" applyNumberFormat="0" applyBorder="0" applyAlignment="0" applyProtection="0"/>
    <xf numFmtId="0" fontId="334" fillId="73" borderId="0" applyNumberFormat="0" applyBorder="0" applyAlignment="0" applyProtection="0"/>
    <xf numFmtId="0" fontId="334" fillId="73" borderId="0" applyNumberFormat="0" applyBorder="0" applyAlignment="0" applyProtection="0"/>
    <xf numFmtId="0" fontId="334" fillId="73" borderId="0" applyNumberFormat="0" applyBorder="0" applyAlignment="0" applyProtection="0"/>
    <xf numFmtId="0" fontId="334" fillId="73" borderId="0" applyNumberFormat="0" applyBorder="0" applyAlignment="0" applyProtection="0"/>
    <xf numFmtId="0" fontId="334" fillId="103" borderId="0" applyNumberFormat="0" applyBorder="0" applyAlignment="0" applyProtection="0"/>
    <xf numFmtId="0" fontId="334" fillId="103" borderId="0" applyNumberFormat="0" applyBorder="0" applyAlignment="0" applyProtection="0"/>
    <xf numFmtId="0" fontId="334" fillId="103" borderId="0" applyNumberFormat="0" applyBorder="0" applyAlignment="0" applyProtection="0"/>
    <xf numFmtId="0" fontId="334" fillId="103"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2"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3" borderId="0" applyNumberFormat="0" applyBorder="0" applyAlignment="0" applyProtection="0"/>
    <xf numFmtId="0" fontId="334" fillId="155" borderId="0" applyNumberFormat="0" applyBorder="0" applyAlignment="0" applyProtection="0"/>
    <xf numFmtId="0" fontId="334" fillId="155" borderId="0" applyNumberFormat="0" applyBorder="0" applyAlignment="0" applyProtection="0"/>
    <xf numFmtId="0" fontId="334" fillId="155" borderId="0" applyNumberFormat="0" applyBorder="0" applyAlignment="0" applyProtection="0"/>
    <xf numFmtId="0" fontId="334" fillId="155" borderId="0" applyNumberFormat="0" applyBorder="0" applyAlignment="0" applyProtection="0"/>
    <xf numFmtId="4" fontId="143" fillId="77" borderId="2">
      <alignment horizontal="right" vertical="center"/>
    </xf>
    <xf numFmtId="0" fontId="335" fillId="148" borderId="0" applyNumberFormat="0" applyBorder="0" applyAlignment="0" applyProtection="0"/>
    <xf numFmtId="0" fontId="335" fillId="148" borderId="0" applyNumberFormat="0" applyBorder="0" applyAlignment="0" applyProtection="0"/>
    <xf numFmtId="0" fontId="335" fillId="148" borderId="0" applyNumberFormat="0" applyBorder="0" applyAlignment="0" applyProtection="0"/>
    <xf numFmtId="0" fontId="335" fillId="148" borderId="0" applyNumberFormat="0" applyBorder="0" applyAlignment="0" applyProtection="0"/>
    <xf numFmtId="4" fontId="336" fillId="0" borderId="3"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8" fillId="69" borderId="73" applyNumberFormat="0" applyAlignment="0" applyProtection="0"/>
    <xf numFmtId="0" fontId="338" fillId="69" borderId="73" applyNumberFormat="0" applyAlignment="0" applyProtection="0"/>
    <xf numFmtId="0" fontId="338" fillId="69" borderId="73" applyNumberFormat="0" applyAlignment="0" applyProtection="0"/>
    <xf numFmtId="0" fontId="338" fillId="69" borderId="7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4" fillId="48" borderId="0" applyNumberFormat="0" applyFont="0" applyBorder="0" applyAlignment="0"/>
    <xf numFmtId="176" fontId="4" fillId="0" borderId="0" applyFont="0" applyFill="0" applyBorder="0" applyAlignment="0" applyProtection="0"/>
    <xf numFmtId="0" fontId="339" fillId="0" borderId="0" applyNumberFormat="0" applyFill="0" applyBorder="0" applyAlignment="0" applyProtection="0"/>
    <xf numFmtId="0" fontId="340" fillId="82" borderId="0" applyNumberFormat="0" applyBorder="0" applyAlignment="0" applyProtection="0"/>
    <xf numFmtId="0" fontId="340" fillId="82" borderId="0" applyNumberFormat="0" applyBorder="0" applyAlignment="0" applyProtection="0"/>
    <xf numFmtId="0" fontId="340" fillId="82" borderId="0" applyNumberFormat="0" applyBorder="0" applyAlignment="0" applyProtection="0"/>
    <xf numFmtId="0" fontId="340" fillId="82" borderId="0" applyNumberFormat="0" applyBorder="0" applyAlignment="0" applyProtection="0"/>
    <xf numFmtId="279" fontId="41" fillId="0" borderId="0">
      <alignment horizontal="left" vertical="center"/>
    </xf>
    <xf numFmtId="0" fontId="341" fillId="0" borderId="86" applyNumberFormat="0" applyFill="0" applyAlignment="0" applyProtection="0"/>
    <xf numFmtId="0" fontId="342" fillId="0" borderId="39" applyNumberFormat="0" applyFill="0" applyAlignment="0" applyProtection="0"/>
    <xf numFmtId="0" fontId="343" fillId="0" borderId="87" applyNumberFormat="0" applyFill="0" applyAlignment="0" applyProtection="0"/>
    <xf numFmtId="0" fontId="343" fillId="0" borderId="0" applyNumberFormat="0" applyFill="0" applyBorder="0" applyAlignment="0" applyProtection="0"/>
    <xf numFmtId="0" fontId="344" fillId="0" borderId="0" applyNumberFormat="0" applyFill="0" applyBorder="0" applyAlignment="0" applyProtection="0">
      <alignment vertical="top"/>
      <protection locked="0"/>
    </xf>
    <xf numFmtId="0" fontId="344" fillId="0" borderId="0" applyNumberFormat="0" applyFill="0" applyBorder="0" applyAlignment="0" applyProtection="0">
      <alignment vertical="top"/>
      <protection locked="0"/>
    </xf>
    <xf numFmtId="0" fontId="70" fillId="0" borderId="0" applyNumberForma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4" fontId="143" fillId="0" borderId="8">
      <alignment horizontal="right" vertical="center"/>
    </xf>
    <xf numFmtId="0" fontId="346" fillId="0" borderId="88" applyNumberFormat="0" applyFill="0" applyAlignment="0" applyProtection="0"/>
    <xf numFmtId="0" fontId="4" fillId="78" borderId="0" applyNumberFormat="0" applyFont="0" applyBorder="0" applyAlignment="0"/>
    <xf numFmtId="0" fontId="347" fillId="48" borderId="0" applyNumberFormat="0" applyBorder="0" applyAlignment="0" applyProtection="0"/>
    <xf numFmtId="0" fontId="347" fillId="48" borderId="0" applyNumberFormat="0" applyBorder="0" applyAlignment="0" applyProtection="0"/>
    <xf numFmtId="0" fontId="347" fillId="48" borderId="0" applyNumberFormat="0" applyBorder="0" applyAlignment="0" applyProtection="0"/>
    <xf numFmtId="0" fontId="347" fillId="48" borderId="0" applyNumberFormat="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79" fillId="0" borderId="0"/>
    <xf numFmtId="0" fontId="79" fillId="0" borderId="0"/>
    <xf numFmtId="0" fontId="55" fillId="0" borderId="0"/>
    <xf numFmtId="0" fontId="55" fillId="0" borderId="0"/>
    <xf numFmtId="0" fontId="55" fillId="0" borderId="0"/>
    <xf numFmtId="0" fontId="55" fillId="0" borderId="0"/>
    <xf numFmtId="0" fontId="333" fillId="69" borderId="0" applyNumberFormat="0" applyFont="0" applyBorder="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9" fontId="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349" fillId="0" borderId="0" applyFont="0" applyFill="0" applyBorder="0" applyAlignment="0" applyProtection="0"/>
    <xf numFmtId="9" fontId="34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13" fontId="4" fillId="0" borderId="0" applyFont="0" applyFill="0" applyProtection="0"/>
    <xf numFmtId="9" fontId="79" fillId="0" borderId="0" applyFont="0" applyFill="0" applyBorder="0" applyAlignment="0" applyProtection="0"/>
    <xf numFmtId="279" fontId="132" fillId="0" borderId="0" applyFill="0" applyBorder="0" applyAlignment="0" applyProtection="0"/>
    <xf numFmtId="0" fontId="4" fillId="0" borderId="0"/>
    <xf numFmtId="0" fontId="4" fillId="0" borderId="0"/>
    <xf numFmtId="0" fontId="143" fillId="69" borderId="2"/>
    <xf numFmtId="0" fontId="143" fillId="69" borderId="2"/>
    <xf numFmtId="0" fontId="143" fillId="69" borderId="2"/>
    <xf numFmtId="0" fontId="350" fillId="0" borderId="0"/>
    <xf numFmtId="0" fontId="308" fillId="0" borderId="0">
      <alignment horizontal="right"/>
    </xf>
    <xf numFmtId="0" fontId="308" fillId="0" borderId="0">
      <alignment horizontal="left"/>
    </xf>
    <xf numFmtId="0" fontId="6" fillId="0" borderId="0"/>
    <xf numFmtId="280" fontId="4" fillId="0" borderId="0" applyFont="0" applyFill="0" applyBorder="0" applyAlignment="0" applyProtection="0">
      <alignment horizontal="left"/>
    </xf>
    <xf numFmtId="280" fontId="4" fillId="0" borderId="0" applyFont="0" applyFill="0" applyBorder="0" applyAlignment="0" applyProtection="0">
      <alignment horizontal="left"/>
    </xf>
    <xf numFmtId="171" fontId="4" fillId="0" borderId="0" applyFont="0" applyFill="0" applyBorder="0" applyAlignment="0" applyProtection="0">
      <alignment horizontal="left"/>
    </xf>
    <xf numFmtId="171" fontId="4" fillId="0" borderId="0" applyFont="0" applyFill="0" applyBorder="0" applyAlignment="0" applyProtection="0">
      <alignment horizontal="left"/>
    </xf>
    <xf numFmtId="281" fontId="4" fillId="0" borderId="0" applyFont="0" applyFill="0" applyBorder="0" applyAlignment="0" applyProtection="0">
      <alignment horizontal="left"/>
    </xf>
    <xf numFmtId="281" fontId="4" fillId="0" borderId="0" applyFont="0" applyFill="0" applyBorder="0" applyAlignment="0" applyProtection="0">
      <alignment horizontal="left"/>
    </xf>
    <xf numFmtId="49" fontId="4" fillId="0" borderId="0" applyFill="0" applyBorder="0" applyProtection="0">
      <alignment horizontal="left"/>
    </xf>
    <xf numFmtId="49" fontId="4" fillId="0" borderId="0" applyFill="0" applyBorder="0" applyProtection="0">
      <alignment horizontal="left"/>
    </xf>
    <xf numFmtId="280" fontId="4" fillId="0" borderId="0" applyFont="0" applyFill="0" applyBorder="0" applyAlignment="0" applyProtection="0">
      <alignment horizontal="left"/>
    </xf>
    <xf numFmtId="280" fontId="4" fillId="0" borderId="0" applyFont="0" applyFill="0" applyBorder="0" applyAlignment="0" applyProtection="0">
      <alignment horizontal="left"/>
    </xf>
    <xf numFmtId="171" fontId="4" fillId="0" borderId="0" applyFont="0" applyFill="0" applyBorder="0" applyAlignment="0" applyProtection="0">
      <alignment horizontal="left"/>
    </xf>
    <xf numFmtId="171" fontId="4" fillId="0" borderId="0" applyFont="0" applyFill="0" applyBorder="0" applyAlignment="0" applyProtection="0">
      <alignment horizontal="left"/>
    </xf>
    <xf numFmtId="281" fontId="4" fillId="0" borderId="0" applyFont="0" applyFill="0" applyBorder="0" applyAlignment="0" applyProtection="0">
      <alignment horizontal="left"/>
    </xf>
    <xf numFmtId="281" fontId="4" fillId="0" borderId="0" applyFont="0" applyFill="0" applyBorder="0" applyAlignment="0" applyProtection="0">
      <alignment horizontal="left"/>
    </xf>
    <xf numFmtId="49" fontId="4" fillId="0" borderId="0" applyFill="0" applyBorder="0" applyProtection="0">
      <alignment horizontal="left"/>
    </xf>
    <xf numFmtId="49" fontId="4" fillId="0" borderId="0" applyFill="0" applyBorder="0" applyProtection="0">
      <alignment horizontal="left"/>
    </xf>
    <xf numFmtId="0" fontId="351" fillId="0" borderId="0" applyNumberFormat="0" applyFill="0" applyBorder="0" applyAlignment="0" applyProtection="0"/>
    <xf numFmtId="0" fontId="352" fillId="0" borderId="0">
      <alignment horizontal="left" vertical="top"/>
    </xf>
    <xf numFmtId="0" fontId="353" fillId="0" borderId="0">
      <alignment horizontal="left"/>
    </xf>
    <xf numFmtId="282" fontId="354" fillId="156" borderId="0" applyNumberFormat="0" applyBorder="0">
      <protection locked="0"/>
    </xf>
    <xf numFmtId="0" fontId="221" fillId="0" borderId="89" applyNumberFormat="0" applyFill="0" applyAlignment="0" applyProtection="0"/>
    <xf numFmtId="0" fontId="221" fillId="0" borderId="89" applyNumberFormat="0" applyFill="0" applyAlignment="0" applyProtection="0"/>
    <xf numFmtId="282" fontId="119" fillId="157" borderId="0" applyNumberFormat="0" applyBorder="0">
      <protection locked="0"/>
    </xf>
    <xf numFmtId="41" fontId="4" fillId="0" borderId="0" applyFont="0" applyFill="0" applyBorder="0" applyAlignment="0" applyProtection="0"/>
    <xf numFmtId="43" fontId="4" fillId="0" borderId="0" applyFont="0" applyFill="0" applyBorder="0" applyAlignment="0" applyProtection="0"/>
    <xf numFmtId="0" fontId="355" fillId="0" borderId="0" applyNumberFormat="0" applyFill="0" applyBorder="0" applyAlignment="0" applyProtection="0"/>
    <xf numFmtId="0" fontId="356" fillId="48" borderId="0">
      <alignment horizontal="left" vertical="center" indent="1"/>
    </xf>
    <xf numFmtId="4" fontId="143" fillId="0" borderId="0"/>
    <xf numFmtId="9" fontId="29" fillId="0" borderId="0" applyFont="0" applyFill="0" applyBorder="0" applyAlignment="0" applyProtection="0"/>
    <xf numFmtId="0" fontId="53" fillId="0" borderId="0"/>
    <xf numFmtId="0" fontId="55" fillId="0" borderId="0"/>
    <xf numFmtId="43" fontId="55" fillId="0" borderId="0" applyFont="0" applyFill="0" applyBorder="0" applyAlignment="0" applyProtection="0"/>
    <xf numFmtId="0" fontId="55" fillId="0" borderId="0"/>
    <xf numFmtId="43" fontId="79" fillId="0" borderId="0" applyFont="0" applyFill="0" applyBorder="0" applyAlignment="0" applyProtection="0"/>
    <xf numFmtId="0" fontId="214" fillId="0" borderId="19" applyNumberFormat="0" applyFill="0" applyAlignment="0" applyProtection="0"/>
    <xf numFmtId="0" fontId="215" fillId="0" borderId="20" applyNumberFormat="0" applyFill="0" applyAlignment="0" applyProtection="0"/>
    <xf numFmtId="0" fontId="114" fillId="0" borderId="18" applyNumberFormat="0" applyFill="0" applyAlignment="0" applyProtection="0"/>
    <xf numFmtId="0" fontId="114" fillId="0" borderId="0" applyNumberFormat="0" applyFill="0" applyBorder="0" applyAlignment="0" applyProtection="0"/>
    <xf numFmtId="0" fontId="219" fillId="16" borderId="22" applyNumberFormat="0" applyAlignment="0" applyProtection="0"/>
    <xf numFmtId="0" fontId="210" fillId="16" borderId="21" applyNumberFormat="0" applyAlignment="0" applyProtection="0"/>
    <xf numFmtId="0" fontId="217" fillId="0" borderId="23" applyNumberFormat="0" applyFill="0" applyAlignment="0" applyProtection="0"/>
    <xf numFmtId="0" fontId="211" fillId="17" borderId="24" applyNumberFormat="0" applyAlignment="0" applyProtection="0"/>
    <xf numFmtId="0" fontId="48" fillId="0" borderId="0" applyNumberFormat="0" applyFill="0" applyBorder="0" applyAlignment="0" applyProtection="0"/>
    <xf numFmtId="0" fontId="212" fillId="0" borderId="0" applyNumberFormat="0" applyFill="0" applyBorder="0" applyAlignment="0" applyProtection="0"/>
    <xf numFmtId="0" fontId="67" fillId="0" borderId="26" applyNumberFormat="0" applyFill="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41" borderId="0" applyNumberFormat="0" applyBorder="0" applyAlignment="0" applyProtection="0"/>
    <xf numFmtId="0" fontId="55" fillId="0" borderId="0"/>
    <xf numFmtId="0" fontId="357" fillId="0" borderId="0"/>
    <xf numFmtId="44" fontId="29" fillId="0" borderId="0" applyFont="0" applyFill="0" applyBorder="0" applyAlignment="0" applyProtection="0"/>
    <xf numFmtId="0" fontId="358" fillId="0" borderId="0" applyNumberFormat="0" applyFill="0" applyBorder="0" applyAlignment="0" applyProtection="0"/>
    <xf numFmtId="0" fontId="55" fillId="0" borderId="0"/>
    <xf numFmtId="43" fontId="55" fillId="0" borderId="0" applyFont="0" applyFill="0" applyBorder="0" applyAlignment="0" applyProtection="0"/>
    <xf numFmtId="0" fontId="4" fillId="0" borderId="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0" fontId="79" fillId="0" borderId="0"/>
    <xf numFmtId="0" fontId="79" fillId="0" borderId="0"/>
    <xf numFmtId="0" fontId="79" fillId="0" borderId="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0" fontId="257" fillId="0" borderId="70">
      <protection hidden="1"/>
    </xf>
    <xf numFmtId="0" fontId="149" fillId="0" borderId="70">
      <protection hidden="1"/>
    </xf>
    <xf numFmtId="5" fontId="261" fillId="0" borderId="10" applyAlignment="0" applyProtection="0"/>
    <xf numFmtId="41" fontId="4" fillId="6" borderId="0" applyBorder="0"/>
    <xf numFmtId="0" fontId="266" fillId="81" borderId="72" applyNumberFormat="0" applyAlignment="0" applyProtection="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82" fillId="84" borderId="72" applyNumberFormat="0" applyAlignment="0" applyProtection="0"/>
    <xf numFmtId="0" fontId="286" fillId="0" borderId="76">
      <alignment horizontal="center"/>
      <protection hidden="1"/>
    </xf>
    <xf numFmtId="41" fontId="168" fillId="46" borderId="0" applyBorder="0" applyAlignment="0">
      <alignment horizontal="center" wrapText="1"/>
      <protection locked="0"/>
    </xf>
    <xf numFmtId="5" fontId="4" fillId="0" borderId="0" applyFill="0" applyBorder="0" applyAlignment="0" applyProtection="0"/>
    <xf numFmtId="0" fontId="149" fillId="50" borderId="77">
      <protection hidden="1"/>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09" fillId="81" borderId="79" applyNumberFormat="0" applyAlignment="0" applyProtection="0"/>
    <xf numFmtId="0" fontId="286" fillId="0" borderId="70">
      <alignment horizontal="left" wrapText="1"/>
      <protection hidden="1"/>
    </xf>
    <xf numFmtId="0" fontId="191" fillId="0" borderId="10"/>
    <xf numFmtId="0" fontId="286" fillId="0" borderId="70">
      <alignment horizontal="left" wrapText="1"/>
      <protection locked="0"/>
    </xf>
    <xf numFmtId="0" fontId="4" fillId="0" borderId="10" applyNumberFormat="0" applyFont="0" applyFill="0" applyAlignment="0"/>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1" fontId="206" fillId="0" borderId="14" applyFont="0" applyFill="0" applyBorder="0" applyAlignment="0" applyProtection="0">
      <alignment horizontal="left"/>
    </xf>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50" fillId="0" borderId="14" applyNumberFormat="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44" fontId="55" fillId="0" borderId="0" applyFont="0" applyFill="0" applyBorder="0" applyAlignment="0" applyProtection="0"/>
    <xf numFmtId="176" fontId="175" fillId="0" borderId="50" applyFont="0" applyBorder="0"/>
    <xf numFmtId="0" fontId="227"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187" fillId="101" borderId="54" applyNumberFormat="0" applyProtection="0">
      <alignment horizontal="left" vertical="center" indent="1"/>
    </xf>
    <xf numFmtId="4" fontId="184" fillId="46" borderId="48"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0" fontId="6" fillId="80" borderId="53" applyNumberFormat="0" applyProtection="0">
      <alignment horizontal="left" vertical="top" indent="1"/>
    </xf>
    <xf numFmtId="4" fontId="6" fillId="80" borderId="54" applyNumberFormat="0" applyProtection="0">
      <alignment horizontal="left" vertical="center" indent="1"/>
    </xf>
    <xf numFmtId="4" fontId="6" fillId="97"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4" fontId="6" fillId="95" borderId="54" applyNumberFormat="0" applyProtection="0">
      <alignment horizontal="left" vertical="center" indent="1"/>
    </xf>
    <xf numFmtId="0" fontId="6" fillId="97" borderId="53" applyNumberFormat="0" applyProtection="0">
      <alignment horizontal="left" vertical="top" indent="1"/>
    </xf>
    <xf numFmtId="4" fontId="6" fillId="90" borderId="48" applyNumberFormat="0" applyProtection="0">
      <alignment horizontal="right" vertical="center"/>
    </xf>
    <xf numFmtId="0" fontId="6" fillId="100" borderId="53" applyNumberFormat="0" applyProtection="0">
      <alignment horizontal="left" vertical="top" indent="1"/>
    </xf>
    <xf numFmtId="4" fontId="6" fillId="85" borderId="48" applyNumberFormat="0" applyProtection="0">
      <alignment horizontal="left" vertical="center"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0" fontId="286" fillId="0" borderId="70">
      <alignment horizontal="left" wrapText="1"/>
      <protection hidden="1"/>
    </xf>
    <xf numFmtId="0" fontId="258" fillId="94" borderId="54"/>
    <xf numFmtId="215" fontId="153" fillId="97" borderId="53" applyNumberFormat="0" applyProtection="0">
      <alignment horizontal="left" vertical="top" indent="1"/>
    </xf>
    <xf numFmtId="4" fontId="153" fillId="93" borderId="53" applyNumberFormat="0" applyProtection="0">
      <alignment horizontal="right" vertical="center"/>
    </xf>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86" fillId="98" borderId="53" applyNumberFormat="0" applyProtection="0">
      <alignment horizontal="left" vertical="center" indent="1"/>
    </xf>
    <xf numFmtId="4" fontId="186" fillId="79" borderId="53" applyNumberFormat="0" applyProtection="0">
      <alignment vertical="center"/>
    </xf>
    <xf numFmtId="0" fontId="50" fillId="96" borderId="56" applyBorder="0"/>
    <xf numFmtId="4" fontId="153" fillId="97" borderId="53" applyNumberFormat="0" applyProtection="0">
      <alignment horizontal="right" vertical="center"/>
    </xf>
    <xf numFmtId="0" fontId="6" fillId="100" borderId="48" applyNumberFormat="0" applyProtection="0">
      <alignment horizontal="left" vertical="center" indent="1"/>
    </xf>
    <xf numFmtId="0" fontId="6" fillId="97" borderId="53" applyNumberFormat="0" applyProtection="0">
      <alignment horizontal="left" vertical="top" indent="1"/>
    </xf>
    <xf numFmtId="0" fontId="6" fillId="99" borderId="48" applyNumberFormat="0" applyProtection="0">
      <alignment horizontal="left" vertical="center" indent="1"/>
    </xf>
    <xf numFmtId="0" fontId="6" fillId="96" borderId="53" applyNumberFormat="0" applyProtection="0">
      <alignment horizontal="left" vertical="top" indent="1"/>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4" fillId="0" borderId="96" applyNumberFormat="0" applyFont="0"/>
    <xf numFmtId="0" fontId="337" fillId="6" borderId="72" applyNumberFormat="0" applyAlignment="0" applyProtection="0"/>
    <xf numFmtId="0" fontId="227" fillId="0" borderId="50" applyFont="0" applyBorder="0"/>
    <xf numFmtId="0" fontId="337" fillId="6" borderId="72" applyNumberFormat="0" applyAlignment="0" applyProtection="0"/>
    <xf numFmtId="43" fontId="55" fillId="0" borderId="0" applyFont="0" applyFill="0" applyBorder="0" applyAlignment="0" applyProtection="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6" fillId="98"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4" fontId="153" fillId="66" borderId="53" applyNumberFormat="0" applyProtection="0">
      <alignment horizontal="left" vertical="center" indent="1"/>
    </xf>
    <xf numFmtId="4" fontId="153" fillId="89" borderId="53" applyNumberFormat="0" applyProtection="0">
      <alignment horizontal="right" vertical="center"/>
    </xf>
    <xf numFmtId="0" fontId="4" fillId="116" borderId="53" applyNumberFormat="0" applyProtection="0">
      <alignment horizontal="left" vertical="top" indent="1"/>
    </xf>
    <xf numFmtId="0" fontId="248" fillId="79" borderId="60" applyNumberFormat="0" applyFont="0" applyAlignment="0" applyProtection="0"/>
    <xf numFmtId="0" fontId="248" fillId="79" borderId="60" applyNumberFormat="0" applyFont="0" applyAlignment="0" applyProtection="0"/>
    <xf numFmtId="38" fontId="50" fillId="46" borderId="96" applyNumberFormat="0">
      <alignment horizontal="centerContinuous" wrapText="1"/>
    </xf>
    <xf numFmtId="0" fontId="266" fillId="81" borderId="72" applyNumberFormat="0" applyAlignment="0" applyProtection="0"/>
    <xf numFmtId="4" fontId="153" fillId="107" borderId="53" applyNumberFormat="0" applyProtection="0">
      <alignment horizontal="right" vertical="center"/>
    </xf>
    <xf numFmtId="4" fontId="153" fillId="91" borderId="53" applyNumberFormat="0" applyProtection="0">
      <alignment horizontal="right" vertical="center"/>
    </xf>
    <xf numFmtId="0" fontId="4" fillId="47" borderId="53" applyNumberFormat="0" applyProtection="0">
      <alignment horizontal="left" vertical="top" indent="1"/>
    </xf>
    <xf numFmtId="5" fontId="261" fillId="0" borderId="10" applyAlignment="0" applyProtection="0"/>
    <xf numFmtId="176" fontId="167" fillId="62" borderId="48" applyNumberFormat="0" applyAlignment="0" applyProtection="0"/>
    <xf numFmtId="4" fontId="153" fillId="97" borderId="53" applyNumberFormat="0" applyProtection="0">
      <alignment horizontal="left" vertical="center" indent="1"/>
    </xf>
    <xf numFmtId="4" fontId="153" fillId="79" borderId="53" applyNumberFormat="0" applyProtection="0">
      <alignment horizontal="left" vertical="center" indent="1"/>
    </xf>
    <xf numFmtId="215" fontId="4" fillId="97" borderId="53" applyNumberFormat="0" applyProtection="0">
      <alignment horizontal="left" vertical="top" indent="1"/>
    </xf>
    <xf numFmtId="215" fontId="4" fillId="96" borderId="53" applyNumberFormat="0" applyProtection="0">
      <alignment horizontal="left" vertical="center" indent="1"/>
    </xf>
    <xf numFmtId="4" fontId="153" fillId="88" borderId="53" applyNumberFormat="0" applyProtection="0">
      <alignment horizontal="right" vertical="center"/>
    </xf>
    <xf numFmtId="4" fontId="153" fillId="92"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202" fillId="0" borderId="96"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5" fillId="0" borderId="0" applyFont="0" applyFill="0" applyBorder="0" applyAlignment="0" applyProtection="0"/>
    <xf numFmtId="0" fontId="248" fillId="79" borderId="60" applyNumberFormat="0" applyFont="0" applyAlignment="0" applyProtection="0"/>
    <xf numFmtId="0" fontId="146" fillId="0" borderId="96">
      <alignment horizontal="centerContinuous" vertical="center"/>
    </xf>
    <xf numFmtId="0" fontId="4" fillId="115" borderId="53" applyNumberFormat="0" applyProtection="0">
      <alignment horizontal="left" vertical="center" indent="1"/>
    </xf>
    <xf numFmtId="4" fontId="119" fillId="48" borderId="53" applyNumberFormat="0" applyProtection="0">
      <alignment horizontal="left" vertical="center" indent="1"/>
    </xf>
    <xf numFmtId="4" fontId="220" fillId="84" borderId="53" applyNumberFormat="0" applyProtection="0">
      <alignment vertical="center"/>
    </xf>
    <xf numFmtId="0" fontId="4" fillId="116" borderId="53" applyNumberFormat="0" applyProtection="0">
      <alignment horizontal="left" vertical="center" indent="1"/>
    </xf>
    <xf numFmtId="4" fontId="153" fillId="66" borderId="53" applyNumberFormat="0" applyProtection="0">
      <alignment vertical="center"/>
    </xf>
    <xf numFmtId="4" fontId="153" fillId="93" borderId="53" applyNumberFormat="0" applyProtection="0">
      <alignment horizontal="right" vertical="center"/>
    </xf>
    <xf numFmtId="0" fontId="4" fillId="115" borderId="53" applyNumberFormat="0" applyProtection="0">
      <alignment horizontal="left" vertical="top" indent="1"/>
    </xf>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82" fillId="84" borderId="72" applyNumberFormat="0" applyAlignment="0" applyProtection="0"/>
    <xf numFmtId="0" fontId="153" fillId="115" borderId="53" applyNumberFormat="0" applyProtection="0">
      <alignment horizontal="left" vertical="top" indent="1"/>
    </xf>
    <xf numFmtId="4" fontId="222" fillId="80" borderId="53" applyNumberFormat="0" applyProtection="0">
      <alignment horizontal="right" vertical="center"/>
    </xf>
    <xf numFmtId="4" fontId="222" fillId="79" borderId="53" applyNumberFormat="0" applyProtection="0">
      <alignment vertical="center"/>
    </xf>
    <xf numFmtId="4" fontId="153" fillId="97" borderId="53" applyNumberFormat="0" applyProtection="0">
      <alignment horizontal="right" vertical="center"/>
    </xf>
    <xf numFmtId="215" fontId="4" fillId="97" borderId="53" applyNumberFormat="0" applyProtection="0">
      <alignment horizontal="left" vertical="center" indent="1"/>
    </xf>
    <xf numFmtId="4" fontId="153" fillId="107" borderId="53" applyNumberFormat="0" applyProtection="0">
      <alignment horizontal="right" vertical="center"/>
    </xf>
    <xf numFmtId="4" fontId="153" fillId="91"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0" fontId="248" fillId="79" borderId="60" applyNumberFormat="0" applyFont="0" applyAlignment="0" applyProtection="0"/>
    <xf numFmtId="0" fontId="4" fillId="47" borderId="53" applyNumberFormat="0" applyProtection="0">
      <alignment horizontal="left" vertical="center" indent="1"/>
    </xf>
    <xf numFmtId="215" fontId="4" fillId="100" borderId="53" applyNumberFormat="0" applyProtection="0">
      <alignment horizontal="left" vertical="center" indent="1"/>
    </xf>
    <xf numFmtId="4" fontId="153" fillId="94"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4" fontId="153" fillId="92" borderId="53" applyNumberFormat="0" applyProtection="0">
      <alignment horizontal="right" vertical="center"/>
    </xf>
    <xf numFmtId="0" fontId="309" fillId="81"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258" fillId="145" borderId="54"/>
    <xf numFmtId="0" fontId="4"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38" fontId="50" fillId="48" borderId="96">
      <alignment horizontal="center"/>
      <protection locked="0"/>
    </xf>
    <xf numFmtId="0" fontId="257" fillId="0" borderId="70">
      <protection hidden="1"/>
    </xf>
    <xf numFmtId="0" fontId="130" fillId="79" borderId="60" applyNumberFormat="0" applyFont="0" applyAlignment="0" applyProtection="0"/>
    <xf numFmtId="0" fontId="266" fillId="81" borderId="72" applyNumberFormat="0" applyAlignment="0" applyProtection="0"/>
    <xf numFmtId="43" fontId="55" fillId="0" borderId="0" applyFont="0" applyFill="0" applyBorder="0" applyAlignment="0" applyProtection="0"/>
    <xf numFmtId="4" fontId="153" fillId="66" borderId="53" applyNumberFormat="0" applyProtection="0">
      <alignment horizontal="left" vertical="center" indent="1"/>
    </xf>
    <xf numFmtId="215" fontId="4" fillId="80" borderId="53" applyNumberFormat="0" applyProtection="0">
      <alignment horizontal="left" vertical="center" indent="1"/>
    </xf>
    <xf numFmtId="215" fontId="153" fillId="79" borderId="53" applyNumberFormat="0" applyProtection="0">
      <alignment horizontal="left" vertical="top" indent="1"/>
    </xf>
    <xf numFmtId="215" fontId="4" fillId="96" borderId="53" applyNumberFormat="0" applyProtection="0">
      <alignment horizontal="left" vertical="top" indent="1"/>
    </xf>
    <xf numFmtId="4" fontId="153" fillId="89"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43" fontId="55"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5" fillId="0" borderId="0" applyFont="0" applyFill="0" applyBorder="0" applyAlignment="0" applyProtection="0"/>
    <xf numFmtId="0" fontId="227" fillId="0" borderId="50" applyFont="0" applyBorder="0"/>
    <xf numFmtId="4" fontId="220" fillId="48" borderId="53" applyNumberFormat="0" applyProtection="0">
      <alignment vertical="center"/>
    </xf>
    <xf numFmtId="4" fontId="224" fillId="80" borderId="53" applyNumberFormat="0" applyProtection="0">
      <alignment horizontal="right" vertical="center"/>
    </xf>
    <xf numFmtId="215" fontId="4" fillId="100" borderId="53" applyNumberFormat="0" applyProtection="0">
      <alignment horizontal="left" vertical="top" indent="1"/>
    </xf>
    <xf numFmtId="4" fontId="119" fillId="84"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43" fontId="55" fillId="0" borderId="0" applyFont="0" applyFill="0" applyBorder="0" applyAlignment="0" applyProtection="0"/>
    <xf numFmtId="4" fontId="153" fillId="88" borderId="53" applyNumberFormat="0" applyProtection="0">
      <alignment horizontal="right" vertical="center"/>
    </xf>
    <xf numFmtId="0" fontId="4" fillId="47" borderId="53" applyNumberFormat="0" applyProtection="0">
      <alignment horizontal="left" vertical="top" indent="1"/>
    </xf>
    <xf numFmtId="4" fontId="153" fillId="90" borderId="53" applyNumberFormat="0" applyProtection="0">
      <alignment horizontal="right" vertical="center"/>
    </xf>
    <xf numFmtId="0" fontId="4" fillId="64" borderId="53" applyNumberFormat="0" applyProtection="0">
      <alignment horizontal="left" vertical="top" indent="1"/>
    </xf>
    <xf numFmtId="0" fontId="248" fillId="79" borderId="60" applyNumberFormat="0" applyFont="0" applyAlignment="0" applyProtection="0"/>
    <xf numFmtId="0" fontId="248" fillId="79" borderId="60" applyNumberFormat="0" applyFont="0" applyAlignment="0" applyProtection="0"/>
    <xf numFmtId="0" fontId="149" fillId="50" borderId="77">
      <protection hidden="1"/>
    </xf>
    <xf numFmtId="0" fontId="149" fillId="0" borderId="70">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215" fontId="4" fillId="80" borderId="53" applyNumberFormat="0" applyProtection="0">
      <alignment horizontal="left" vertical="top" indent="1"/>
    </xf>
    <xf numFmtId="4" fontId="153" fillId="80" borderId="53" applyNumberFormat="0" applyProtection="0">
      <alignment horizontal="right" vertical="center"/>
    </xf>
    <xf numFmtId="4" fontId="153" fillId="79" borderId="53" applyNumberFormat="0" applyProtection="0">
      <alignment vertical="center"/>
    </xf>
    <xf numFmtId="4" fontId="153" fillId="86" borderId="53" applyNumberFormat="0" applyProtection="0">
      <alignment horizontal="right" vertical="center"/>
    </xf>
    <xf numFmtId="4" fontId="153" fillId="90" borderId="53" applyNumberFormat="0" applyProtection="0">
      <alignment horizontal="right" vertical="center"/>
    </xf>
    <xf numFmtId="0" fontId="4" fillId="115" borderId="53" applyNumberFormat="0" applyProtection="0">
      <alignment horizontal="left" vertical="top" indent="1"/>
    </xf>
    <xf numFmtId="4" fontId="153" fillId="66" borderId="53" applyNumberFormat="0" applyProtection="0">
      <alignment vertical="center"/>
    </xf>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76" fontId="167" fillId="62" borderId="48" applyNumberFormat="0" applyAlignment="0" applyProtection="0"/>
    <xf numFmtId="176" fontId="175" fillId="0" borderId="50" applyFont="0" applyBorder="0"/>
    <xf numFmtId="4" fontId="184" fillId="48" borderId="48" applyNumberFormat="0" applyProtection="0">
      <alignment vertical="center"/>
    </xf>
    <xf numFmtId="5" fontId="261" fillId="0" borderId="10" applyAlignment="0" applyProtection="0"/>
    <xf numFmtId="0" fontId="185" fillId="84" borderId="53" applyNumberFormat="0" applyProtection="0">
      <alignment horizontal="left" vertical="top" indent="1"/>
    </xf>
    <xf numFmtId="4" fontId="6" fillId="94" borderId="48" applyNumberFormat="0" applyProtection="0">
      <alignment horizontal="right" vertical="center"/>
    </xf>
    <xf numFmtId="0" fontId="337" fillId="6" borderId="72" applyNumberFormat="0" applyAlignment="0" applyProtection="0"/>
    <xf numFmtId="0" fontId="286" fillId="0" borderId="70">
      <alignment horizontal="left" wrapText="1"/>
      <protection locked="0"/>
    </xf>
    <xf numFmtId="0" fontId="337" fillId="6" borderId="72" applyNumberFormat="0" applyAlignment="0" applyProtection="0"/>
    <xf numFmtId="4" fontId="153" fillId="86" borderId="53" applyNumberFormat="0" applyProtection="0">
      <alignment horizontal="right" vertical="center"/>
    </xf>
    <xf numFmtId="4" fontId="119" fillId="84" borderId="53" applyNumberFormat="0" applyProtection="0">
      <alignment vertical="center"/>
    </xf>
    <xf numFmtId="0" fontId="248" fillId="79" borderId="60" applyNumberFormat="0" applyFont="0" applyAlignment="0" applyProtection="0"/>
    <xf numFmtId="0" fontId="337" fillId="6" borderId="72" applyNumberFormat="0" applyAlignment="0" applyProtection="0"/>
    <xf numFmtId="44" fontId="55" fillId="0" borderId="0" applyFont="0" applyFill="0" applyBorder="0" applyAlignment="0" applyProtection="0"/>
    <xf numFmtId="0" fontId="4" fillId="0" borderId="10" applyNumberFormat="0" applyFont="0" applyFill="0" applyAlignment="0"/>
    <xf numFmtId="5" fontId="261" fillId="0" borderId="10" applyAlignment="0" applyProtection="0"/>
    <xf numFmtId="0" fontId="191" fillId="0" borderId="10"/>
    <xf numFmtId="0" fontId="4" fillId="0" borderId="10" applyNumberFormat="0" applyFont="0"/>
    <xf numFmtId="0" fontId="258" fillId="145" borderId="54"/>
    <xf numFmtId="0" fontId="286" fillId="0" borderId="70">
      <alignment horizontal="left" wrapText="1"/>
      <protection locked="0"/>
    </xf>
    <xf numFmtId="0" fontId="286" fillId="0" borderId="70">
      <alignment horizontal="left" wrapText="1"/>
      <protection hidden="1"/>
    </xf>
    <xf numFmtId="4" fontId="224" fillId="80" borderId="53" applyNumberFormat="0" applyProtection="0">
      <alignment horizontal="right" vertical="center"/>
    </xf>
    <xf numFmtId="0" fontId="153" fillId="115" borderId="53" applyNumberFormat="0" applyProtection="0">
      <alignment horizontal="left" vertical="top" indent="1"/>
    </xf>
    <xf numFmtId="4" fontId="153" fillId="97" borderId="53" applyNumberFormat="0" applyProtection="0">
      <alignment horizontal="left" vertical="center" indent="1"/>
    </xf>
    <xf numFmtId="4" fontId="222" fillId="80" borderId="53" applyNumberFormat="0" applyProtection="0">
      <alignment horizontal="right" vertical="center"/>
    </xf>
    <xf numFmtId="4" fontId="153" fillId="80" borderId="53" applyNumberFormat="0" applyProtection="0">
      <alignment horizontal="right" vertical="center"/>
    </xf>
    <xf numFmtId="0" fontId="153" fillId="66" borderId="53" applyNumberFormat="0" applyProtection="0">
      <alignment horizontal="left" vertical="top" indent="1"/>
    </xf>
    <xf numFmtId="4" fontId="153" fillId="66" borderId="53" applyNumberFormat="0" applyProtection="0">
      <alignment horizontal="left" vertical="center" indent="1"/>
    </xf>
    <xf numFmtId="4" fontId="222" fillId="66" borderId="53" applyNumberFormat="0" applyProtection="0">
      <alignment vertical="center"/>
    </xf>
    <xf numFmtId="198" fontId="253" fillId="0" borderId="93"/>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57" fillId="0" borderId="94">
      <alignment horizontal="center" wrapText="1"/>
      <protection hidden="1"/>
    </xf>
    <xf numFmtId="41" fontId="168" fillId="46" borderId="0" applyBorder="0" applyAlignment="0">
      <alignment horizontal="center" wrapText="1"/>
      <protection locked="0"/>
    </xf>
    <xf numFmtId="5" fontId="4" fillId="0" borderId="0" applyFill="0" applyBorder="0" applyAlignment="0" applyProtection="0"/>
    <xf numFmtId="4" fontId="222" fillId="66" borderId="53" applyNumberFormat="0" applyProtection="0">
      <alignment vertical="center"/>
    </xf>
    <xf numFmtId="0" fontId="156" fillId="67" borderId="62">
      <alignment horizontal="left"/>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10" fillId="0" borderId="94">
      <alignment horizontal="right" wrapText="1"/>
      <protection hidden="1"/>
    </xf>
    <xf numFmtId="0" fontId="191" fillId="0" borderId="10"/>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10" applyNumberFormat="0" applyFont="0" applyFill="0" applyAlignment="0"/>
    <xf numFmtId="0" fontId="286" fillId="0" borderId="95">
      <alignment horizontal="right"/>
      <protection hidden="1"/>
    </xf>
    <xf numFmtId="0" fontId="248" fillId="79" borderId="60" applyNumberFormat="0" applyFont="0" applyAlignment="0" applyProtection="0"/>
    <xf numFmtId="209" fontId="198" fillId="0" borderId="96" applyBorder="0" applyProtection="0">
      <alignment horizontal="right" vertical="center"/>
    </xf>
    <xf numFmtId="215" fontId="119" fillId="84" borderId="53" applyNumberFormat="0" applyProtection="0">
      <alignment horizontal="left" vertical="top" indent="1"/>
    </xf>
    <xf numFmtId="4" fontId="6" fillId="87" borderId="48" applyNumberFormat="0" applyProtection="0">
      <alignment horizontal="right" vertical="center"/>
    </xf>
    <xf numFmtId="4" fontId="4" fillId="96" borderId="54" applyNumberFormat="0" applyProtection="0">
      <alignment horizontal="left" vertical="center" indent="1"/>
    </xf>
    <xf numFmtId="0" fontId="6" fillId="80" borderId="48" applyNumberFormat="0" applyProtection="0">
      <alignment horizontal="left" vertical="center" indent="1"/>
    </xf>
    <xf numFmtId="4" fontId="6" fillId="0" borderId="48" applyNumberFormat="0" applyProtection="0">
      <alignment horizontal="right" vertical="center"/>
    </xf>
    <xf numFmtId="0" fontId="282" fillId="84" borderId="72" applyNumberFormat="0" applyAlignment="0" applyProtection="0"/>
    <xf numFmtId="0" fontId="149" fillId="0" borderId="70">
      <protection hidden="1"/>
    </xf>
    <xf numFmtId="4" fontId="119" fillId="48" borderId="53" applyNumberFormat="0" applyProtection="0">
      <alignment horizontal="left" vertical="center" indent="1"/>
    </xf>
    <xf numFmtId="4" fontId="153" fillId="66" borderId="53" applyNumberFormat="0" applyProtection="0">
      <alignment vertical="center"/>
    </xf>
    <xf numFmtId="4" fontId="6" fillId="92" borderId="48" applyNumberFormat="0" applyProtection="0">
      <alignment horizontal="right" vertical="center"/>
    </xf>
    <xf numFmtId="4" fontId="188" fillId="81" borderId="48" applyNumberFormat="0" applyProtection="0">
      <alignment horizontal="right" vertical="center"/>
    </xf>
    <xf numFmtId="0" fontId="257" fillId="0" borderId="70">
      <protection hidden="1"/>
    </xf>
    <xf numFmtId="0" fontId="248" fillId="79" borderId="60" applyNumberFormat="0" applyFont="0" applyAlignment="0" applyProtection="0"/>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6" fillId="89" borderId="48" applyNumberFormat="0" applyProtection="0">
      <alignment horizontal="right" vertical="center"/>
    </xf>
    <xf numFmtId="4" fontId="6" fillId="80" borderId="54" applyNumberFormat="0" applyProtection="0">
      <alignment horizontal="left" vertical="center" indent="1"/>
    </xf>
    <xf numFmtId="0" fontId="186" fillId="97" borderId="53" applyNumberFormat="0" applyProtection="0">
      <alignment horizontal="left" vertical="top" indent="1"/>
    </xf>
    <xf numFmtId="0" fontId="4" fillId="79" borderId="60" applyNumberFormat="0" applyFont="0" applyAlignment="0" applyProtection="0"/>
    <xf numFmtId="0" fontId="130" fillId="79" borderId="60" applyNumberFormat="0" applyFont="0" applyAlignment="0" applyProtection="0"/>
    <xf numFmtId="4" fontId="220" fillId="48" borderId="53" applyNumberFormat="0" applyProtection="0">
      <alignment vertical="center"/>
    </xf>
    <xf numFmtId="0" fontId="309" fillId="81"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10" applyAlignment="0" applyProtection="0"/>
    <xf numFmtId="176" fontId="147" fillId="0" borderId="44">
      <protection locked="0"/>
    </xf>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149" fillId="50" borderId="77">
      <protection hidden="1"/>
    </xf>
    <xf numFmtId="4" fontId="153" fillId="97" borderId="53" applyNumberFormat="0" applyProtection="0">
      <alignment horizontal="right" vertical="center"/>
    </xf>
    <xf numFmtId="43" fontId="79" fillId="0" borderId="0" applyFont="0" applyFill="0" applyBorder="0" applyAlignment="0" applyProtection="0"/>
    <xf numFmtId="43" fontId="79" fillId="0" borderId="0" applyFont="0" applyFill="0" applyBorder="0" applyAlignment="0" applyProtection="0"/>
    <xf numFmtId="4" fontId="153" fillId="94" borderId="53" applyNumberFormat="0" applyProtection="0">
      <alignment horizontal="right" vertical="center"/>
    </xf>
    <xf numFmtId="43" fontId="29" fillId="0" borderId="0" applyFont="0" applyFill="0" applyBorder="0" applyAlignment="0" applyProtection="0"/>
    <xf numFmtId="0" fontId="258" fillId="94"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 fontId="6" fillId="84" borderId="48" applyNumberFormat="0" applyProtection="0">
      <alignment vertical="center"/>
    </xf>
    <xf numFmtId="5" fontId="261" fillId="0" borderId="10" applyAlignment="0" applyProtection="0"/>
    <xf numFmtId="4" fontId="6" fillId="48" borderId="48" applyNumberFormat="0" applyProtection="0">
      <alignment horizontal="left" vertical="center" indent="1"/>
    </xf>
    <xf numFmtId="4" fontId="6" fillId="93" borderId="48"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191" fillId="0" borderId="10"/>
    <xf numFmtId="0" fontId="4" fillId="0" borderId="10" applyNumberFormat="0" applyFont="0" applyFill="0" applyAlignment="0"/>
    <xf numFmtId="4" fontId="119" fillId="84" borderId="53" applyNumberFormat="0" applyProtection="0">
      <alignment horizontal="left" vertical="center" indent="1"/>
    </xf>
    <xf numFmtId="4" fontId="6" fillId="86" borderId="48" applyNumberFormat="0" applyProtection="0">
      <alignment horizontal="right" vertical="center"/>
    </xf>
    <xf numFmtId="4" fontId="4" fillId="96" borderId="54" applyNumberFormat="0" applyProtection="0">
      <alignment horizontal="left" vertical="center" indent="1"/>
    </xf>
    <xf numFmtId="0" fontId="6" fillId="100" borderId="53" applyNumberFormat="0" applyProtection="0">
      <alignment horizontal="left" vertical="top" indent="1"/>
    </xf>
    <xf numFmtId="0" fontId="186" fillId="79" borderId="53" applyNumberFormat="0" applyProtection="0">
      <alignment horizontal="left" vertical="top" indent="1"/>
    </xf>
    <xf numFmtId="176" fontId="202" fillId="0" borderId="96" applyAlignment="0"/>
    <xf numFmtId="4" fontId="6" fillId="91" borderId="48"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6" fillId="88" borderId="54" applyNumberFormat="0" applyProtection="0">
      <alignment horizontal="right" vertical="center"/>
    </xf>
    <xf numFmtId="4" fontId="6" fillId="97" borderId="48" applyNumberFormat="0" applyProtection="0">
      <alignment horizontal="right" vertical="center"/>
    </xf>
    <xf numFmtId="4" fontId="6" fillId="85" borderId="48" applyNumberFormat="0" applyProtection="0">
      <alignment horizontal="left" vertical="center" indent="1"/>
    </xf>
    <xf numFmtId="5" fontId="261" fillId="0" borderId="10" applyAlignment="0" applyProtection="0"/>
    <xf numFmtId="176" fontId="146" fillId="0" borderId="96">
      <alignment horizontal="centerContinuous" vertical="center"/>
    </xf>
    <xf numFmtId="44"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0" fontId="257" fillId="0" borderId="70">
      <protection hidden="1"/>
    </xf>
    <xf numFmtId="0" fontId="149" fillId="0" borderId="70">
      <protection hidden="1"/>
    </xf>
    <xf numFmtId="5" fontId="261" fillId="0" borderId="10" applyAlignment="0" applyProtection="0"/>
    <xf numFmtId="0" fontId="266" fillId="81" borderId="72" applyNumberFormat="0" applyAlignment="0" applyProtection="0"/>
    <xf numFmtId="0" fontId="282" fillId="84" borderId="72" applyNumberFormat="0" applyAlignment="0" applyProtection="0"/>
    <xf numFmtId="0" fontId="286" fillId="0" borderId="76">
      <alignment horizontal="center"/>
      <protection hidden="1"/>
    </xf>
    <xf numFmtId="0" fontId="149" fillId="50" borderId="77">
      <protection hidden="1"/>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09" fillId="81" borderId="79" applyNumberFormat="0" applyAlignment="0" applyProtection="0"/>
    <xf numFmtId="0" fontId="286" fillId="0" borderId="70">
      <alignment horizontal="left" wrapText="1"/>
      <protection hidden="1"/>
    </xf>
    <xf numFmtId="0" fontId="191" fillId="0" borderId="10"/>
    <xf numFmtId="0" fontId="286" fillId="0" borderId="70">
      <alignment horizontal="left" wrapText="1"/>
      <protection locked="0"/>
    </xf>
    <xf numFmtId="0" fontId="4" fillId="0" borderId="10" applyNumberFormat="0" applyFont="0" applyFill="0" applyAlignment="0"/>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198" fontId="253" fillId="0" borderId="93"/>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57" fillId="0" borderId="94">
      <alignment horizontal="center" wrapText="1"/>
      <protection hidden="1"/>
    </xf>
    <xf numFmtId="0" fontId="286" fillId="0" borderId="76">
      <alignment horizontal="center"/>
      <protection hidden="1"/>
    </xf>
    <xf numFmtId="41" fontId="168" fillId="46" borderId="0" applyBorder="0" applyAlignment="0">
      <alignment horizontal="center" wrapText="1"/>
      <protection locked="0"/>
    </xf>
    <xf numFmtId="5" fontId="4" fillId="0" borderId="0" applyFill="0" applyBorder="0" applyAlignment="0" applyProtection="0"/>
    <xf numFmtId="0" fontId="149" fillId="50" borderId="77">
      <protection hidden="1"/>
    </xf>
    <xf numFmtId="0" fontId="309" fillId="81"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0" fontId="257" fillId="0" borderId="70">
      <protection hidden="1"/>
    </xf>
    <xf numFmtId="0" fontId="149" fillId="0" borderId="70">
      <protection hidden="1"/>
    </xf>
    <xf numFmtId="5" fontId="261" fillId="0" borderId="10" applyAlignment="0" applyProtection="0"/>
    <xf numFmtId="41" fontId="4" fillId="6" borderId="0" applyBorder="0"/>
    <xf numFmtId="0" fontId="266" fillId="81" borderId="72" applyNumberFormat="0" applyAlignment="0" applyProtection="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82" fillId="84" borderId="72" applyNumberFormat="0" applyAlignment="0" applyProtection="0"/>
    <xf numFmtId="0" fontId="286" fillId="0" borderId="76">
      <alignment horizontal="center"/>
      <protection hidden="1"/>
    </xf>
    <xf numFmtId="41" fontId="168" fillId="46" borderId="0" applyBorder="0" applyAlignment="0">
      <alignment horizontal="center" wrapText="1"/>
      <protection locked="0"/>
    </xf>
    <xf numFmtId="5" fontId="4" fillId="0" borderId="0" applyFill="0" applyBorder="0" applyAlignment="0" applyProtection="0"/>
    <xf numFmtId="0" fontId="149" fillId="50" borderId="77">
      <protection hidden="1"/>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09" fillId="81" borderId="79" applyNumberFormat="0" applyAlignment="0" applyProtection="0"/>
    <xf numFmtId="0" fontId="286" fillId="0" borderId="70">
      <alignment horizontal="left" wrapText="1"/>
      <protection hidden="1"/>
    </xf>
    <xf numFmtId="0" fontId="191" fillId="0" borderId="10"/>
    <xf numFmtId="0" fontId="286" fillId="0" borderId="70">
      <alignment horizontal="left" wrapText="1"/>
      <protection locked="0"/>
    </xf>
    <xf numFmtId="0" fontId="4" fillId="0" borderId="10" applyNumberFormat="0" applyFont="0" applyFill="0" applyAlignment="0"/>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44" fontId="55" fillId="0" borderId="0" applyFont="0" applyFill="0" applyBorder="0" applyAlignment="0" applyProtection="0"/>
    <xf numFmtId="176" fontId="175" fillId="0" borderId="50" applyFont="0" applyBorder="0"/>
    <xf numFmtId="0" fontId="227"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187" fillId="101" borderId="54" applyNumberFormat="0" applyProtection="0">
      <alignment horizontal="left" vertical="center" indent="1"/>
    </xf>
    <xf numFmtId="4" fontId="184" fillId="46" borderId="48"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0" fontId="6" fillId="80" borderId="53" applyNumberFormat="0" applyProtection="0">
      <alignment horizontal="left" vertical="top" indent="1"/>
    </xf>
    <xf numFmtId="4" fontId="6" fillId="80" borderId="54" applyNumberFormat="0" applyProtection="0">
      <alignment horizontal="left" vertical="center" indent="1"/>
    </xf>
    <xf numFmtId="4" fontId="6" fillId="97"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4" fontId="6" fillId="95" borderId="54" applyNumberFormat="0" applyProtection="0">
      <alignment horizontal="left" vertical="center" indent="1"/>
    </xf>
    <xf numFmtId="0" fontId="6" fillId="97" borderId="53" applyNumberFormat="0" applyProtection="0">
      <alignment horizontal="left" vertical="top" indent="1"/>
    </xf>
    <xf numFmtId="4" fontId="6" fillId="90" borderId="48" applyNumberFormat="0" applyProtection="0">
      <alignment horizontal="right" vertical="center"/>
    </xf>
    <xf numFmtId="0" fontId="6" fillId="100" borderId="53" applyNumberFormat="0" applyProtection="0">
      <alignment horizontal="left" vertical="top" indent="1"/>
    </xf>
    <xf numFmtId="4" fontId="6" fillId="85" borderId="48" applyNumberFormat="0" applyProtection="0">
      <alignment horizontal="left" vertical="center"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0" fontId="286" fillId="0" borderId="70">
      <alignment horizontal="left" wrapText="1"/>
      <protection hidden="1"/>
    </xf>
    <xf numFmtId="0" fontId="258" fillId="94" borderId="54"/>
    <xf numFmtId="215" fontId="153" fillId="97" borderId="53" applyNumberFormat="0" applyProtection="0">
      <alignment horizontal="left" vertical="top" indent="1"/>
    </xf>
    <xf numFmtId="4" fontId="153" fillId="93" borderId="53" applyNumberFormat="0" applyProtection="0">
      <alignment horizontal="right" vertical="center"/>
    </xf>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86" fillId="98" borderId="53" applyNumberFormat="0" applyProtection="0">
      <alignment horizontal="left" vertical="center" indent="1"/>
    </xf>
    <xf numFmtId="4" fontId="186" fillId="79" borderId="53" applyNumberFormat="0" applyProtection="0">
      <alignment vertical="center"/>
    </xf>
    <xf numFmtId="0" fontId="50" fillId="96" borderId="56" applyBorder="0"/>
    <xf numFmtId="4" fontId="153" fillId="97" borderId="53" applyNumberFormat="0" applyProtection="0">
      <alignment horizontal="right" vertical="center"/>
    </xf>
    <xf numFmtId="0" fontId="6" fillId="100" borderId="48" applyNumberFormat="0" applyProtection="0">
      <alignment horizontal="left" vertical="center" indent="1"/>
    </xf>
    <xf numFmtId="0" fontId="6" fillId="97" borderId="53" applyNumberFormat="0" applyProtection="0">
      <alignment horizontal="left" vertical="top" indent="1"/>
    </xf>
    <xf numFmtId="0" fontId="6" fillId="99" borderId="48" applyNumberFormat="0" applyProtection="0">
      <alignment horizontal="left" vertical="center" indent="1"/>
    </xf>
    <xf numFmtId="0" fontId="6" fillId="96" borderId="53" applyNumberFormat="0" applyProtection="0">
      <alignment horizontal="left" vertical="top" indent="1"/>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4" fillId="0" borderId="96" applyNumberFormat="0" applyFont="0"/>
    <xf numFmtId="0" fontId="337" fillId="6" borderId="72" applyNumberFormat="0" applyAlignment="0" applyProtection="0"/>
    <xf numFmtId="0" fontId="227" fillId="0" borderId="50" applyFont="0" applyBorder="0"/>
    <xf numFmtId="0" fontId="337" fillId="6" borderId="72" applyNumberFormat="0" applyAlignment="0" applyProtection="0"/>
    <xf numFmtId="43" fontId="55" fillId="0" borderId="0" applyFont="0" applyFill="0" applyBorder="0" applyAlignment="0" applyProtection="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6" fillId="98"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4" fontId="153" fillId="66" borderId="53" applyNumberFormat="0" applyProtection="0">
      <alignment horizontal="left" vertical="center" indent="1"/>
    </xf>
    <xf numFmtId="4" fontId="153" fillId="89" borderId="53" applyNumberFormat="0" applyProtection="0">
      <alignment horizontal="right" vertical="center"/>
    </xf>
    <xf numFmtId="0" fontId="4" fillId="116" borderId="53" applyNumberFormat="0" applyProtection="0">
      <alignment horizontal="left" vertical="top" indent="1"/>
    </xf>
    <xf numFmtId="0" fontId="248" fillId="79" borderId="60" applyNumberFormat="0" applyFont="0" applyAlignment="0" applyProtection="0"/>
    <xf numFmtId="0" fontId="248" fillId="79" borderId="60" applyNumberFormat="0" applyFont="0" applyAlignment="0" applyProtection="0"/>
    <xf numFmtId="38" fontId="50" fillId="46" borderId="96" applyNumberFormat="0">
      <alignment horizontal="centerContinuous" wrapText="1"/>
    </xf>
    <xf numFmtId="0" fontId="266" fillId="81" borderId="72" applyNumberFormat="0" applyAlignment="0" applyProtection="0"/>
    <xf numFmtId="4" fontId="153" fillId="107" borderId="53" applyNumberFormat="0" applyProtection="0">
      <alignment horizontal="right" vertical="center"/>
    </xf>
    <xf numFmtId="4" fontId="153" fillId="91" borderId="53" applyNumberFormat="0" applyProtection="0">
      <alignment horizontal="right" vertical="center"/>
    </xf>
    <xf numFmtId="0" fontId="4" fillId="47" borderId="53" applyNumberFormat="0" applyProtection="0">
      <alignment horizontal="left" vertical="top" indent="1"/>
    </xf>
    <xf numFmtId="5" fontId="261" fillId="0" borderId="10" applyAlignment="0" applyProtection="0"/>
    <xf numFmtId="176" fontId="167" fillId="62" borderId="48" applyNumberFormat="0" applyAlignment="0" applyProtection="0"/>
    <xf numFmtId="4" fontId="153" fillId="97" borderId="53" applyNumberFormat="0" applyProtection="0">
      <alignment horizontal="left" vertical="center" indent="1"/>
    </xf>
    <xf numFmtId="4" fontId="153" fillId="79" borderId="53" applyNumberFormat="0" applyProtection="0">
      <alignment horizontal="left" vertical="center" indent="1"/>
    </xf>
    <xf numFmtId="215" fontId="4" fillId="97" borderId="53" applyNumberFormat="0" applyProtection="0">
      <alignment horizontal="left" vertical="top" indent="1"/>
    </xf>
    <xf numFmtId="215" fontId="4" fillId="96" borderId="53" applyNumberFormat="0" applyProtection="0">
      <alignment horizontal="left" vertical="center" indent="1"/>
    </xf>
    <xf numFmtId="4" fontId="153" fillId="88" borderId="53" applyNumberFormat="0" applyProtection="0">
      <alignment horizontal="right" vertical="center"/>
    </xf>
    <xf numFmtId="4" fontId="153" fillId="92"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202" fillId="0" borderId="96"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5" fillId="0" borderId="0" applyFont="0" applyFill="0" applyBorder="0" applyAlignment="0" applyProtection="0"/>
    <xf numFmtId="0" fontId="248" fillId="79" borderId="60" applyNumberFormat="0" applyFont="0" applyAlignment="0" applyProtection="0"/>
    <xf numFmtId="0" fontId="146" fillId="0" borderId="96">
      <alignment horizontal="centerContinuous" vertical="center"/>
    </xf>
    <xf numFmtId="0" fontId="4" fillId="115" borderId="53" applyNumberFormat="0" applyProtection="0">
      <alignment horizontal="left" vertical="center" indent="1"/>
    </xf>
    <xf numFmtId="4" fontId="119" fillId="48" borderId="53" applyNumberFormat="0" applyProtection="0">
      <alignment horizontal="left" vertical="center" indent="1"/>
    </xf>
    <xf numFmtId="4" fontId="220" fillId="84" borderId="53" applyNumberFormat="0" applyProtection="0">
      <alignment vertical="center"/>
    </xf>
    <xf numFmtId="0" fontId="4" fillId="116" borderId="53" applyNumberFormat="0" applyProtection="0">
      <alignment horizontal="left" vertical="center" indent="1"/>
    </xf>
    <xf numFmtId="4" fontId="153" fillId="66" borderId="53" applyNumberFormat="0" applyProtection="0">
      <alignment vertical="center"/>
    </xf>
    <xf numFmtId="4" fontId="153" fillId="93" borderId="53" applyNumberFormat="0" applyProtection="0">
      <alignment horizontal="right" vertical="center"/>
    </xf>
    <xf numFmtId="0" fontId="4" fillId="115" borderId="53" applyNumberFormat="0" applyProtection="0">
      <alignment horizontal="left" vertical="top" indent="1"/>
    </xf>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82" fillId="84" borderId="72" applyNumberFormat="0" applyAlignment="0" applyProtection="0"/>
    <xf numFmtId="0" fontId="153" fillId="115" borderId="53" applyNumberFormat="0" applyProtection="0">
      <alignment horizontal="left" vertical="top" indent="1"/>
    </xf>
    <xf numFmtId="4" fontId="222" fillId="80" borderId="53" applyNumberFormat="0" applyProtection="0">
      <alignment horizontal="right" vertical="center"/>
    </xf>
    <xf numFmtId="4" fontId="222" fillId="79" borderId="53" applyNumberFormat="0" applyProtection="0">
      <alignment vertical="center"/>
    </xf>
    <xf numFmtId="4" fontId="153" fillId="97" borderId="53" applyNumberFormat="0" applyProtection="0">
      <alignment horizontal="right" vertical="center"/>
    </xf>
    <xf numFmtId="215" fontId="4" fillId="97" borderId="53" applyNumberFormat="0" applyProtection="0">
      <alignment horizontal="left" vertical="center" indent="1"/>
    </xf>
    <xf numFmtId="4" fontId="153" fillId="107" borderId="53" applyNumberFormat="0" applyProtection="0">
      <alignment horizontal="right" vertical="center"/>
    </xf>
    <xf numFmtId="4" fontId="153" fillId="91"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0" fontId="248" fillId="79" borderId="60" applyNumberFormat="0" applyFont="0" applyAlignment="0" applyProtection="0"/>
    <xf numFmtId="0" fontId="4" fillId="47" borderId="53" applyNumberFormat="0" applyProtection="0">
      <alignment horizontal="left" vertical="center" indent="1"/>
    </xf>
    <xf numFmtId="215" fontId="4" fillId="100" borderId="53" applyNumberFormat="0" applyProtection="0">
      <alignment horizontal="left" vertical="center" indent="1"/>
    </xf>
    <xf numFmtId="4" fontId="153" fillId="94"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4" fontId="153" fillId="92" borderId="53" applyNumberFormat="0" applyProtection="0">
      <alignment horizontal="right" vertical="center"/>
    </xf>
    <xf numFmtId="0" fontId="309" fillId="81"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258" fillId="145" borderId="54"/>
    <xf numFmtId="0" fontId="4"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38" fontId="50" fillId="48" borderId="96">
      <alignment horizontal="center"/>
      <protection locked="0"/>
    </xf>
    <xf numFmtId="0" fontId="257" fillId="0" borderId="70">
      <protection hidden="1"/>
    </xf>
    <xf numFmtId="0" fontId="130" fillId="79" borderId="60" applyNumberFormat="0" applyFont="0" applyAlignment="0" applyProtection="0"/>
    <xf numFmtId="0" fontId="266" fillId="81" borderId="72" applyNumberFormat="0" applyAlignment="0" applyProtection="0"/>
    <xf numFmtId="43" fontId="55" fillId="0" borderId="0" applyFont="0" applyFill="0" applyBorder="0" applyAlignment="0" applyProtection="0"/>
    <xf numFmtId="4" fontId="153" fillId="66" borderId="53" applyNumberFormat="0" applyProtection="0">
      <alignment horizontal="left" vertical="center" indent="1"/>
    </xf>
    <xf numFmtId="215" fontId="4" fillId="80" borderId="53" applyNumberFormat="0" applyProtection="0">
      <alignment horizontal="left" vertical="center" indent="1"/>
    </xf>
    <xf numFmtId="215" fontId="153" fillId="79" borderId="53" applyNumberFormat="0" applyProtection="0">
      <alignment horizontal="left" vertical="top" indent="1"/>
    </xf>
    <xf numFmtId="215" fontId="4" fillId="96" borderId="53" applyNumberFormat="0" applyProtection="0">
      <alignment horizontal="left" vertical="top" indent="1"/>
    </xf>
    <xf numFmtId="4" fontId="153" fillId="89"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43" fontId="55"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5" fillId="0" borderId="0" applyFont="0" applyFill="0" applyBorder="0" applyAlignment="0" applyProtection="0"/>
    <xf numFmtId="0" fontId="227" fillId="0" borderId="50" applyFont="0" applyBorder="0"/>
    <xf numFmtId="4" fontId="220" fillId="48" borderId="53" applyNumberFormat="0" applyProtection="0">
      <alignment vertical="center"/>
    </xf>
    <xf numFmtId="4" fontId="224" fillId="80" borderId="53" applyNumberFormat="0" applyProtection="0">
      <alignment horizontal="right" vertical="center"/>
    </xf>
    <xf numFmtId="215" fontId="4" fillId="100" borderId="53" applyNumberFormat="0" applyProtection="0">
      <alignment horizontal="left" vertical="top" indent="1"/>
    </xf>
    <xf numFmtId="4" fontId="119" fillId="84"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43" fontId="55" fillId="0" borderId="0" applyFont="0" applyFill="0" applyBorder="0" applyAlignment="0" applyProtection="0"/>
    <xf numFmtId="4" fontId="153" fillId="88" borderId="53" applyNumberFormat="0" applyProtection="0">
      <alignment horizontal="right" vertical="center"/>
    </xf>
    <xf numFmtId="0" fontId="4" fillId="47" borderId="53" applyNumberFormat="0" applyProtection="0">
      <alignment horizontal="left" vertical="top" indent="1"/>
    </xf>
    <xf numFmtId="4" fontId="153" fillId="90" borderId="53" applyNumberFormat="0" applyProtection="0">
      <alignment horizontal="right" vertical="center"/>
    </xf>
    <xf numFmtId="0" fontId="4" fillId="64" borderId="53" applyNumberFormat="0" applyProtection="0">
      <alignment horizontal="left" vertical="top" indent="1"/>
    </xf>
    <xf numFmtId="0" fontId="248" fillId="79" borderId="60" applyNumberFormat="0" applyFont="0" applyAlignment="0" applyProtection="0"/>
    <xf numFmtId="0" fontId="248" fillId="79" borderId="60" applyNumberFormat="0" applyFont="0" applyAlignment="0" applyProtection="0"/>
    <xf numFmtId="0" fontId="149" fillId="50" borderId="77">
      <protection hidden="1"/>
    </xf>
    <xf numFmtId="0" fontId="149" fillId="0" borderId="70">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215" fontId="4" fillId="80" borderId="53" applyNumberFormat="0" applyProtection="0">
      <alignment horizontal="left" vertical="top" indent="1"/>
    </xf>
    <xf numFmtId="4" fontId="153" fillId="80" borderId="53" applyNumberFormat="0" applyProtection="0">
      <alignment horizontal="right" vertical="center"/>
    </xf>
    <xf numFmtId="4" fontId="153" fillId="79" borderId="53" applyNumberFormat="0" applyProtection="0">
      <alignment vertical="center"/>
    </xf>
    <xf numFmtId="4" fontId="153" fillId="86" borderId="53" applyNumberFormat="0" applyProtection="0">
      <alignment horizontal="right" vertical="center"/>
    </xf>
    <xf numFmtId="4" fontId="153" fillId="90" borderId="53" applyNumberFormat="0" applyProtection="0">
      <alignment horizontal="right" vertical="center"/>
    </xf>
    <xf numFmtId="0" fontId="4" fillId="115" borderId="53" applyNumberFormat="0" applyProtection="0">
      <alignment horizontal="left" vertical="top" indent="1"/>
    </xf>
    <xf numFmtId="4" fontId="153" fillId="66" borderId="53" applyNumberFormat="0" applyProtection="0">
      <alignment vertical="center"/>
    </xf>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176" fontId="167" fillId="62" borderId="48" applyNumberFormat="0" applyAlignment="0" applyProtection="0"/>
    <xf numFmtId="176" fontId="175" fillId="0" borderId="50" applyFont="0" applyBorder="0"/>
    <xf numFmtId="4" fontId="184" fillId="48" borderId="48" applyNumberFormat="0" applyProtection="0">
      <alignment vertical="center"/>
    </xf>
    <xf numFmtId="5" fontId="261" fillId="0" borderId="10" applyAlignment="0" applyProtection="0"/>
    <xf numFmtId="0" fontId="185" fillId="84" borderId="53" applyNumberFormat="0" applyProtection="0">
      <alignment horizontal="left" vertical="top" indent="1"/>
    </xf>
    <xf numFmtId="4" fontId="6" fillId="94" borderId="48" applyNumberFormat="0" applyProtection="0">
      <alignment horizontal="right" vertical="center"/>
    </xf>
    <xf numFmtId="0" fontId="337" fillId="6" borderId="72" applyNumberFormat="0" applyAlignment="0" applyProtection="0"/>
    <xf numFmtId="0" fontId="286" fillId="0" borderId="70">
      <alignment horizontal="left" wrapText="1"/>
      <protection locked="0"/>
    </xf>
    <xf numFmtId="0" fontId="337" fillId="6" borderId="72" applyNumberFormat="0" applyAlignment="0" applyProtection="0"/>
    <xf numFmtId="4" fontId="153" fillId="86" borderId="53" applyNumberFormat="0" applyProtection="0">
      <alignment horizontal="right" vertical="center"/>
    </xf>
    <xf numFmtId="4" fontId="119" fillId="84" borderId="53" applyNumberFormat="0" applyProtection="0">
      <alignment vertical="center"/>
    </xf>
    <xf numFmtId="0" fontId="248" fillId="79" borderId="60" applyNumberFormat="0" applyFont="0" applyAlignment="0" applyProtection="0"/>
    <xf numFmtId="0" fontId="337" fillId="6" borderId="72" applyNumberFormat="0" applyAlignment="0" applyProtection="0"/>
    <xf numFmtId="44" fontId="55" fillId="0" borderId="0" applyFont="0" applyFill="0" applyBorder="0" applyAlignment="0" applyProtection="0"/>
    <xf numFmtId="0" fontId="4" fillId="0" borderId="10" applyNumberFormat="0" applyFont="0" applyFill="0" applyAlignment="0"/>
    <xf numFmtId="5" fontId="261" fillId="0" borderId="10" applyAlignment="0" applyProtection="0"/>
    <xf numFmtId="0" fontId="191" fillId="0" borderId="10"/>
    <xf numFmtId="0" fontId="4" fillId="0" borderId="10" applyNumberFormat="0" applyFont="0"/>
    <xf numFmtId="0" fontId="258" fillId="145" borderId="54"/>
    <xf numFmtId="0" fontId="286" fillId="0" borderId="70">
      <alignment horizontal="left" wrapText="1"/>
      <protection locked="0"/>
    </xf>
    <xf numFmtId="0" fontId="286" fillId="0" borderId="70">
      <alignment horizontal="left" wrapText="1"/>
      <protection hidden="1"/>
    </xf>
    <xf numFmtId="4" fontId="224" fillId="80" borderId="53" applyNumberFormat="0" applyProtection="0">
      <alignment horizontal="right" vertical="center"/>
    </xf>
    <xf numFmtId="0" fontId="153" fillId="115" borderId="53" applyNumberFormat="0" applyProtection="0">
      <alignment horizontal="left" vertical="top" indent="1"/>
    </xf>
    <xf numFmtId="4" fontId="153" fillId="97" borderId="53" applyNumberFormat="0" applyProtection="0">
      <alignment horizontal="left" vertical="center" indent="1"/>
    </xf>
    <xf numFmtId="4" fontId="222" fillId="80" borderId="53" applyNumberFormat="0" applyProtection="0">
      <alignment horizontal="right" vertical="center"/>
    </xf>
    <xf numFmtId="4" fontId="153" fillId="80" borderId="53" applyNumberFormat="0" applyProtection="0">
      <alignment horizontal="right" vertical="center"/>
    </xf>
    <xf numFmtId="0" fontId="153" fillId="66" borderId="53" applyNumberFormat="0" applyProtection="0">
      <alignment horizontal="left" vertical="top" indent="1"/>
    </xf>
    <xf numFmtId="4" fontId="153" fillId="66" borderId="53" applyNumberFormat="0" applyProtection="0">
      <alignment horizontal="left" vertical="center" indent="1"/>
    </xf>
    <xf numFmtId="4" fontId="222" fillId="66" borderId="53" applyNumberFormat="0" applyProtection="0">
      <alignment vertical="center"/>
    </xf>
    <xf numFmtId="198" fontId="253" fillId="0" borderId="93"/>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0" fontId="257" fillId="0" borderId="94">
      <alignment horizontal="center" wrapText="1"/>
      <protection hidden="1"/>
    </xf>
    <xf numFmtId="41" fontId="168" fillId="46" borderId="0" applyBorder="0" applyAlignment="0">
      <alignment horizontal="center" wrapText="1"/>
      <protection locked="0"/>
    </xf>
    <xf numFmtId="5" fontId="4" fillId="0" borderId="0" applyFill="0" applyBorder="0" applyAlignment="0" applyProtection="0"/>
    <xf numFmtId="4" fontId="222" fillId="66" borderId="53" applyNumberFormat="0" applyProtection="0">
      <alignment vertical="center"/>
    </xf>
    <xf numFmtId="0" fontId="156" fillId="67" borderId="62">
      <alignment horizontal="left"/>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10" fillId="0" borderId="94">
      <alignment horizontal="right" wrapText="1"/>
      <protection hidden="1"/>
    </xf>
    <xf numFmtId="0" fontId="191" fillId="0" borderId="10"/>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10" applyNumberFormat="0" applyFont="0" applyFill="0" applyAlignment="0"/>
    <xf numFmtId="0" fontId="286" fillId="0" borderId="95">
      <alignment horizontal="right"/>
      <protection hidden="1"/>
    </xf>
    <xf numFmtId="0" fontId="248" fillId="79" borderId="60" applyNumberFormat="0" applyFont="0" applyAlignment="0" applyProtection="0"/>
    <xf numFmtId="209" fontId="198" fillId="0" borderId="96" applyBorder="0" applyProtection="0">
      <alignment horizontal="right" vertical="center"/>
    </xf>
    <xf numFmtId="215" fontId="119" fillId="84" borderId="53" applyNumberFormat="0" applyProtection="0">
      <alignment horizontal="left" vertical="top" indent="1"/>
    </xf>
    <xf numFmtId="4" fontId="6" fillId="87" borderId="48" applyNumberFormat="0" applyProtection="0">
      <alignment horizontal="right" vertical="center"/>
    </xf>
    <xf numFmtId="4" fontId="4" fillId="96" borderId="54" applyNumberFormat="0" applyProtection="0">
      <alignment horizontal="left" vertical="center" indent="1"/>
    </xf>
    <xf numFmtId="0" fontId="6" fillId="80" borderId="48" applyNumberFormat="0" applyProtection="0">
      <alignment horizontal="left" vertical="center" indent="1"/>
    </xf>
    <xf numFmtId="4" fontId="6" fillId="0" borderId="48" applyNumberFormat="0" applyProtection="0">
      <alignment horizontal="right" vertical="center"/>
    </xf>
    <xf numFmtId="0" fontId="282" fillId="84" borderId="72" applyNumberFormat="0" applyAlignment="0" applyProtection="0"/>
    <xf numFmtId="0" fontId="149" fillId="0" borderId="70">
      <protection hidden="1"/>
    </xf>
    <xf numFmtId="4" fontId="119" fillId="48" borderId="53" applyNumberFormat="0" applyProtection="0">
      <alignment horizontal="left" vertical="center" indent="1"/>
    </xf>
    <xf numFmtId="4" fontId="153" fillId="66" borderId="53" applyNumberFormat="0" applyProtection="0">
      <alignment vertical="center"/>
    </xf>
    <xf numFmtId="4" fontId="6" fillId="92" borderId="48" applyNumberFormat="0" applyProtection="0">
      <alignment horizontal="right" vertical="center"/>
    </xf>
    <xf numFmtId="4" fontId="188" fillId="81" borderId="48" applyNumberFormat="0" applyProtection="0">
      <alignment horizontal="right" vertical="center"/>
    </xf>
    <xf numFmtId="0" fontId="257" fillId="0" borderId="70">
      <protection hidden="1"/>
    </xf>
    <xf numFmtId="0" fontId="248" fillId="79" borderId="60" applyNumberFormat="0" applyFont="0" applyAlignment="0" applyProtection="0"/>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6" fillId="89" borderId="48" applyNumberFormat="0" applyProtection="0">
      <alignment horizontal="right" vertical="center"/>
    </xf>
    <xf numFmtId="4" fontId="6" fillId="80" borderId="54" applyNumberFormat="0" applyProtection="0">
      <alignment horizontal="left" vertical="center" indent="1"/>
    </xf>
    <xf numFmtId="0" fontId="186" fillId="97" borderId="53" applyNumberFormat="0" applyProtection="0">
      <alignment horizontal="left" vertical="top" indent="1"/>
    </xf>
    <xf numFmtId="0" fontId="4" fillId="79" borderId="60" applyNumberFormat="0" applyFont="0" applyAlignment="0" applyProtection="0"/>
    <xf numFmtId="0" fontId="130" fillId="79" borderId="60" applyNumberFormat="0" applyFont="0" applyAlignment="0" applyProtection="0"/>
    <xf numFmtId="4" fontId="220" fillId="48" borderId="53" applyNumberFormat="0" applyProtection="0">
      <alignment vertical="center"/>
    </xf>
    <xf numFmtId="0" fontId="309" fillId="81"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10" applyAlignment="0" applyProtection="0"/>
    <xf numFmtId="176" fontId="147" fillId="0" borderId="44">
      <protection locked="0"/>
    </xf>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149" fillId="50" borderId="77">
      <protection hidden="1"/>
    </xf>
    <xf numFmtId="4" fontId="153" fillId="97" borderId="53" applyNumberFormat="0" applyProtection="0">
      <alignment horizontal="right" vertical="center"/>
    </xf>
    <xf numFmtId="43" fontId="79" fillId="0" borderId="0" applyFont="0" applyFill="0" applyBorder="0" applyAlignment="0" applyProtection="0"/>
    <xf numFmtId="43" fontId="79" fillId="0" borderId="0" applyFont="0" applyFill="0" applyBorder="0" applyAlignment="0" applyProtection="0"/>
    <xf numFmtId="4" fontId="153" fillId="94" borderId="53" applyNumberFormat="0" applyProtection="0">
      <alignment horizontal="right" vertical="center"/>
    </xf>
    <xf numFmtId="43" fontId="29" fillId="0" borderId="0" applyFont="0" applyFill="0" applyBorder="0" applyAlignment="0" applyProtection="0"/>
    <xf numFmtId="0" fontId="258" fillId="94"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3" fontId="55" fillId="0" borderId="0" applyFont="0" applyFill="0" applyBorder="0" applyAlignment="0" applyProtection="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applyAlignment="0">
      <alignment horizontal="center" wrapText="1"/>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 fontId="6" fillId="84" borderId="48" applyNumberFormat="0" applyProtection="0">
      <alignment vertical="center"/>
    </xf>
    <xf numFmtId="5" fontId="261" fillId="0" borderId="10" applyAlignment="0" applyProtection="0"/>
    <xf numFmtId="4" fontId="6" fillId="48" borderId="48" applyNumberFormat="0" applyProtection="0">
      <alignment horizontal="left" vertical="center" indent="1"/>
    </xf>
    <xf numFmtId="4" fontId="6" fillId="93" borderId="48"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191" fillId="0" borderId="10"/>
    <xf numFmtId="0" fontId="4" fillId="0" borderId="10" applyNumberFormat="0" applyFont="0" applyFill="0" applyAlignment="0"/>
    <xf numFmtId="4" fontId="119" fillId="84" borderId="53" applyNumberFormat="0" applyProtection="0">
      <alignment horizontal="left" vertical="center" indent="1"/>
    </xf>
    <xf numFmtId="4" fontId="6" fillId="86" borderId="48" applyNumberFormat="0" applyProtection="0">
      <alignment horizontal="right" vertical="center"/>
    </xf>
    <xf numFmtId="4" fontId="4" fillId="96" borderId="54" applyNumberFormat="0" applyProtection="0">
      <alignment horizontal="left" vertical="center" indent="1"/>
    </xf>
    <xf numFmtId="0" fontId="6" fillId="100" borderId="53" applyNumberFormat="0" applyProtection="0">
      <alignment horizontal="left" vertical="top" indent="1"/>
    </xf>
    <xf numFmtId="0" fontId="186" fillId="79" borderId="53" applyNumberFormat="0" applyProtection="0">
      <alignment horizontal="left" vertical="top" indent="1"/>
    </xf>
    <xf numFmtId="176" fontId="202" fillId="0" borderId="96" applyAlignment="0"/>
    <xf numFmtId="4" fontId="6" fillId="91" borderId="48" applyNumberFormat="0" applyProtection="0">
      <alignment horizontal="right" vertical="center"/>
    </xf>
    <xf numFmtId="5" fontId="261" fillId="0" borderId="10"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applyProtection="0">
      <protection locked="0"/>
    </xf>
    <xf numFmtId="41" fontId="168" fillId="46" borderId="0" applyBorder="0" applyAlignment="0">
      <alignment horizontal="center" wrapText="1"/>
      <protection locked="0"/>
    </xf>
    <xf numFmtId="5" fontId="4" fillId="0" borderId="0" applyFill="0" applyBorder="0" applyAlignment="0" applyProtection="0"/>
    <xf numFmtId="4" fontId="6" fillId="88" borderId="54" applyNumberFormat="0" applyProtection="0">
      <alignment horizontal="right" vertical="center"/>
    </xf>
    <xf numFmtId="4" fontId="6" fillId="97" borderId="48" applyNumberFormat="0" applyProtection="0">
      <alignment horizontal="right" vertical="center"/>
    </xf>
    <xf numFmtId="4" fontId="6" fillId="85" borderId="48" applyNumberFormat="0" applyProtection="0">
      <alignment horizontal="left" vertical="center" indent="1"/>
    </xf>
    <xf numFmtId="5" fontId="261" fillId="0" borderId="10" applyAlignment="0" applyProtection="0"/>
    <xf numFmtId="176" fontId="146" fillId="0" borderId="96">
      <alignment horizontal="centerContinuous" vertical="center"/>
    </xf>
    <xf numFmtId="44" fontId="55" fillId="0" borderId="0" applyFont="0" applyFill="0" applyBorder="0" applyAlignment="0" applyProtection="0"/>
    <xf numFmtId="0" fontId="282" fillId="10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84" borderId="53" applyNumberFormat="0" applyProtection="0">
      <alignment horizontal="left" vertical="top" indent="1"/>
    </xf>
    <xf numFmtId="4" fontId="6" fillId="88" borderId="54" applyNumberFormat="0" applyProtection="0">
      <alignment horizontal="right" vertical="center"/>
    </xf>
    <xf numFmtId="4" fontId="6" fillId="95" borderId="54" applyNumberFormat="0" applyProtection="0">
      <alignment horizontal="left" vertical="center" indent="1"/>
    </xf>
    <xf numFmtId="4" fontId="4" fillId="96" borderId="54" applyNumberFormat="0" applyProtection="0">
      <alignment horizontal="left" vertical="center" indent="1"/>
    </xf>
    <xf numFmtId="4" fontId="4" fillId="96" borderId="54" applyNumberFormat="0" applyProtection="0">
      <alignment horizontal="left" vertical="center" indent="1"/>
    </xf>
    <xf numFmtId="4" fontId="6" fillId="80" borderId="54" applyNumberFormat="0" applyProtection="0">
      <alignment horizontal="left" vertical="center" indent="1"/>
    </xf>
    <xf numFmtId="4" fontId="6" fillId="97" borderId="54" applyNumberFormat="0" applyProtection="0">
      <alignment horizontal="left" vertical="center" indent="1"/>
    </xf>
    <xf numFmtId="0" fontId="6" fillId="96" borderId="53" applyNumberFormat="0" applyProtection="0">
      <alignment horizontal="left" vertical="top" indent="1"/>
    </xf>
    <xf numFmtId="0" fontId="6" fillId="97" borderId="53" applyNumberFormat="0" applyProtection="0">
      <alignment horizontal="left" vertical="top" indent="1"/>
    </xf>
    <xf numFmtId="0" fontId="6" fillId="100" borderId="53" applyNumberFormat="0" applyProtection="0">
      <alignment horizontal="left" vertical="top" indent="1"/>
    </xf>
    <xf numFmtId="0" fontId="6" fillId="80" borderId="53" applyNumberFormat="0" applyProtection="0">
      <alignment horizontal="left" vertical="top" indent="1"/>
    </xf>
    <xf numFmtId="4" fontId="186" fillId="79" borderId="53" applyNumberFormat="0" applyProtection="0">
      <alignment vertical="center"/>
    </xf>
    <xf numFmtId="4" fontId="186" fillId="98" borderId="53" applyNumberFormat="0" applyProtection="0">
      <alignment horizontal="left" vertical="center" indent="1"/>
    </xf>
    <xf numFmtId="0" fontId="186" fillId="79" borderId="53" applyNumberFormat="0" applyProtection="0">
      <alignment horizontal="left" vertical="top" indent="1"/>
    </xf>
    <xf numFmtId="0" fontId="186" fillId="97" borderId="53" applyNumberFormat="0" applyProtection="0">
      <alignment horizontal="left" vertical="top" indent="1"/>
    </xf>
    <xf numFmtId="4" fontId="187" fillId="101" borderId="54" applyNumberFormat="0" applyProtection="0">
      <alignment horizontal="left" vertical="center" indent="1"/>
    </xf>
    <xf numFmtId="176" fontId="191" fillId="0" borderId="10"/>
    <xf numFmtId="176" fontId="4" fillId="0" borderId="10" applyNumberFormat="0" applyFont="0" applyFill="0" applyAlignment="0"/>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227" fillId="0" borderId="50" applyFont="0" applyBorder="0"/>
    <xf numFmtId="4" fontId="220" fillId="48" borderId="53" applyNumberFormat="0" applyProtection="0">
      <alignment vertical="center"/>
    </xf>
    <xf numFmtId="4"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4" fontId="153"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81" borderId="72" applyNumberFormat="0" applyAlignment="0" applyProtection="0"/>
    <xf numFmtId="0" fontId="119" fillId="48" borderId="53" applyNumberFormat="0" applyProtection="0">
      <alignment horizontal="left" vertical="top" indent="1"/>
    </xf>
    <xf numFmtId="5" fontId="261" fillId="0" borderId="10" applyAlignment="0" applyProtection="0"/>
    <xf numFmtId="0" fontId="258" fillId="94" borderId="54"/>
    <xf numFmtId="0" fontId="227" fillId="0" borderId="50" applyFont="0" applyBorder="0"/>
    <xf numFmtId="0" fontId="248" fillId="79" borderId="60" applyNumberFormat="0" applyFont="0" applyAlignment="0" applyProtection="0"/>
    <xf numFmtId="0" fontId="130" fillId="79" borderId="60" applyNumberFormat="0" applyFont="0" applyAlignment="0" applyProtection="0"/>
    <xf numFmtId="0" fontId="282" fillId="84"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4" fontId="153" fillId="91" borderId="53" applyNumberFormat="0" applyProtection="0">
      <alignment horizontal="right" vertical="center"/>
    </xf>
    <xf numFmtId="4" fontId="153" fillId="107" borderId="53" applyNumberFormat="0" applyProtection="0">
      <alignment horizontal="right" vertical="center"/>
    </xf>
    <xf numFmtId="4" fontId="153" fillId="66" borderId="53" applyNumberFormat="0" applyProtection="0">
      <alignment vertical="center"/>
    </xf>
    <xf numFmtId="0" fontId="257" fillId="0" borderId="70">
      <protection hidden="1"/>
    </xf>
    <xf numFmtId="0" fontId="149" fillId="0" borderId="70">
      <protection hidden="1"/>
    </xf>
    <xf numFmtId="5" fontId="261" fillId="0" borderId="10" applyAlignment="0" applyProtection="0"/>
    <xf numFmtId="0" fontId="266" fillId="81" borderId="72" applyNumberFormat="0" applyAlignment="0" applyProtection="0"/>
    <xf numFmtId="0" fontId="282" fillId="84" borderId="72" applyNumberFormat="0" applyAlignment="0" applyProtection="0"/>
    <xf numFmtId="0" fontId="286" fillId="0" borderId="76">
      <alignment horizontal="center"/>
      <protection hidden="1"/>
    </xf>
    <xf numFmtId="0" fontId="149" fillId="50" borderId="77">
      <protection hidden="1"/>
    </xf>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130"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248" fillId="79" borderId="60" applyNumberFormat="0" applyFont="0" applyAlignment="0" applyProtection="0"/>
    <xf numFmtId="0" fontId="309" fillId="81" borderId="79" applyNumberFormat="0" applyAlignment="0" applyProtection="0"/>
    <xf numFmtId="0" fontId="286" fillId="0" borderId="70">
      <alignment horizontal="left" wrapText="1"/>
      <protection hidden="1"/>
    </xf>
    <xf numFmtId="0" fontId="191" fillId="0" borderId="10"/>
    <xf numFmtId="0" fontId="286" fillId="0" borderId="70">
      <alignment horizontal="left" wrapText="1"/>
      <protection locked="0"/>
    </xf>
    <xf numFmtId="0" fontId="4" fillId="0" borderId="10" applyNumberFormat="0" applyFont="0" applyFill="0" applyAlignment="0"/>
    <xf numFmtId="4" fontId="119" fillId="48" borderId="53" applyNumberFormat="0" applyProtection="0">
      <alignment horizontal="left" vertical="center" indent="1"/>
    </xf>
    <xf numFmtId="0" fontId="309" fillId="81" borderId="79" applyNumberFormat="0" applyAlignment="0" applyProtection="0"/>
    <xf numFmtId="0" fontId="248" fillId="79" borderId="60" applyNumberFormat="0" applyFont="0" applyAlignment="0" applyProtection="0"/>
    <xf numFmtId="0" fontId="248" fillId="79"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4" fontId="153" fillId="97" borderId="53" applyNumberFormat="0" applyProtection="0">
      <alignment horizontal="right" vertical="center"/>
    </xf>
    <xf numFmtId="4" fontId="153" fillId="94" borderId="53" applyNumberFormat="0" applyProtection="0">
      <alignment horizontal="right" vertical="center"/>
    </xf>
    <xf numFmtId="4" fontId="153" fillId="90" borderId="53" applyNumberFormat="0" applyProtection="0">
      <alignment horizontal="right" vertical="center"/>
    </xf>
    <xf numFmtId="4" fontId="153" fillId="86" borderId="53" applyNumberFormat="0" applyProtection="0">
      <alignment horizontal="right" vertical="center"/>
    </xf>
    <xf numFmtId="4" fontId="119" fillId="84" borderId="53" applyNumberFormat="0" applyProtection="0">
      <alignment vertical="center"/>
    </xf>
    <xf numFmtId="0" fontId="257" fillId="0" borderId="70">
      <protection hidden="1"/>
    </xf>
    <xf numFmtId="0" fontId="248" fillId="79" borderId="60" applyNumberFormat="0" applyFont="0" applyAlignment="0" applyProtection="0"/>
    <xf numFmtId="0" fontId="248" fillId="79" borderId="60" applyNumberFormat="0" applyFont="0" applyAlignment="0" applyProtection="0"/>
    <xf numFmtId="0" fontId="4" fillId="115" borderId="53" applyNumberFormat="0" applyProtection="0">
      <alignment horizontal="left" vertical="top" indent="1"/>
    </xf>
    <xf numFmtId="4" fontId="153" fillId="92" borderId="53" applyNumberFormat="0" applyProtection="0">
      <alignment horizontal="right" vertical="center"/>
    </xf>
    <xf numFmtId="0" fontId="149" fillId="50" borderId="77">
      <protection hidden="1"/>
    </xf>
    <xf numFmtId="4" fontId="153" fillId="88" borderId="53" applyNumberFormat="0" applyProtection="0">
      <alignment horizontal="right" vertical="center"/>
    </xf>
    <xf numFmtId="5" fontId="261" fillId="0" borderId="10" applyAlignment="0" applyProtection="0"/>
    <xf numFmtId="4" fontId="220" fillId="48" borderId="53" applyNumberFormat="0" applyProtection="0">
      <alignment vertical="center"/>
    </xf>
    <xf numFmtId="0" fontId="149" fillId="0" borderId="70">
      <protection hidden="1"/>
    </xf>
    <xf numFmtId="0" fontId="248" fillId="79" borderId="60" applyNumberFormat="0" applyFont="0" applyAlignment="0" applyProtection="0"/>
    <xf numFmtId="0" fontId="130" fillId="79" borderId="60" applyNumberFormat="0" applyFont="0" applyAlignment="0" applyProtection="0"/>
    <xf numFmtId="0" fontId="4" fillId="79"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4" fontId="153" fillId="93" borderId="53" applyNumberFormat="0" applyProtection="0">
      <alignment horizontal="right" vertical="center"/>
    </xf>
    <xf numFmtId="4" fontId="153" fillId="89" borderId="53" applyNumberFormat="0" applyProtection="0">
      <alignment horizontal="right" vertical="center"/>
    </xf>
    <xf numFmtId="4" fontId="222" fillId="66" borderId="53" applyNumberFormat="0" applyProtection="0">
      <alignment vertical="center"/>
    </xf>
    <xf numFmtId="4" fontId="153" fillId="66" borderId="53" applyNumberFormat="0" applyProtection="0">
      <alignment horizontal="left" vertical="center" indent="1"/>
    </xf>
    <xf numFmtId="0" fontId="153" fillId="66"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0" fontId="153" fillId="115" borderId="53" applyNumberFormat="0" applyProtection="0">
      <alignment horizontal="left" vertical="top" indent="1"/>
    </xf>
    <xf numFmtId="4" fontId="224" fillId="80" borderId="53" applyNumberFormat="0" applyProtection="0">
      <alignment horizontal="right" vertical="center"/>
    </xf>
    <xf numFmtId="0" fontId="286" fillId="0" borderId="70">
      <alignment horizontal="left" wrapText="1"/>
      <protection hidden="1"/>
    </xf>
    <xf numFmtId="0" fontId="286" fillId="0" borderId="70">
      <alignment horizontal="left" wrapText="1"/>
      <protection locked="0"/>
    </xf>
    <xf numFmtId="0" fontId="258" fillId="145" borderId="54"/>
    <xf numFmtId="0" fontId="4" fillId="0" borderId="10" applyNumberFormat="0" applyFont="0"/>
    <xf numFmtId="0" fontId="191" fillId="0" borderId="10"/>
    <xf numFmtId="5" fontId="261" fillId="0" borderId="10" applyAlignment="0" applyProtection="0"/>
    <xf numFmtId="0" fontId="4" fillId="0" borderId="10" applyNumberFormat="0" applyFont="0" applyFill="0" applyAlignment="0"/>
    <xf numFmtId="0" fontId="4" fillId="0" borderId="15" applyNumberFormat="0" applyFont="0"/>
    <xf numFmtId="0" fontId="79" fillId="4" borderId="0"/>
    <xf numFmtId="0" fontId="79" fillId="4" borderId="0"/>
    <xf numFmtId="0" fontId="79" fillId="0" borderId="0"/>
    <xf numFmtId="0" fontId="216" fillId="15" borderId="21" applyNumberFormat="0" applyAlignment="0" applyProtection="0"/>
    <xf numFmtId="0" fontId="216" fillId="15" borderId="21" applyNumberFormat="0" applyAlignment="0" applyProtection="0"/>
    <xf numFmtId="0" fontId="216" fillId="15" borderId="21" applyNumberFormat="0" applyAlignment="0" applyProtection="0"/>
    <xf numFmtId="0" fontId="79" fillId="0" borderId="0"/>
    <xf numFmtId="0" fontId="79" fillId="0" borderId="0"/>
    <xf numFmtId="0" fontId="60" fillId="7" borderId="0" applyNumberFormat="0" applyBorder="0" applyAlignment="0" applyProtection="0"/>
    <xf numFmtId="0" fontId="60" fillId="7"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26" borderId="0" applyNumberFormat="0" applyBorder="0" applyAlignment="0" applyProtection="0"/>
    <xf numFmtId="0" fontId="60" fillId="7"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22"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79" fillId="4" borderId="0"/>
    <xf numFmtId="0" fontId="53" fillId="129" borderId="63" applyProtection="0">
      <alignment horizontal="left" vertical="top" indent="1"/>
    </xf>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4" fillId="0" borderId="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9" fontId="79" fillId="0" borderId="0" applyFont="0" applyFill="0" applyBorder="0" applyAlignment="0" applyProtection="0"/>
    <xf numFmtId="0" fontId="79" fillId="4" borderId="0"/>
    <xf numFmtId="0" fontId="357" fillId="0" borderId="0"/>
    <xf numFmtId="261" fontId="79" fillId="0" borderId="0" applyFont="0" applyFill="0" applyBorder="0" applyAlignment="0" applyProtection="0"/>
    <xf numFmtId="0" fontId="79" fillId="0" borderId="0"/>
    <xf numFmtId="0" fontId="79" fillId="0" borderId="0"/>
    <xf numFmtId="43" fontId="55" fillId="0" borderId="0" applyFont="0" applyFill="0" applyBorder="0" applyAlignment="0" applyProtection="0"/>
    <xf numFmtId="43" fontId="4" fillId="0" borderId="0" applyFont="0" applyFill="0" applyBorder="0" applyAlignment="0" applyProtection="0"/>
    <xf numFmtId="0" fontId="79" fillId="0" borderId="0"/>
    <xf numFmtId="43" fontId="79" fillId="0" borderId="0" applyFont="0" applyFill="0" applyBorder="0" applyAlignment="0" applyProtection="0"/>
    <xf numFmtId="0" fontId="79" fillId="4" borderId="0"/>
    <xf numFmtId="0" fontId="79" fillId="0" borderId="0"/>
    <xf numFmtId="0" fontId="55" fillId="0" borderId="0"/>
    <xf numFmtId="0" fontId="115" fillId="0" borderId="0" applyNumberFormat="0" applyFill="0" applyBorder="0" applyAlignment="0" applyProtection="0"/>
    <xf numFmtId="0" fontId="87" fillId="0" borderId="19" applyNumberFormat="0" applyFill="0" applyAlignment="0" applyProtection="0"/>
    <xf numFmtId="0" fontId="88" fillId="0" borderId="10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0" fontId="89" fillId="163" borderId="0" applyNumberFormat="0" applyBorder="0" applyAlignment="0" applyProtection="0"/>
    <xf numFmtId="0" fontId="90" fillId="164" borderId="0" applyNumberFormat="0" applyBorder="0" applyAlignment="0" applyProtection="0"/>
    <xf numFmtId="0" fontId="116" fillId="165" borderId="0" applyNumberFormat="0" applyBorder="0" applyAlignment="0" applyProtection="0"/>
    <xf numFmtId="0" fontId="92" fillId="166" borderId="21" applyNumberFormat="0" applyAlignment="0" applyProtection="0"/>
    <xf numFmtId="0" fontId="93" fillId="167" borderId="22" applyNumberFormat="0" applyAlignment="0" applyProtection="0"/>
    <xf numFmtId="0" fontId="94" fillId="167" borderId="21" applyNumberFormat="0" applyAlignment="0" applyProtection="0"/>
    <xf numFmtId="0" fontId="95" fillId="0" borderId="23" applyNumberFormat="0" applyFill="0" applyAlignment="0" applyProtection="0"/>
    <xf numFmtId="0" fontId="69" fillId="168" borderId="24" applyNumberFormat="0" applyAlignment="0" applyProtection="0"/>
    <xf numFmtId="0" fontId="38" fillId="0" borderId="0" applyNumberFormat="0" applyFill="0" applyBorder="0" applyAlignment="0" applyProtection="0"/>
    <xf numFmtId="0" fontId="55" fillId="169" borderId="25" applyNumberFormat="0" applyFont="0" applyAlignment="0" applyProtection="0"/>
    <xf numFmtId="0" fontId="96" fillId="0" borderId="0" applyNumberFormat="0" applyFill="0" applyBorder="0" applyAlignment="0" applyProtection="0"/>
    <xf numFmtId="0" fontId="2" fillId="0" borderId="26" applyNumberFormat="0" applyFill="0" applyAlignment="0" applyProtection="0"/>
    <xf numFmtId="0" fontId="56" fillId="43" borderId="0" applyNumberFormat="0" applyBorder="0" applyAlignment="0" applyProtection="0"/>
    <xf numFmtId="0" fontId="55" fillId="170" borderId="0" applyNumberFormat="0" applyBorder="0" applyAlignment="0" applyProtection="0"/>
    <xf numFmtId="0" fontId="55" fillId="171" borderId="0" applyNumberFormat="0" applyBorder="0" applyAlignment="0" applyProtection="0"/>
    <xf numFmtId="0" fontId="56" fillId="159" borderId="0" applyNumberFormat="0" applyBorder="0" applyAlignment="0" applyProtection="0"/>
    <xf numFmtId="0" fontId="56" fillId="42" borderId="0" applyNumberFormat="0" applyBorder="0" applyAlignment="0" applyProtection="0"/>
    <xf numFmtId="0" fontId="55" fillId="172" borderId="0" applyNumberFormat="0" applyBorder="0" applyAlignment="0" applyProtection="0"/>
    <xf numFmtId="0" fontId="55" fillId="173" borderId="0" applyNumberFormat="0" applyBorder="0" applyAlignment="0" applyProtection="0"/>
    <xf numFmtId="0" fontId="56" fillId="161" borderId="0" applyNumberFormat="0" applyBorder="0" applyAlignment="0" applyProtection="0"/>
    <xf numFmtId="0" fontId="56" fillId="174" borderId="0" applyNumberFormat="0" applyBorder="0" applyAlignment="0" applyProtection="0"/>
    <xf numFmtId="0" fontId="55" fillId="175" borderId="0" applyNumberFormat="0" applyBorder="0" applyAlignment="0" applyProtection="0"/>
    <xf numFmtId="0" fontId="55" fillId="176" borderId="0" applyNumberFormat="0" applyBorder="0" applyAlignment="0" applyProtection="0"/>
    <xf numFmtId="0" fontId="56" fillId="162" borderId="0" applyNumberFormat="0" applyBorder="0" applyAlignment="0" applyProtection="0"/>
    <xf numFmtId="0" fontId="56" fillId="160" borderId="0" applyNumberFormat="0" applyBorder="0" applyAlignment="0" applyProtection="0"/>
    <xf numFmtId="0" fontId="55" fillId="177" borderId="0" applyNumberFormat="0" applyBorder="0" applyAlignment="0" applyProtection="0"/>
    <xf numFmtId="0" fontId="55" fillId="178" borderId="0" applyNumberFormat="0" applyBorder="0" applyAlignment="0" applyProtection="0"/>
    <xf numFmtId="0" fontId="56" fillId="179" borderId="0" applyNumberFormat="0" applyBorder="0" applyAlignment="0" applyProtection="0"/>
    <xf numFmtId="0" fontId="56" fillId="180" borderId="0" applyNumberFormat="0" applyBorder="0" applyAlignment="0" applyProtection="0"/>
    <xf numFmtId="0" fontId="55" fillId="181" borderId="0" applyNumberFormat="0" applyBorder="0" applyAlignment="0" applyProtection="0"/>
    <xf numFmtId="0" fontId="55" fillId="182" borderId="0" applyNumberFormat="0" applyBorder="0" applyAlignment="0" applyProtection="0"/>
    <xf numFmtId="0" fontId="56" fillId="183" borderId="0" applyNumberFormat="0" applyBorder="0" applyAlignment="0" applyProtection="0"/>
    <xf numFmtId="0" fontId="56" fillId="44" borderId="0" applyNumberFormat="0" applyBorder="0" applyAlignment="0" applyProtection="0"/>
    <xf numFmtId="0" fontId="55" fillId="184" borderId="0" applyNumberFormat="0" applyBorder="0" applyAlignment="0" applyProtection="0"/>
    <xf numFmtId="0" fontId="55" fillId="185" borderId="0" applyNumberFormat="0" applyBorder="0" applyAlignment="0" applyProtection="0"/>
    <xf numFmtId="0" fontId="56" fillId="10" borderId="0" applyNumberFormat="0" applyBorder="0" applyAlignment="0" applyProtection="0"/>
    <xf numFmtId="9" fontId="6" fillId="0" borderId="0" applyFont="0" applyFill="0" applyBorder="0" applyAlignment="0" applyProtection="0"/>
    <xf numFmtId="0" fontId="122" fillId="47" borderId="101" applyNumberFormat="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250" fillId="0" borderId="0"/>
    <xf numFmtId="176" fontId="359" fillId="0" borderId="0"/>
    <xf numFmtId="176" fontId="359" fillId="0" borderId="0"/>
    <xf numFmtId="176" fontId="360" fillId="0" borderId="0"/>
    <xf numFmtId="176" fontId="361" fillId="0" borderId="0"/>
    <xf numFmtId="176" fontId="360" fillId="0" borderId="0"/>
    <xf numFmtId="176" fontId="359" fillId="0" borderId="0"/>
    <xf numFmtId="176" fontId="360" fillId="0" borderId="0"/>
    <xf numFmtId="176" fontId="359" fillId="0" borderId="0"/>
    <xf numFmtId="37" fontId="250" fillId="0" borderId="0"/>
    <xf numFmtId="0" fontId="130" fillId="186" borderId="0" applyNumberFormat="0" applyBorder="0" applyAlignment="0" applyProtection="0"/>
    <xf numFmtId="0" fontId="130" fillId="6" borderId="0" applyNumberFormat="0" applyBorder="0" applyAlignment="0" applyProtection="0"/>
    <xf numFmtId="0" fontId="131" fillId="187" borderId="0" applyNumberFormat="0" applyBorder="0" applyAlignment="0" applyProtection="0"/>
    <xf numFmtId="0" fontId="130" fillId="147" borderId="0" applyNumberFormat="0" applyBorder="0" applyAlignment="0" applyProtection="0"/>
    <xf numFmtId="0" fontId="130" fillId="115" borderId="0" applyNumberFormat="0" applyBorder="0" applyAlignment="0" applyProtection="0"/>
    <xf numFmtId="0" fontId="131" fillId="148" borderId="0" applyNumberFormat="0" applyBorder="0" applyAlignment="0" applyProtection="0"/>
    <xf numFmtId="0" fontId="130" fillId="188" borderId="0" applyNumberFormat="0" applyBorder="0" applyAlignment="0" applyProtection="0"/>
    <xf numFmtId="0" fontId="130" fillId="150" borderId="0" applyNumberFormat="0" applyBorder="0" applyAlignment="0" applyProtection="0"/>
    <xf numFmtId="0" fontId="131" fillId="104" borderId="0" applyNumberFormat="0" applyBorder="0" applyAlignment="0" applyProtection="0"/>
    <xf numFmtId="0" fontId="130" fillId="147" borderId="0" applyNumberFormat="0" applyBorder="0" applyAlignment="0" applyProtection="0"/>
    <xf numFmtId="0" fontId="130" fillId="69" borderId="0" applyNumberFormat="0" applyBorder="0" applyAlignment="0" applyProtection="0"/>
    <xf numFmtId="0" fontId="131" fillId="115" borderId="0" applyNumberFormat="0" applyBorder="0" applyAlignment="0" applyProtection="0"/>
    <xf numFmtId="0" fontId="130" fillId="47" borderId="0" applyNumberFormat="0" applyBorder="0" applyAlignment="0" applyProtection="0"/>
    <xf numFmtId="0" fontId="130" fillId="116" borderId="0" applyNumberFormat="0" applyBorder="0" applyAlignment="0" applyProtection="0"/>
    <xf numFmtId="0" fontId="131" fillId="187" borderId="0" applyNumberFormat="0" applyBorder="0" applyAlignment="0" applyProtection="0"/>
    <xf numFmtId="0" fontId="130" fillId="66" borderId="0" applyNumberFormat="0" applyBorder="0" applyAlignment="0" applyProtection="0"/>
    <xf numFmtId="0" fontId="130" fillId="78" borderId="0" applyNumberFormat="0" applyBorder="0" applyAlignment="0" applyProtection="0"/>
    <xf numFmtId="0" fontId="131" fillId="151" borderId="0" applyNumberFormat="0" applyBorder="0" applyAlignment="0" applyProtection="0"/>
    <xf numFmtId="0" fontId="133" fillId="0" borderId="0" applyNumberFormat="0">
      <alignment horizontal="center"/>
    </xf>
    <xf numFmtId="0" fontId="135" fillId="164" borderId="0" applyNumberFormat="0" applyBorder="0" applyAlignment="0" applyProtection="0"/>
    <xf numFmtId="176" fontId="359" fillId="0" borderId="0"/>
    <xf numFmtId="37" fontId="362" fillId="68" borderId="42">
      <protection locked="0"/>
    </xf>
    <xf numFmtId="176" fontId="145" fillId="0" borderId="102">
      <alignment horizontal="centerContinuous"/>
    </xf>
    <xf numFmtId="176" fontId="146" fillId="0" borderId="1">
      <alignment horizontal="centerContinuous" vertical="center"/>
    </xf>
    <xf numFmtId="49" fontId="363" fillId="0" borderId="0">
      <alignment horizontal="right" vertical="center"/>
    </xf>
    <xf numFmtId="179" fontId="4" fillId="0" borderId="0" applyFont="0" applyFill="0" applyBorder="0" applyProtection="0"/>
    <xf numFmtId="180" fontId="4" fillId="0" borderId="0" applyFont="0" applyFill="0" applyBorder="0" applyProtection="0"/>
    <xf numFmtId="176" fontId="361" fillId="0" borderId="0"/>
    <xf numFmtId="176" fontId="359" fillId="0" borderId="0"/>
    <xf numFmtId="176" fontId="361" fillId="0" borderId="0"/>
    <xf numFmtId="185" fontId="4" fillId="0" borderId="0" applyFont="0" applyFill="0" applyBorder="0" applyAlignment="0" applyProtection="0"/>
    <xf numFmtId="176" fontId="364" fillId="0" borderId="0"/>
    <xf numFmtId="176" fontId="250" fillId="0" borderId="0"/>
    <xf numFmtId="176" fontId="250" fillId="0" borderId="0"/>
    <xf numFmtId="176" fontId="364" fillId="0" borderId="0"/>
    <xf numFmtId="176" fontId="250" fillId="0" borderId="0"/>
    <xf numFmtId="186" fontId="4" fillId="0" borderId="0" applyFill="0" applyBorder="0" applyProtection="0"/>
    <xf numFmtId="189" fontId="156" fillId="67" borderId="0" applyFont="0" applyFill="0" applyBorder="0" applyProtection="0"/>
    <xf numFmtId="176" fontId="361" fillId="0" borderId="0">
      <alignment horizontal="right"/>
    </xf>
    <xf numFmtId="176" fontId="361" fillId="0" borderId="0">
      <alignment horizontal="right"/>
      <protection locked="0"/>
    </xf>
    <xf numFmtId="176" fontId="361" fillId="0" borderId="0"/>
    <xf numFmtId="176" fontId="361" fillId="0" borderId="0">
      <alignment horizontal="right"/>
      <protection locked="0"/>
    </xf>
    <xf numFmtId="38" fontId="149" fillId="0" borderId="103">
      <alignment vertical="center"/>
    </xf>
    <xf numFmtId="176" fontId="361" fillId="0" borderId="0"/>
    <xf numFmtId="0" fontId="162" fillId="46" borderId="46" applyNumberFormat="0" applyAlignment="0">
      <protection locked="0"/>
    </xf>
    <xf numFmtId="176" fontId="4" fillId="75" borderId="5" applyFont="0">
      <alignment horizontal="center"/>
    </xf>
    <xf numFmtId="0" fontId="130" fillId="150" borderId="0" applyNumberFormat="0" applyBorder="0" applyAlignment="0" applyProtection="0"/>
    <xf numFmtId="0" fontId="6" fillId="46" borderId="0" applyNumberFormat="0" applyBorder="0" applyAlignment="0" applyProtection="0"/>
    <xf numFmtId="0" fontId="163" fillId="66" borderId="0" applyNumberFormat="0" applyBorder="0" applyAlignment="0" applyProtection="0"/>
    <xf numFmtId="0" fontId="65" fillId="0" borderId="104" applyNumberFormat="0" applyProtection="0"/>
    <xf numFmtId="176" fontId="65" fillId="0" borderId="98">
      <alignment horizontal="left" vertical="center"/>
    </xf>
    <xf numFmtId="176" fontId="145" fillId="0" borderId="104">
      <alignment horizontal="center" vertical="center" wrapText="1"/>
    </xf>
    <xf numFmtId="0" fontId="118" fillId="0" borderId="105" applyNumberFormat="0" applyFill="0" applyAlignment="0" applyProtection="0"/>
    <xf numFmtId="0" fontId="165" fillId="0" borderId="0" applyNumberFormat="0" applyFill="0" applyBorder="0">
      <protection locked="0"/>
    </xf>
    <xf numFmtId="176" fontId="365" fillId="0" borderId="0">
      <alignment horizontal="left" indent="1"/>
    </xf>
    <xf numFmtId="0" fontId="6" fillId="46" borderId="106" applyNumberFormat="0" applyBorder="0" applyAlignment="0" applyProtection="0"/>
    <xf numFmtId="0" fontId="167" fillId="78" borderId="48" applyNumberFormat="0" applyAlignment="0" applyProtection="0"/>
    <xf numFmtId="41" fontId="168" fillId="46" borderId="0" applyBorder="0">
      <protection locked="0"/>
    </xf>
    <xf numFmtId="0" fontId="366" fillId="0" borderId="0" applyNumberFormat="0" applyFill="0" applyBorder="0">
      <protection locked="0"/>
    </xf>
    <xf numFmtId="0" fontId="367" fillId="0" borderId="0" applyNumberFormat="0" applyFill="0" applyBorder="0">
      <protection locked="0"/>
    </xf>
    <xf numFmtId="0" fontId="173" fillId="66" borderId="0" applyNumberFormat="0" applyBorder="0" applyAlignment="0" applyProtection="0"/>
    <xf numFmtId="0" fontId="141" fillId="66" borderId="0" applyNumberFormat="0" applyBorder="0" applyAlignment="0" applyProtection="0"/>
    <xf numFmtId="178" fontId="173" fillId="66" borderId="0"/>
    <xf numFmtId="197" fontId="118" fillId="47" borderId="0" applyFont="0" applyFill="0" applyBorder="0">
      <alignment horizontal="right" vertical="center"/>
      <protection locked="0"/>
    </xf>
    <xf numFmtId="0" fontId="176" fillId="78" borderId="0" applyNumberFormat="0" applyBorder="0" applyAlignment="0" applyProtection="0"/>
    <xf numFmtId="176" fontId="368" fillId="0" borderId="0"/>
    <xf numFmtId="0" fontId="6" fillId="188" borderId="0"/>
    <xf numFmtId="0" fontId="6" fillId="188" borderId="0"/>
    <xf numFmtId="176" fontId="359" fillId="0" borderId="11"/>
    <xf numFmtId="176" fontId="369" fillId="0" borderId="5"/>
    <xf numFmtId="202" fontId="370" fillId="0" borderId="0">
      <alignment horizontal="right"/>
    </xf>
    <xf numFmtId="203" fontId="153" fillId="46" borderId="0">
      <alignment horizontal="right"/>
    </xf>
    <xf numFmtId="176" fontId="361" fillId="0" borderId="0"/>
    <xf numFmtId="176" fontId="359" fillId="0" borderId="0"/>
    <xf numFmtId="176" fontId="359" fillId="0" borderId="0"/>
    <xf numFmtId="176" fontId="371" fillId="0" borderId="0"/>
    <xf numFmtId="208" fontId="183" fillId="83" borderId="52" applyFont="0" applyBorder="0" applyProtection="0"/>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6" fillId="46" borderId="55" applyNumberFormat="0">
      <protection locked="0"/>
    </xf>
    <xf numFmtId="0" fontId="50" fillId="116" borderId="56" applyBorder="0"/>
    <xf numFmtId="0" fontId="186" fillId="66" borderId="53" applyNumberFormat="0" applyProtection="0">
      <alignment vertical="center"/>
    </xf>
    <xf numFmtId="0" fontId="184" fillId="66" borderId="106"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6" fillId="191" borderId="106"/>
    <xf numFmtId="0" fontId="188" fillId="46" borderId="48" applyNumberFormat="0" applyProtection="0">
      <alignment horizontal="right" vertical="center"/>
    </xf>
    <xf numFmtId="176" fontId="191" fillId="0" borderId="97"/>
    <xf numFmtId="176" fontId="193" fillId="46" borderId="58">
      <protection locked="0"/>
    </xf>
    <xf numFmtId="176" fontId="359" fillId="106" borderId="0" applyFont="0"/>
    <xf numFmtId="176" fontId="4" fillId="0" borderId="107"/>
    <xf numFmtId="176" fontId="250" fillId="0" borderId="0"/>
    <xf numFmtId="176" fontId="372" fillId="0" borderId="0"/>
    <xf numFmtId="176" fontId="372" fillId="0" borderId="0"/>
    <xf numFmtId="176" fontId="372" fillId="0" borderId="0"/>
    <xf numFmtId="176" fontId="372" fillId="0" borderId="0"/>
    <xf numFmtId="176" fontId="146" fillId="0" borderId="108">
      <alignment horizontal="center" vertical="top" wrapText="1"/>
    </xf>
    <xf numFmtId="0" fontId="4" fillId="0" borderId="97" applyNumberFormat="0" applyFont="0" applyFill="0" applyAlignment="0"/>
    <xf numFmtId="209" fontId="198" fillId="0" borderId="1" applyBorder="0" applyProtection="0">
      <alignment horizontal="right" vertical="center"/>
    </xf>
    <xf numFmtId="176" fontId="373" fillId="0" borderId="0" applyFill="0" applyBorder="0" applyProtection="0">
      <alignment horizontal="left"/>
    </xf>
    <xf numFmtId="176" fontId="200" fillId="0" borderId="13" applyFill="0" applyBorder="0" applyProtection="0">
      <alignment horizontal="left" vertical="top"/>
    </xf>
    <xf numFmtId="176" fontId="370" fillId="0" borderId="0" applyFill="0" applyBorder="0">
      <alignment vertical="center"/>
    </xf>
    <xf numFmtId="176" fontId="374" fillId="0" borderId="0">
      <alignment vertical="center"/>
    </xf>
    <xf numFmtId="176" fontId="375" fillId="0" borderId="1" applyAlignment="0"/>
    <xf numFmtId="176" fontId="374" fillId="0" borderId="11" applyAlignment="0"/>
    <xf numFmtId="211" fontId="376" fillId="48" borderId="0" applyFont="0" applyFill="0" applyBorder="0" applyAlignment="0" applyProtection="0"/>
    <xf numFmtId="0" fontId="6" fillId="48" borderId="0" applyNumberFormat="0" applyBorder="0" applyAlignment="0" applyProtection="0"/>
    <xf numFmtId="3" fontId="204" fillId="0" borderId="105" applyProtection="0"/>
    <xf numFmtId="0" fontId="205" fillId="0" borderId="0" applyNumberFormat="0" applyFill="0" applyBorder="0" applyAlignment="0">
      <protection locked="0"/>
    </xf>
    <xf numFmtId="1" fontId="206" fillId="0" borderId="99" applyFont="0" applyFill="0" applyBorder="0" applyProtection="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60" fillId="159" borderId="0" applyNumberFormat="0" applyBorder="0" applyAlignment="0" applyProtection="0"/>
    <xf numFmtId="0" fontId="208" fillId="116" borderId="0" applyNumberFormat="0" applyBorder="0" applyAlignment="0" applyProtection="0"/>
    <xf numFmtId="0" fontId="60" fillId="161" borderId="0" applyNumberFormat="0" applyBorder="0" applyAlignment="0" applyProtection="0"/>
    <xf numFmtId="0" fontId="208" fillId="149" borderId="0" applyNumberFormat="0" applyBorder="0" applyAlignment="0" applyProtection="0"/>
    <xf numFmtId="0" fontId="60" fillId="162" borderId="0" applyNumberFormat="0" applyBorder="0" applyAlignment="0" applyProtection="0"/>
    <xf numFmtId="0" fontId="208" fillId="103" borderId="0" applyNumberFormat="0" applyBorder="0" applyAlignment="0" applyProtection="0"/>
    <xf numFmtId="0" fontId="60" fillId="179" borderId="0" applyNumberFormat="0" applyBorder="0" applyAlignment="0" applyProtection="0"/>
    <xf numFmtId="0" fontId="208" fillId="6" borderId="0" applyNumberFormat="0" applyBorder="0" applyAlignment="0" applyProtection="0"/>
    <xf numFmtId="0" fontId="60" fillId="183" borderId="0" applyNumberFormat="0" applyBorder="0" applyAlignment="0" applyProtection="0"/>
    <xf numFmtId="0" fontId="208" fillId="116" borderId="0" applyNumberFormat="0" applyBorder="0" applyAlignment="0" applyProtection="0"/>
    <xf numFmtId="0" fontId="60" fillId="10" borderId="0" applyNumberFormat="0" applyBorder="0" applyAlignment="0" applyProtection="0"/>
    <xf numFmtId="0" fontId="208" fillId="78" borderId="0" applyNumberFormat="0" applyBorder="0" applyAlignment="0" applyProtection="0"/>
    <xf numFmtId="0" fontId="130" fillId="64" borderId="0" applyNumberFormat="0" applyBorder="0" applyAlignment="0" applyProtection="0"/>
    <xf numFmtId="0" fontId="130" fillId="116" borderId="0" applyNumberFormat="0" applyBorder="0" applyAlignment="0" applyProtection="0"/>
    <xf numFmtId="0" fontId="131" fillId="19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30" fillId="190" borderId="0" applyNumberFormat="0" applyBorder="0" applyAlignment="0" applyProtection="0"/>
    <xf numFmtId="0" fontId="130" fillId="148" borderId="0" applyNumberFormat="0" applyBorder="0" applyAlignment="0" applyProtection="0"/>
    <xf numFmtId="0" fontId="131" fillId="6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30" fillId="47" borderId="0" applyNumberFormat="0" applyBorder="0" applyAlignment="0" applyProtection="0"/>
    <xf numFmtId="0" fontId="130" fillId="115" borderId="0" applyNumberFormat="0" applyBorder="0" applyAlignment="0" applyProtection="0"/>
    <xf numFmtId="0" fontId="131" fillId="6"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130" fillId="115" borderId="0" applyNumberFormat="0" applyBorder="0" applyAlignment="0" applyProtection="0"/>
    <xf numFmtId="0" fontId="130" fillId="6" borderId="0" applyNumberFormat="0" applyBorder="0" applyAlignment="0" applyProtection="0"/>
    <xf numFmtId="0" fontId="131" fillId="6"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130" fillId="64" borderId="0" applyNumberFormat="0" applyBorder="0" applyAlignment="0" applyProtection="0"/>
    <xf numFmtId="0" fontId="130" fillId="116" borderId="0" applyNumberFormat="0" applyBorder="0" applyAlignment="0" applyProtection="0"/>
    <xf numFmtId="0" fontId="131" fillId="116"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130" fillId="66" borderId="0" applyNumberFormat="0" applyBorder="0" applyAlignment="0" applyProtection="0"/>
    <xf numFmtId="0" fontId="130" fillId="148" borderId="0" applyNumberFormat="0" applyBorder="0" applyAlignment="0" applyProtection="0"/>
    <xf numFmtId="0" fontId="131" fillId="78"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209" fillId="164" borderId="0" applyNumberFormat="0" applyBorder="0" applyAlignment="0" applyProtection="0"/>
    <xf numFmtId="0" fontId="210" fillId="167" borderId="21" applyNumberFormat="0" applyAlignment="0" applyProtection="0"/>
    <xf numFmtId="0" fontId="211" fillId="168" borderId="24" applyNumberFormat="0" applyAlignment="0" applyProtection="0"/>
    <xf numFmtId="0" fontId="159" fillId="112" borderId="0" applyNumberFormat="0" applyBorder="0" applyAlignment="0" applyProtection="0"/>
    <xf numFmtId="0" fontId="159" fillId="113" borderId="0" applyNumberFormat="0" applyBorder="0" applyAlignment="0" applyProtection="0"/>
    <xf numFmtId="0" fontId="159" fillId="72" borderId="0" applyNumberFormat="0" applyBorder="0" applyAlignment="0" applyProtection="0"/>
    <xf numFmtId="0" fontId="213" fillId="163" borderId="0" applyNumberFormat="0" applyBorder="0" applyAlignment="0" applyProtection="0"/>
    <xf numFmtId="0" fontId="215" fillId="0" borderId="100" applyNumberFormat="0" applyFill="0" applyAlignment="0" applyProtection="0"/>
    <xf numFmtId="0" fontId="216" fillId="166" borderId="21" applyNumberFormat="0" applyAlignment="0" applyProtection="0"/>
    <xf numFmtId="0" fontId="216" fillId="166" borderId="21" applyNumberFormat="0" applyAlignment="0" applyProtection="0"/>
    <xf numFmtId="0" fontId="218" fillId="16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219" fillId="167" borderId="22" applyNumberForma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19" fillId="115" borderId="0" applyNumberFormat="0" applyProtection="0">
      <alignment horizontal="left" vertical="center"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19" fillId="95" borderId="61" applyNumberFormat="0" applyProtection="0">
      <alignment horizontal="left" vertical="center" indent="1"/>
    </xf>
    <xf numFmtId="0" fontId="153" fillId="47" borderId="0" applyNumberFormat="0" applyProtection="0">
      <alignment horizontal="left" vertical="center" indent="1"/>
    </xf>
    <xf numFmtId="0" fontId="221" fillId="116" borderId="0" applyNumberFormat="0" applyProtection="0">
      <alignment horizontal="left" vertical="center" indent="1"/>
    </xf>
    <xf numFmtId="0" fontId="221" fillId="116" borderId="0" applyNumberFormat="0" applyProtection="0">
      <alignment horizontal="left" vertical="center" indent="1"/>
    </xf>
    <xf numFmtId="0" fontId="153" fillId="115" borderId="53" applyNumberFormat="0" applyProtection="0">
      <alignment horizontal="right" vertical="center"/>
    </xf>
    <xf numFmtId="0" fontId="153" fillId="47" borderId="0" applyNumberFormat="0" applyProtection="0">
      <alignment horizontal="left" vertical="center" indent="1"/>
    </xf>
    <xf numFmtId="0" fontId="153" fillId="47" borderId="0" applyNumberFormat="0" applyProtection="0">
      <alignment horizontal="left" vertical="center" indent="1"/>
    </xf>
    <xf numFmtId="0" fontId="153" fillId="115" borderId="0" applyNumberFormat="0" applyProtection="0">
      <alignment horizontal="left" vertical="center" indent="1"/>
    </xf>
    <xf numFmtId="0" fontId="153" fillId="115" borderId="0" applyNumberFormat="0" applyProtection="0">
      <alignment horizontal="left" vertical="center" indent="1"/>
    </xf>
    <xf numFmtId="0" fontId="4" fillId="46" borderId="106" applyNumberFormat="0">
      <protection locked="0"/>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3" fillId="190" borderId="0" applyNumberFormat="0" applyProtection="0">
      <alignment horizontal="left" vertical="center" indent="1"/>
    </xf>
    <xf numFmtId="0" fontId="224" fillId="47" borderId="53" applyNumberFormat="0" applyProtection="0">
      <alignment horizontal="right" vertical="center"/>
    </xf>
    <xf numFmtId="0" fontId="196" fillId="0" borderId="0" applyNumberFormat="0" applyFill="0" applyBorder="0" applyAlignment="0" applyProtection="0"/>
    <xf numFmtId="0" fontId="196" fillId="0" borderId="0" applyNumberFormat="0" applyFill="0" applyBorder="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8" fillId="165"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21" fillId="0" borderId="0"/>
    <xf numFmtId="217" fontId="4" fillId="0" borderId="0" applyFill="0" applyBorder="0" applyProtection="0"/>
    <xf numFmtId="218" fontId="4" fillId="0" borderId="0" applyFont="0" applyFill="0" applyBorder="0" applyProtection="0"/>
    <xf numFmtId="0" fontId="364" fillId="0" borderId="0"/>
    <xf numFmtId="0" fontId="250" fillId="0" borderId="0"/>
    <xf numFmtId="0" fontId="250" fillId="0" borderId="0"/>
    <xf numFmtId="0" fontId="364" fillId="0" borderId="0"/>
    <xf numFmtId="0" fontId="250" fillId="0" borderId="0"/>
    <xf numFmtId="219" fontId="4" fillId="0" borderId="0" applyFill="0" applyBorder="0" applyProtection="0"/>
    <xf numFmtId="0" fontId="4" fillId="114" borderId="5" applyNumberFormat="0" applyFont="0" applyBorder="0" applyProtection="0"/>
    <xf numFmtId="0" fontId="162" fillId="46" borderId="46" applyNumberFormat="0" applyAlignment="0">
      <protection locked="0"/>
    </xf>
    <xf numFmtId="0" fontId="4" fillId="75" borderId="5" applyFont="0">
      <alignment horizontal="center"/>
    </xf>
    <xf numFmtId="0" fontId="6" fillId="6" borderId="0" applyNumberFormat="0" applyBorder="0" applyAlignment="0" applyProtection="0"/>
    <xf numFmtId="0" fontId="65" fillId="0" borderId="104" applyNumberFormat="0" applyProtection="0"/>
    <xf numFmtId="0" fontId="65" fillId="0" borderId="98">
      <alignment horizontal="left" vertical="center"/>
    </xf>
    <xf numFmtId="0" fontId="118" fillId="0" borderId="105" applyNumberFormat="0" applyFill="0" applyAlignment="0" applyProtection="0"/>
    <xf numFmtId="0" fontId="6" fillId="66" borderId="106" applyNumberFormat="0" applyBorder="0" applyAlignment="0" applyProtection="0"/>
    <xf numFmtId="0" fontId="175" fillId="0" borderId="50" applyFont="0" applyBorder="0"/>
    <xf numFmtId="223" fontId="368" fillId="0" borderId="0"/>
    <xf numFmtId="0" fontId="220" fillId="48" borderId="53" applyNumberFormat="0" applyProtection="0">
      <alignment vertical="center"/>
    </xf>
    <xf numFmtId="0" fontId="119" fillId="48" borderId="53" applyNumberFormat="0" applyProtection="0">
      <alignment horizontal="left" vertical="center" indent="1"/>
    </xf>
    <xf numFmtId="0" fontId="119" fillId="115" borderId="0" applyNumberFormat="0" applyProtection="0">
      <alignment horizontal="left" vertical="center" indent="1"/>
    </xf>
    <xf numFmtId="0" fontId="221" fillId="116" borderId="0" applyNumberFormat="0" applyProtection="0">
      <alignment horizontal="left" vertical="center" indent="1"/>
    </xf>
    <xf numFmtId="0" fontId="153" fillId="115" borderId="0"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4" fillId="0" borderId="107"/>
    <xf numFmtId="0" fontId="372" fillId="0" borderId="0"/>
    <xf numFmtId="0" fontId="372" fillId="0" borderId="0"/>
    <xf numFmtId="0" fontId="372" fillId="0" borderId="0"/>
    <xf numFmtId="0" fontId="372" fillId="0" borderId="0"/>
    <xf numFmtId="0" fontId="373" fillId="0" borderId="0" applyFill="0" applyBorder="0" applyProtection="0">
      <alignment horizontal="left"/>
    </xf>
    <xf numFmtId="0" fontId="200" fillId="0" borderId="13" applyFill="0" applyBorder="0" applyProtection="0">
      <alignment horizontal="left" vertical="top"/>
    </xf>
    <xf numFmtId="0" fontId="370" fillId="0" borderId="0" applyFill="0" applyBorder="0">
      <alignment vertical="center"/>
    </xf>
    <xf numFmtId="0" fontId="374" fillId="0" borderId="0">
      <alignment vertical="center"/>
    </xf>
    <xf numFmtId="0" fontId="375" fillId="0" borderId="1" applyAlignment="0"/>
    <xf numFmtId="0" fontId="374" fillId="0" borderId="11" applyAlignment="0"/>
    <xf numFmtId="192" fontId="4" fillId="0" borderId="109">
      <protection locked="0"/>
    </xf>
    <xf numFmtId="0" fontId="88" fillId="0" borderId="100" applyNumberFormat="0" applyFill="0" applyAlignment="0" applyProtection="0"/>
    <xf numFmtId="0" fontId="92" fillId="166" borderId="21" applyNumberFormat="0" applyAlignment="0" applyProtection="0"/>
    <xf numFmtId="0" fontId="92" fillId="166" borderId="21" applyNumberFormat="0" applyAlignment="0" applyProtection="0"/>
    <xf numFmtId="0" fontId="55" fillId="169" borderId="25" applyNumberFormat="0" applyFont="0" applyAlignment="0" applyProtection="0"/>
    <xf numFmtId="217" fontId="4" fillId="0" borderId="0" applyFill="0" applyBorder="0" applyProtection="0"/>
    <xf numFmtId="218" fontId="4" fillId="0" borderId="0" applyFont="0" applyFill="0" applyBorder="0" applyProtection="0"/>
    <xf numFmtId="219" fontId="4" fillId="0" borderId="0" applyFill="0" applyBorder="0" applyProtection="0"/>
    <xf numFmtId="0" fontId="4" fillId="114" borderId="5" applyNumberFormat="0" applyFont="0" applyBorder="0" applyProtection="0"/>
    <xf numFmtId="0" fontId="4" fillId="75" borderId="5" applyFont="0">
      <alignment horizontal="center"/>
    </xf>
    <xf numFmtId="0" fontId="6" fillId="6" borderId="0" applyNumberFormat="0" applyBorder="0" applyAlignment="0" applyProtection="0"/>
    <xf numFmtId="0" fontId="65" fillId="0" borderId="104" applyNumberFormat="0" applyProtection="0"/>
    <xf numFmtId="0" fontId="65" fillId="0" borderId="98">
      <alignment horizontal="left" vertical="center"/>
    </xf>
    <xf numFmtId="0" fontId="6" fillId="66" borderId="106" applyNumberFormat="0" applyBorder="0" applyAlignment="0" applyProtection="0"/>
    <xf numFmtId="203" fontId="153" fillId="46" borderId="0">
      <alignment horizontal="right"/>
    </xf>
    <xf numFmtId="0" fontId="92" fillId="166" borderId="21" applyNumberFormat="0" applyAlignment="0" applyProtection="0"/>
    <xf numFmtId="0" fontId="92" fillId="166" borderId="21" applyNumberFormat="0" applyAlignment="0" applyProtection="0"/>
    <xf numFmtId="0" fontId="92" fillId="166" borderId="21" applyNumberFormat="0" applyAlignment="0" applyProtection="0"/>
    <xf numFmtId="0" fontId="153" fillId="66" borderId="53" applyNumberFormat="0" applyProtection="0">
      <alignment vertical="center"/>
    </xf>
    <xf numFmtId="0" fontId="153" fillId="66" borderId="53" applyNumberFormat="0" applyProtection="0">
      <alignment horizontal="left" vertical="center" indent="1"/>
    </xf>
    <xf numFmtId="0" fontId="4" fillId="0" borderId="107"/>
    <xf numFmtId="0" fontId="92" fillId="166" borderId="21" applyNumberFormat="0" applyAlignment="0" applyProtection="0"/>
    <xf numFmtId="0" fontId="92" fillId="166" borderId="21" applyNumberFormat="0" applyAlignment="0" applyProtection="0"/>
    <xf numFmtId="0" fontId="6" fillId="48" borderId="0" applyNumberFormat="0" applyBorder="0" applyAlignment="0" applyProtection="0"/>
    <xf numFmtId="0" fontId="92" fillId="166" borderId="21" applyNumberFormat="0" applyAlignment="0" applyProtection="0"/>
    <xf numFmtId="0" fontId="92" fillId="166" borderId="21" applyNumberFormat="0" applyAlignment="0" applyProtection="0"/>
    <xf numFmtId="0" fontId="92" fillId="166" borderId="21" applyNumberFormat="0" applyAlignment="0" applyProtection="0"/>
    <xf numFmtId="0" fontId="92" fillId="166" borderId="21" applyNumberFormat="0" applyAlignment="0" applyProtection="0"/>
    <xf numFmtId="0" fontId="215" fillId="0" borderId="100" applyNumberFormat="0" applyFill="0" applyAlignment="0" applyProtection="0"/>
    <xf numFmtId="0" fontId="213" fillId="163" borderId="0" applyNumberFormat="0" applyBorder="0" applyAlignment="0" applyProtection="0"/>
    <xf numFmtId="0" fontId="209" fillId="164"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16" fillId="16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55"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55"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55"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55"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55"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55"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55"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55"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55"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55"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55"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55" fillId="185" borderId="0" applyNumberFormat="0" applyBorder="0" applyAlignment="0" applyProtection="0"/>
    <xf numFmtId="0" fontId="79" fillId="185" borderId="0" applyNumberFormat="0" applyBorder="0" applyAlignment="0" applyProtection="0"/>
    <xf numFmtId="0" fontId="56" fillId="159" borderId="0" applyNumberFormat="0" applyBorder="0" applyAlignment="0" applyProtection="0"/>
    <xf numFmtId="0" fontId="56" fillId="161" borderId="0" applyNumberFormat="0" applyBorder="0" applyAlignment="0" applyProtection="0"/>
    <xf numFmtId="0" fontId="56" fillId="162" borderId="0" applyNumberFormat="0" applyBorder="0" applyAlignment="0" applyProtection="0"/>
    <xf numFmtId="0" fontId="56" fillId="179" borderId="0" applyNumberFormat="0" applyBorder="0" applyAlignment="0" applyProtection="0"/>
    <xf numFmtId="0" fontId="56" fillId="183" borderId="0" applyNumberFormat="0" applyBorder="0" applyAlignment="0" applyProtection="0"/>
    <xf numFmtId="0" fontId="56" fillId="10" borderId="0" applyNumberFormat="0" applyBorder="0" applyAlignment="0" applyProtection="0"/>
    <xf numFmtId="0" fontId="56" fillId="43" borderId="0" applyNumberFormat="0" applyBorder="0" applyAlignment="0" applyProtection="0"/>
    <xf numFmtId="0" fontId="56" fillId="42" borderId="0" applyNumberFormat="0" applyBorder="0" applyAlignment="0" applyProtection="0"/>
    <xf numFmtId="0" fontId="56" fillId="174" borderId="0" applyNumberFormat="0" applyBorder="0" applyAlignment="0" applyProtection="0"/>
    <xf numFmtId="0" fontId="56" fillId="160" borderId="0" applyNumberFormat="0" applyBorder="0" applyAlignment="0" applyProtection="0"/>
    <xf numFmtId="0" fontId="56" fillId="180" borderId="0" applyNumberFormat="0" applyBorder="0" applyAlignment="0" applyProtection="0"/>
    <xf numFmtId="0" fontId="56" fillId="44" borderId="0" applyNumberFormat="0" applyBorder="0" applyAlignment="0" applyProtection="0"/>
    <xf numFmtId="0" fontId="135" fillId="164" borderId="0" applyNumberFormat="0" applyBorder="0" applyAlignment="0" applyProtection="0"/>
    <xf numFmtId="0" fontId="209" fillId="164" borderId="0" applyNumberFormat="0" applyBorder="0" applyAlignment="0" applyProtection="0"/>
    <xf numFmtId="0" fontId="90" fillId="164" borderId="0" applyNumberFormat="0" applyBorder="0" applyAlignment="0" applyProtection="0"/>
    <xf numFmtId="0" fontId="94" fillId="167" borderId="21" applyNumberFormat="0" applyAlignment="0" applyProtection="0"/>
    <xf numFmtId="0" fontId="69" fillId="168" borderId="24" applyNumberFormat="0" applyAlignment="0" applyProtection="0"/>
    <xf numFmtId="0" fontId="130" fillId="150" borderId="0" applyNumberFormat="0" applyBorder="0" applyAlignment="0" applyProtection="0"/>
    <xf numFmtId="0" fontId="213" fillId="163" borderId="0" applyNumberFormat="0" applyBorder="0" applyAlignment="0" applyProtection="0"/>
    <xf numFmtId="0" fontId="89" fillId="163" borderId="0" applyNumberFormat="0" applyBorder="0" applyAlignment="0" applyProtection="0"/>
    <xf numFmtId="0" fontId="88" fillId="0" borderId="100" applyNumberFormat="0" applyFill="0" applyAlignment="0" applyProtection="0"/>
    <xf numFmtId="0" fontId="165" fillId="0" borderId="0" applyNumberFormat="0" applyFill="0" applyBorder="0">
      <protection locked="0"/>
    </xf>
    <xf numFmtId="0" fontId="231" fillId="0" borderId="0" applyNumberFormat="0" applyFill="0" applyBorder="0">
      <protection locked="0"/>
    </xf>
    <xf numFmtId="0" fontId="167" fillId="78" borderId="48" applyNumberFormat="0" applyAlignment="0" applyProtection="0"/>
    <xf numFmtId="0" fontId="216" fillId="166" borderId="21" applyNumberFormat="0" applyAlignment="0" applyProtection="0"/>
    <xf numFmtId="0" fontId="176" fillId="78" borderId="0" applyNumberFormat="0" applyBorder="0" applyAlignment="0" applyProtection="0"/>
    <xf numFmtId="0" fontId="116" fillId="16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93" fillId="167" borderId="22" applyNumberFormat="0" applyAlignment="0" applyProtection="0"/>
    <xf numFmtId="0" fontId="216" fillId="166" borderId="21" applyNumberFormat="0" applyAlignment="0" applyProtection="0"/>
    <xf numFmtId="0" fontId="216" fillId="166" borderId="21" applyNumberFormat="0" applyAlignment="0" applyProtection="0"/>
    <xf numFmtId="0" fontId="216" fillId="166" borderId="21" applyNumberFormat="0" applyAlignment="0" applyProtection="0"/>
    <xf numFmtId="0" fontId="79" fillId="169" borderId="25" applyNumberFormat="0" applyFont="0" applyAlignment="0" applyProtection="0"/>
    <xf numFmtId="0" fontId="216" fillId="166" borderId="21" applyNumberForma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60" fillId="174"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44"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180" borderId="0" applyNumberFormat="0" applyBorder="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88" fillId="0" borderId="100" applyNumberFormat="0" applyFill="0" applyAlignment="0" applyProtection="0"/>
    <xf numFmtId="0" fontId="89" fillId="163" borderId="0" applyNumberFormat="0" applyBorder="0" applyAlignment="0" applyProtection="0"/>
    <xf numFmtId="0" fontId="90" fillId="164" borderId="0" applyNumberFormat="0" applyBorder="0" applyAlignment="0" applyProtection="0"/>
    <xf numFmtId="0" fontId="116" fillId="165" borderId="0" applyNumberFormat="0" applyBorder="0" applyAlignment="0" applyProtection="0"/>
    <xf numFmtId="0" fontId="92" fillId="166" borderId="21" applyNumberFormat="0" applyAlignment="0" applyProtection="0"/>
    <xf numFmtId="0" fontId="93" fillId="167" borderId="22" applyNumberFormat="0" applyAlignment="0" applyProtection="0"/>
    <xf numFmtId="0" fontId="94" fillId="167" borderId="21" applyNumberFormat="0" applyAlignment="0" applyProtection="0"/>
    <xf numFmtId="0" fontId="69" fillId="168" borderId="24" applyNumberFormat="0" applyAlignment="0" applyProtection="0"/>
    <xf numFmtId="0" fontId="55" fillId="169" borderId="25" applyNumberFormat="0" applyFont="0" applyAlignment="0" applyProtection="0"/>
    <xf numFmtId="0" fontId="56" fillId="43" borderId="0" applyNumberFormat="0" applyBorder="0" applyAlignment="0" applyProtection="0"/>
    <xf numFmtId="0" fontId="55" fillId="170" borderId="0" applyNumberFormat="0" applyBorder="0" applyAlignment="0" applyProtection="0"/>
    <xf numFmtId="0" fontId="55" fillId="171" borderId="0" applyNumberFormat="0" applyBorder="0" applyAlignment="0" applyProtection="0"/>
    <xf numFmtId="0" fontId="56" fillId="159" borderId="0" applyNumberFormat="0" applyBorder="0" applyAlignment="0" applyProtection="0"/>
    <xf numFmtId="0" fontId="56" fillId="42" borderId="0" applyNumberFormat="0" applyBorder="0" applyAlignment="0" applyProtection="0"/>
    <xf numFmtId="0" fontId="55" fillId="172" borderId="0" applyNumberFormat="0" applyBorder="0" applyAlignment="0" applyProtection="0"/>
    <xf numFmtId="0" fontId="55" fillId="173" borderId="0" applyNumberFormat="0" applyBorder="0" applyAlignment="0" applyProtection="0"/>
    <xf numFmtId="0" fontId="56" fillId="161" borderId="0" applyNumberFormat="0" applyBorder="0" applyAlignment="0" applyProtection="0"/>
    <xf numFmtId="0" fontId="56" fillId="174" borderId="0" applyNumberFormat="0" applyBorder="0" applyAlignment="0" applyProtection="0"/>
    <xf numFmtId="0" fontId="55" fillId="175" borderId="0" applyNumberFormat="0" applyBorder="0" applyAlignment="0" applyProtection="0"/>
    <xf numFmtId="0" fontId="55" fillId="176" borderId="0" applyNumberFormat="0" applyBorder="0" applyAlignment="0" applyProtection="0"/>
    <xf numFmtId="0" fontId="56" fillId="162" borderId="0" applyNumberFormat="0" applyBorder="0" applyAlignment="0" applyProtection="0"/>
    <xf numFmtId="0" fontId="56" fillId="160" borderId="0" applyNumberFormat="0" applyBorder="0" applyAlignment="0" applyProtection="0"/>
    <xf numFmtId="0" fontId="55" fillId="177" borderId="0" applyNumberFormat="0" applyBorder="0" applyAlignment="0" applyProtection="0"/>
    <xf numFmtId="0" fontId="55" fillId="178" borderId="0" applyNumberFormat="0" applyBorder="0" applyAlignment="0" applyProtection="0"/>
    <xf numFmtId="0" fontId="56" fillId="179" borderId="0" applyNumberFormat="0" applyBorder="0" applyAlignment="0" applyProtection="0"/>
    <xf numFmtId="0" fontId="56" fillId="180" borderId="0" applyNumberFormat="0" applyBorder="0" applyAlignment="0" applyProtection="0"/>
    <xf numFmtId="0" fontId="55" fillId="181" borderId="0" applyNumberFormat="0" applyBorder="0" applyAlignment="0" applyProtection="0"/>
    <xf numFmtId="0" fontId="55" fillId="182" borderId="0" applyNumberFormat="0" applyBorder="0" applyAlignment="0" applyProtection="0"/>
    <xf numFmtId="0" fontId="56" fillId="183" borderId="0" applyNumberFormat="0" applyBorder="0" applyAlignment="0" applyProtection="0"/>
    <xf numFmtId="0" fontId="56" fillId="44" borderId="0" applyNumberFormat="0" applyBorder="0" applyAlignment="0" applyProtection="0"/>
    <xf numFmtId="0" fontId="55" fillId="184" borderId="0" applyNumberFormat="0" applyBorder="0" applyAlignment="0" applyProtection="0"/>
    <xf numFmtId="0" fontId="55" fillId="185" borderId="0" applyNumberFormat="0" applyBorder="0" applyAlignment="0" applyProtection="0"/>
    <xf numFmtId="0" fontId="56" fillId="1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44"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216" fillId="166" borderId="21" applyNumberFormat="0" applyAlignment="0" applyProtection="0"/>
    <xf numFmtId="0" fontId="60" fillId="180"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44"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216" fillId="166" borderId="21" applyNumberFormat="0" applyAlignment="0" applyProtection="0"/>
    <xf numFmtId="0" fontId="60" fillId="43" borderId="0" applyNumberFormat="0" applyBorder="0" applyAlignment="0" applyProtection="0"/>
    <xf numFmtId="0" fontId="216" fillId="166" borderId="21" applyNumberFormat="0" applyAlignment="0" applyProtection="0"/>
    <xf numFmtId="0" fontId="60" fillId="17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160"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80"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18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43" borderId="0" applyNumberFormat="0" applyBorder="0" applyAlignment="0" applyProtection="0"/>
    <xf numFmtId="0" fontId="216" fillId="166" borderId="21" applyNumberFormat="0" applyAlignment="0" applyProtection="0"/>
    <xf numFmtId="0" fontId="60" fillId="174"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60" fillId="43"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43"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6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60" fillId="174"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174"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42" borderId="0" applyNumberFormat="0" applyBorder="0" applyAlignment="0" applyProtection="0"/>
    <xf numFmtId="0" fontId="79" fillId="169" borderId="25" applyNumberFormat="0" applyFont="0" applyAlignment="0" applyProtection="0"/>
    <xf numFmtId="0" fontId="216" fillId="166" borderId="21" applyNumberForma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160"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180"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60" fillId="16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60" fillId="43"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216" fillId="166" borderId="21" applyNumberFormat="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60" fillId="44" borderId="0" applyNumberFormat="0" applyBorder="0" applyAlignment="0" applyProtection="0"/>
    <xf numFmtId="0" fontId="60" fillId="180" borderId="0" applyNumberFormat="0" applyBorder="0" applyAlignment="0" applyProtection="0"/>
    <xf numFmtId="0" fontId="60" fillId="180"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60" fillId="44"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216" fillId="166" borderId="21" applyNumberFormat="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174"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60" fillId="160"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92" fillId="166" borderId="21" applyNumberFormat="0" applyAlignment="0" applyProtection="0"/>
    <xf numFmtId="0" fontId="56" fillId="43" borderId="0" applyNumberFormat="0" applyBorder="0" applyAlignment="0" applyProtection="0"/>
    <xf numFmtId="0" fontId="56" fillId="42" borderId="0" applyNumberFormat="0" applyBorder="0" applyAlignment="0" applyProtection="0"/>
    <xf numFmtId="0" fontId="56" fillId="174" borderId="0" applyNumberFormat="0" applyBorder="0" applyAlignment="0" applyProtection="0"/>
    <xf numFmtId="0" fontId="56" fillId="160" borderId="0" applyNumberFormat="0" applyBorder="0" applyAlignment="0" applyProtection="0"/>
    <xf numFmtId="0" fontId="56" fillId="180" borderId="0" applyNumberFormat="0" applyBorder="0" applyAlignment="0" applyProtection="0"/>
    <xf numFmtId="0" fontId="56" fillId="44" borderId="0" applyNumberFormat="0" applyBorder="0" applyAlignment="0" applyProtection="0"/>
    <xf numFmtId="0" fontId="117" fillId="0" borderId="0" applyNumberFormat="0" applyFill="0" applyBorder="0">
      <protection locked="0"/>
    </xf>
    <xf numFmtId="0" fontId="60" fillId="174" borderId="0" applyNumberFormat="0" applyBorder="0" applyAlignment="0" applyProtection="0"/>
    <xf numFmtId="0" fontId="216" fillId="166" borderId="21" applyNumberFormat="0" applyAlignment="0" applyProtection="0"/>
    <xf numFmtId="0" fontId="60" fillId="180" borderId="0" applyNumberFormat="0" applyBorder="0" applyAlignment="0" applyProtection="0"/>
    <xf numFmtId="0" fontId="60" fillId="180"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42" borderId="0" applyNumberFormat="0" applyBorder="0" applyAlignment="0" applyProtection="0"/>
    <xf numFmtId="0" fontId="60" fillId="42"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80"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16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60" fillId="160" borderId="0" applyNumberFormat="0" applyBorder="0" applyAlignment="0" applyProtection="0"/>
    <xf numFmtId="0" fontId="216" fillId="166" borderId="21" applyNumberFormat="0" applyAlignment="0" applyProtection="0"/>
    <xf numFmtId="0" fontId="60" fillId="44"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4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216" fillId="166" borderId="21" applyNumberFormat="0" applyAlignment="0" applyProtection="0"/>
    <xf numFmtId="0" fontId="216" fillId="166" borderId="21" applyNumberFormat="0" applyAlignment="0" applyProtection="0"/>
    <xf numFmtId="0" fontId="79" fillId="169" borderId="25" applyNumberFormat="0" applyFont="0" applyAlignment="0" applyProtection="0"/>
    <xf numFmtId="0" fontId="60" fillId="43" borderId="0" applyNumberFormat="0" applyBorder="0" applyAlignment="0" applyProtection="0"/>
    <xf numFmtId="0" fontId="79" fillId="170" borderId="0" applyNumberFormat="0" applyBorder="0" applyAlignment="0" applyProtection="0"/>
    <xf numFmtId="0" fontId="79" fillId="171" borderId="0" applyNumberFormat="0" applyBorder="0" applyAlignment="0" applyProtection="0"/>
    <xf numFmtId="0" fontId="60" fillId="42"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60" fillId="174"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60" fillId="180"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60" fillId="44"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41" fontId="168" fillId="46" borderId="0" applyBorder="0">
      <protection locked="0"/>
    </xf>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45" fillId="193" borderId="110" applyNumberFormat="0" applyProtection="0">
      <alignment horizontal="left" vertical="center" indent="1"/>
    </xf>
    <xf numFmtId="0" fontId="54" fillId="0" borderId="111" applyNumberFormat="0" applyProtection="0">
      <alignment horizontal="right" vertical="center"/>
    </xf>
    <xf numFmtId="0" fontId="244" fillId="131" borderId="65" applyNumberFormat="0" applyProtection="0">
      <alignment horizontal="right" vertical="center"/>
    </xf>
    <xf numFmtId="0" fontId="234" fillId="8" borderId="65" applyNumberFormat="0" applyProtection="0"/>
    <xf numFmtId="0" fontId="234" fillId="194" borderId="65" applyNumberFormat="0" applyProtection="0"/>
    <xf numFmtId="0" fontId="233" fillId="195" borderId="111" applyNumberFormat="0" applyBorder="0" applyProtection="0">
      <alignment horizontal="right" vertical="center"/>
    </xf>
    <xf numFmtId="0" fontId="234" fillId="8" borderId="65" applyNumberFormat="0" applyProtection="0"/>
    <xf numFmtId="0" fontId="232" fillId="194" borderId="65" applyNumberFormat="0" applyProtection="0">
      <alignment horizontal="right" vertical="center"/>
    </xf>
    <xf numFmtId="0" fontId="232" fillId="195" borderId="65" applyNumberFormat="0" applyBorder="0" applyProtection="0">
      <alignment horizontal="right" vertical="center"/>
    </xf>
    <xf numFmtId="0" fontId="235" fillId="196" borderId="66" applyNumberFormat="0" applyBorder="0" applyProtection="0"/>
    <xf numFmtId="0" fontId="236" fillId="197" borderId="66" applyNumberFormat="0" applyBorder="0" applyProtection="0"/>
    <xf numFmtId="0" fontId="236" fillId="198" borderId="66" applyNumberFormat="0" applyBorder="0" applyProtection="0"/>
    <xf numFmtId="0" fontId="237" fillId="199" borderId="66" applyNumberFormat="0" applyBorder="0" applyProtection="0"/>
    <xf numFmtId="0" fontId="237" fillId="200" borderId="66" applyNumberFormat="0" applyBorder="0" applyProtection="0"/>
    <xf numFmtId="0" fontId="237" fillId="158" borderId="66" applyNumberFormat="0" applyBorder="0" applyProtection="0"/>
    <xf numFmtId="0" fontId="238" fillId="164" borderId="66" applyNumberFormat="0" applyBorder="0" applyProtection="0"/>
    <xf numFmtId="0" fontId="238" fillId="201" borderId="66" applyNumberFormat="0" applyBorder="0" applyProtection="0"/>
    <xf numFmtId="0" fontId="238" fillId="202" borderId="66" applyNumberFormat="0" applyBorder="0" applyProtection="0"/>
    <xf numFmtId="0" fontId="7" fillId="0" borderId="110" applyNumberFormat="0" applyFont="0" applyFill="0" applyAlignment="0" applyProtection="0"/>
    <xf numFmtId="0" fontId="53" fillId="129" borderId="110" applyNumberFormat="0" applyProtection="0">
      <alignment horizontal="left" vertical="top" indent="1"/>
    </xf>
    <xf numFmtId="0" fontId="85" fillId="43" borderId="110" applyNumberFormat="0" applyProtection="0">
      <alignment horizontal="left" vertical="center" indent="1"/>
    </xf>
    <xf numFmtId="0" fontId="7" fillId="0" borderId="110" applyNumberFormat="0" applyProtection="0">
      <alignment horizontal="left" vertical="center" indent="1"/>
    </xf>
    <xf numFmtId="0" fontId="234" fillId="203" borderId="110" applyNumberFormat="0" applyProtection="0"/>
    <xf numFmtId="0" fontId="234" fillId="195" borderId="110" applyNumberFormat="0" applyProtection="0"/>
    <xf numFmtId="0" fontId="234" fillId="194" borderId="65" applyNumberFormat="0" applyProtection="0"/>
    <xf numFmtId="0" fontId="239" fillId="8" borderId="65" applyNumberFormat="0" applyProtection="0"/>
    <xf numFmtId="0" fontId="239" fillId="8" borderId="65" applyNumberFormat="0" applyProtection="0"/>
    <xf numFmtId="0" fontId="239" fillId="194" borderId="65" applyNumberFormat="0" applyProtection="0"/>
    <xf numFmtId="0" fontId="241" fillId="194" borderId="65" applyNumberFormat="0" applyProtection="0">
      <alignment horizontal="right" vertical="center"/>
    </xf>
    <xf numFmtId="0" fontId="242" fillId="195" borderId="111" applyNumberFormat="0" applyBorder="0" applyProtection="0">
      <alignment horizontal="right" vertical="center"/>
    </xf>
    <xf numFmtId="0" fontId="241" fillId="195" borderId="65" applyNumberFormat="0" applyBorder="0" applyProtection="0">
      <alignment horizontal="right" vertical="center"/>
    </xf>
    <xf numFmtId="0" fontId="233" fillId="0" borderId="111" applyNumberFormat="0" applyFill="0" applyBorder="0" applyProtection="0"/>
    <xf numFmtId="0" fontId="233" fillId="0" borderId="111" applyNumberFormat="0" applyFill="0" applyBorder="0" applyProtection="0"/>
    <xf numFmtId="0" fontId="233" fillId="204" borderId="110" applyNumberFormat="0" applyProtection="0"/>
    <xf numFmtId="0" fontId="246" fillId="204" borderId="0" applyNumberFormat="0" applyProtection="0"/>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4" fillId="46" borderId="0" applyFont="0" applyFill="0" applyBorder="0" applyAlignment="0" applyProtection="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9"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66" borderId="53" applyNumberFormat="0" applyProtection="0">
      <alignment vertical="center"/>
    </xf>
    <xf numFmtId="226" fontId="132" fillId="0" borderId="0" applyFont="0" applyFill="0" applyBorder="0" applyAlignment="0">
      <protection locked="0"/>
    </xf>
    <xf numFmtId="0" fontId="122" fillId="47" borderId="101" applyNumberFormat="0"/>
    <xf numFmtId="0" fontId="158" fillId="133" borderId="0" applyNumberFormat="0" applyFont="0"/>
    <xf numFmtId="0" fontId="250" fillId="0" borderId="0"/>
    <xf numFmtId="0" fontId="250" fillId="0" borderId="0"/>
    <xf numFmtId="0" fontId="250" fillId="0" borderId="0"/>
    <xf numFmtId="0" fontId="250" fillId="0" borderId="0"/>
    <xf numFmtId="0" fontId="250" fillId="0" borderId="0"/>
    <xf numFmtId="0" fontId="250" fillId="0" borderId="0"/>
    <xf numFmtId="0" fontId="158" fillId="133" borderId="0" applyNumberFormat="0" applyFont="0"/>
    <xf numFmtId="0" fontId="158" fillId="133" borderId="0" applyNumberFormat="0" applyFont="0"/>
    <xf numFmtId="0" fontId="158" fillId="133" borderId="0" applyNumberFormat="0" applyFont="0"/>
    <xf numFmtId="0" fontId="158" fillId="133" borderId="0" applyNumberFormat="0" applyFont="0"/>
    <xf numFmtId="0" fontId="250" fillId="0" borderId="0"/>
    <xf numFmtId="0" fontId="250" fillId="0" borderId="0"/>
    <xf numFmtId="0" fontId="250" fillId="0" borderId="0"/>
    <xf numFmtId="0" fontId="250" fillId="0" borderId="0"/>
    <xf numFmtId="0" fontId="250" fillId="0" borderId="0"/>
    <xf numFmtId="0" fontId="158" fillId="133" borderId="0" applyNumberFormat="0" applyFont="0"/>
    <xf numFmtId="0" fontId="158" fillId="133" borderId="0" applyNumberFormat="0" applyFont="0"/>
    <xf numFmtId="0" fontId="158" fillId="133" borderId="0" applyNumberFormat="0" applyFont="0"/>
    <xf numFmtId="0" fontId="158" fillId="133" borderId="0" applyNumberFormat="0" applyFont="0"/>
    <xf numFmtId="0" fontId="158" fillId="133" borderId="0" applyNumberFormat="0" applyFont="0"/>
    <xf numFmtId="0" fontId="158" fillId="133" borderId="0" applyNumberFormat="0" applyFont="0"/>
    <xf numFmtId="0" fontId="250" fillId="0" borderId="0"/>
    <xf numFmtId="0" fontId="250" fillId="0" borderId="0"/>
    <xf numFmtId="0" fontId="250" fillId="0" borderId="0"/>
    <xf numFmtId="0" fontId="158" fillId="133" borderId="0" applyNumberFormat="0" applyFont="0"/>
    <xf numFmtId="0" fontId="250" fillId="0" borderId="0"/>
    <xf numFmtId="0" fontId="250" fillId="0" borderId="0"/>
    <xf numFmtId="0" fontId="250" fillId="0" borderId="0"/>
    <xf numFmtId="0" fontId="158" fillId="133" borderId="0" applyNumberFormat="0" applyFont="0"/>
    <xf numFmtId="0" fontId="250" fillId="0" borderId="0"/>
    <xf numFmtId="0" fontId="250" fillId="0" borderId="0"/>
    <xf numFmtId="0" fontId="250" fillId="0" borderId="0"/>
    <xf numFmtId="0" fontId="250" fillId="0" borderId="0"/>
    <xf numFmtId="0" fontId="250" fillId="0" borderId="0"/>
    <xf numFmtId="0" fontId="250" fillId="0" borderId="0"/>
    <xf numFmtId="0" fontId="158" fillId="133" borderId="0" applyNumberFormat="0" applyFont="0"/>
    <xf numFmtId="0" fontId="250" fillId="0" borderId="0"/>
    <xf numFmtId="0" fontId="250" fillId="0" borderId="0"/>
    <xf numFmtId="0" fontId="158" fillId="133" borderId="0" applyNumberFormat="0" applyFont="0"/>
    <xf numFmtId="0" fontId="158" fillId="133" borderId="0" applyNumberFormat="0" applyFont="0"/>
    <xf numFmtId="0" fontId="250" fillId="0" borderId="0"/>
    <xf numFmtId="0" fontId="158" fillId="133" borderId="0" applyNumberFormat="0" applyFont="0"/>
    <xf numFmtId="0" fontId="250" fillId="0" borderId="0"/>
    <xf numFmtId="0" fontId="250" fillId="0" borderId="0"/>
    <xf numFmtId="0" fontId="158" fillId="133" borderId="0" applyNumberFormat="0" applyFont="0"/>
    <xf numFmtId="0" fontId="158" fillId="133" borderId="0" applyNumberFormat="0" applyFont="0"/>
    <xf numFmtId="0" fontId="250" fillId="0" borderId="0"/>
    <xf numFmtId="0" fontId="250" fillId="0" borderId="0"/>
    <xf numFmtId="0" fontId="158" fillId="133" borderId="0" applyNumberFormat="0" applyFont="0"/>
    <xf numFmtId="0" fontId="250" fillId="0" borderId="0"/>
    <xf numFmtId="0" fontId="250" fillId="0" borderId="0"/>
    <xf numFmtId="0" fontId="250" fillId="0" borderId="0"/>
    <xf numFmtId="0" fontId="250" fillId="0" borderId="0"/>
    <xf numFmtId="0" fontId="158" fillId="133" borderId="0" applyNumberFormat="0" applyFont="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158" fillId="133" borderId="0" applyNumberFormat="0" applyFont="0"/>
    <xf numFmtId="0" fontId="158" fillId="133" borderId="0" applyNumberFormat="0" applyFont="0"/>
    <xf numFmtId="0" fontId="250" fillId="0" borderId="0"/>
    <xf numFmtId="0" fontId="250" fillId="0" borderId="0"/>
    <xf numFmtId="0" fontId="377" fillId="0" borderId="0"/>
    <xf numFmtId="229" fontId="132" fillId="0" borderId="0" applyFont="0" applyFill="0" applyBorder="0" applyAlignment="0">
      <protection locked="0"/>
    </xf>
    <xf numFmtId="0" fontId="130" fillId="77" borderId="0" applyNumberFormat="0" applyBorder="0" applyAlignment="0" applyProtection="0"/>
    <xf numFmtId="0" fontId="130" fillId="64" borderId="0" applyNumberFormat="0" applyBorder="0" applyAlignment="0" applyProtection="0"/>
    <xf numFmtId="0" fontId="130" fillId="149" borderId="0" applyNumberFormat="0" applyBorder="0" applyAlignment="0" applyProtection="0"/>
    <xf numFmtId="0" fontId="130" fillId="66" borderId="0" applyNumberFormat="0" applyBorder="0" applyAlignment="0" applyProtection="0"/>
    <xf numFmtId="0" fontId="130" fillId="78" borderId="0" applyNumberFormat="0" applyBorder="0" applyAlignment="0" applyProtection="0"/>
    <xf numFmtId="0" fontId="130" fillId="77" borderId="0" applyNumberFormat="0" applyBorder="0" applyAlignment="0" applyProtection="0"/>
    <xf numFmtId="0" fontId="130" fillId="66" borderId="0" applyNumberFormat="0" applyBorder="0" applyAlignment="0" applyProtection="0"/>
    <xf numFmtId="0" fontId="130" fillId="64" borderId="0" applyNumberFormat="0" applyBorder="0" applyAlignment="0" applyProtection="0"/>
    <xf numFmtId="0" fontId="130" fillId="151" borderId="0" applyNumberFormat="0" applyBorder="0" applyAlignment="0" applyProtection="0"/>
    <xf numFmtId="0" fontId="130" fillId="151" borderId="0" applyNumberFormat="0" applyBorder="0" applyAlignment="0" applyProtection="0"/>
    <xf numFmtId="0" fontId="130" fillId="77" borderId="0" applyNumberFormat="0" applyBorder="0" applyAlignment="0" applyProtection="0"/>
    <xf numFmtId="0" fontId="130" fillId="149" borderId="0" applyNumberFormat="0" applyBorder="0" applyAlignment="0" applyProtection="0"/>
    <xf numFmtId="0" fontId="130" fillId="48" borderId="0" applyNumberFormat="0" applyBorder="0" applyAlignment="0" applyProtection="0"/>
    <xf numFmtId="0" fontId="130" fillId="148" borderId="0" applyNumberFormat="0" applyBorder="0" applyAlignment="0" applyProtection="0"/>
    <xf numFmtId="0" fontId="130" fillId="77" borderId="0" applyNumberFormat="0" applyBorder="0" applyAlignment="0" applyProtection="0"/>
    <xf numFmtId="0" fontId="130" fillId="66" borderId="0" applyNumberFormat="0" applyBorder="0" applyAlignment="0" applyProtection="0"/>
    <xf numFmtId="0" fontId="131" fillId="152" borderId="0" applyNumberFormat="0" applyBorder="0" applyAlignment="0" applyProtection="0"/>
    <xf numFmtId="0" fontId="131" fillId="153" borderId="0" applyNumberFormat="0" applyBorder="0" applyAlignment="0" applyProtection="0"/>
    <xf numFmtId="0" fontId="131" fillId="77" borderId="0" applyNumberFormat="0" applyBorder="0" applyAlignment="0" applyProtection="0"/>
    <xf numFmtId="0" fontId="131" fillId="155" borderId="0" applyNumberFormat="0" applyBorder="0" applyAlignment="0" applyProtection="0"/>
    <xf numFmtId="0" fontId="131" fillId="151" borderId="0" applyNumberFormat="0" applyBorder="0" applyAlignment="0" applyProtection="0"/>
    <xf numFmtId="0" fontId="131" fillId="148" borderId="0" applyNumberFormat="0" applyBorder="0" applyAlignment="0" applyProtection="0"/>
    <xf numFmtId="0" fontId="131" fillId="77" borderId="0" applyNumberFormat="0" applyBorder="0" applyAlignment="0" applyProtection="0"/>
    <xf numFmtId="0" fontId="131" fillId="149" borderId="0" applyNumberFormat="0" applyBorder="0" applyAlignment="0" applyProtection="0"/>
    <xf numFmtId="0" fontId="131" fillId="152" borderId="0" applyNumberFormat="0" applyBorder="0" applyAlignment="0" applyProtection="0"/>
    <xf numFmtId="0" fontId="4" fillId="46" borderId="0" applyNumberFormat="0" applyFont="0" applyAlignment="0"/>
    <xf numFmtId="0" fontId="257" fillId="0" borderId="112">
      <protection hidden="1"/>
    </xf>
    <xf numFmtId="0" fontId="149" fillId="0" borderId="112">
      <protection hidden="1"/>
    </xf>
    <xf numFmtId="0" fontId="378" fillId="0" borderId="0" applyNumberFormat="0" applyFill="0" applyBorder="0" applyAlignment="0" applyProtection="0"/>
    <xf numFmtId="236" fontId="379" fillId="0" borderId="71"/>
    <xf numFmtId="5" fontId="261" fillId="0" borderId="97" applyAlignment="0" applyProtection="0"/>
    <xf numFmtId="0" fontId="262" fillId="115" borderId="42" applyNumberFormat="0" applyFont="0" applyBorder="0" applyAlignment="0" applyProtection="0"/>
    <xf numFmtId="0" fontId="176" fillId="77" borderId="0" applyNumberFormat="0" applyBorder="0" applyAlignment="0" applyProtection="0"/>
    <xf numFmtId="0" fontId="380" fillId="205" borderId="0"/>
    <xf numFmtId="0" fontId="380" fillId="205" borderId="0"/>
    <xf numFmtId="0" fontId="266" fillId="46" borderId="72" applyNumberFormat="0" applyAlignment="0" applyProtection="0"/>
    <xf numFmtId="0" fontId="267" fillId="69" borderId="73" applyNumberFormat="0" applyAlignment="0" applyProtection="0"/>
    <xf numFmtId="0" fontId="145" fillId="0" borderId="102">
      <alignment horizontal="centerContinuous"/>
    </xf>
    <xf numFmtId="0" fontId="146" fillId="0" borderId="1">
      <alignment horizontal="centerContinuous" vertical="center"/>
    </xf>
    <xf numFmtId="0" fontId="267" fillId="69" borderId="73" applyNumberFormat="0" applyAlignment="0" applyProtection="0"/>
    <xf numFmtId="0" fontId="267" fillId="69" borderId="73" applyNumberFormat="0" applyAlignment="0" applyProtection="0"/>
    <xf numFmtId="49" fontId="381" fillId="0" borderId="0">
      <alignment horizontal="right" vertical="center"/>
    </xf>
    <xf numFmtId="0" fontId="122" fillId="0" borderId="0" applyNumberFormat="0" applyFill="0" applyBorder="0" applyAlignment="0">
      <protection locked="0"/>
    </xf>
    <xf numFmtId="0" fontId="271" fillId="0" borderId="0" applyNumberFormat="0" applyFill="0" applyBorder="0" applyAlignment="0">
      <protection locked="0"/>
    </xf>
    <xf numFmtId="0" fontId="272" fillId="0" borderId="0" applyNumberFormat="0" applyFill="0" applyBorder="0" applyAlignment="0">
      <protection locked="0"/>
    </xf>
    <xf numFmtId="0" fontId="50" fillId="46" borderId="1" applyNumberFormat="0">
      <alignment horizontal="centerContinuous" wrapText="1"/>
    </xf>
    <xf numFmtId="38" fontId="50" fillId="48" borderId="1">
      <alignment horizontal="center"/>
      <protection locked="0"/>
    </xf>
    <xf numFmtId="238" fontId="382" fillId="0" borderId="0"/>
    <xf numFmtId="238" fontId="382" fillId="0" borderId="0"/>
    <xf numFmtId="238" fontId="382" fillId="0" borderId="0"/>
    <xf numFmtId="238" fontId="382" fillId="0" borderId="0"/>
    <xf numFmtId="238" fontId="382" fillId="0" borderId="0"/>
    <xf numFmtId="238" fontId="382" fillId="0" borderId="0"/>
    <xf numFmtId="238" fontId="382" fillId="0" borderId="0"/>
    <xf numFmtId="238" fontId="382" fillId="0" borderId="0"/>
    <xf numFmtId="181" fontId="132" fillId="0" borderId="0" applyFont="0" applyFill="0" applyBorder="0" applyAlignment="0">
      <protection locked="0"/>
    </xf>
    <xf numFmtId="40" fontId="132" fillId="0" borderId="0" applyFont="0" applyFill="0" applyBorder="0" applyAlignment="0">
      <protection locked="0"/>
    </xf>
    <xf numFmtId="0" fontId="250" fillId="0" borderId="0"/>
    <xf numFmtId="0" fontId="383" fillId="0" borderId="0"/>
    <xf numFmtId="0" fontId="250" fillId="0" borderId="0"/>
    <xf numFmtId="0" fontId="250" fillId="0" borderId="0"/>
    <xf numFmtId="0" fontId="250" fillId="0" borderId="0"/>
    <xf numFmtId="0" fontId="275" fillId="46" borderId="0">
      <alignment vertical="center"/>
    </xf>
    <xf numFmtId="0" fontId="277" fillId="0" borderId="0" applyNumberFormat="0"/>
    <xf numFmtId="0" fontId="383" fillId="0" borderId="0"/>
    <xf numFmtId="8" fontId="132" fillId="0" borderId="0" applyFont="0" applyFill="0" applyBorder="0" applyAlignment="0">
      <protection locked="0"/>
    </xf>
    <xf numFmtId="0" fontId="4" fillId="46" borderId="0" applyFont="0" applyFill="0" applyBorder="0" applyAlignment="0" applyProtection="0"/>
    <xf numFmtId="0" fontId="118" fillId="0" borderId="0" applyNumberFormat="0" applyFill="0" applyBorder="0">
      <protection locked="0"/>
    </xf>
    <xf numFmtId="0" fontId="383" fillId="0" borderId="0"/>
    <xf numFmtId="0" fontId="383" fillId="0" borderId="0"/>
    <xf numFmtId="0" fontId="374" fillId="0" borderId="0"/>
    <xf numFmtId="0" fontId="279" fillId="0" borderId="5">
      <alignment horizontal="left"/>
    </xf>
    <xf numFmtId="0" fontId="149" fillId="76" borderId="0">
      <protection hidden="1"/>
    </xf>
    <xf numFmtId="0" fontId="131" fillId="206" borderId="0" applyNumberFormat="0" applyBorder="0" applyAlignment="0" applyProtection="0"/>
    <xf numFmtId="0" fontId="131" fillId="155" borderId="0" applyNumberFormat="0" applyBorder="0" applyAlignment="0" applyProtection="0"/>
    <xf numFmtId="0" fontId="131" fillId="151" borderId="0" applyNumberFormat="0" applyBorder="0" applyAlignment="0" applyProtection="0"/>
    <xf numFmtId="0" fontId="131" fillId="116" borderId="0" applyNumberFormat="0" applyBorder="0" applyAlignment="0" applyProtection="0"/>
    <xf numFmtId="0" fontId="131" fillId="153" borderId="0" applyNumberFormat="0" applyBorder="0" applyAlignment="0" applyProtection="0"/>
    <xf numFmtId="0" fontId="131" fillId="73" borderId="0" applyNumberFormat="0" applyBorder="0" applyAlignment="0" applyProtection="0"/>
    <xf numFmtId="0" fontId="281" fillId="0" borderId="0" applyNumberFormat="0"/>
    <xf numFmtId="0" fontId="282" fillId="48" borderId="72" applyNumberFormat="0" applyAlignment="0" applyProtection="0"/>
    <xf numFmtId="0" fontId="250" fillId="205" borderId="0"/>
    <xf numFmtId="0" fontId="250" fillId="205" borderId="0"/>
    <xf numFmtId="0" fontId="383" fillId="0" borderId="0"/>
    <xf numFmtId="0" fontId="250" fillId="0" borderId="0"/>
    <xf numFmtId="2" fontId="4" fillId="46" borderId="0" applyFont="0" applyFill="0" applyBorder="0" applyAlignment="0" applyProtection="0"/>
    <xf numFmtId="0" fontId="284" fillId="0" borderId="0" applyNumberFormat="0" applyFill="0" applyBorder="0">
      <protection locked="0"/>
    </xf>
    <xf numFmtId="49" fontId="381" fillId="0" borderId="0"/>
    <xf numFmtId="0" fontId="3" fillId="64" borderId="106" applyNumberFormat="0">
      <alignment horizontal="centerContinuous" vertical="center" wrapText="1"/>
    </xf>
    <xf numFmtId="0" fontId="286" fillId="0" borderId="76">
      <alignment horizontal="center"/>
      <protection hidden="1"/>
    </xf>
    <xf numFmtId="0" fontId="247" fillId="0" borderId="0" applyNumberFormat="0" applyFill="0" applyBorder="0">
      <protection locked="0"/>
    </xf>
    <xf numFmtId="0" fontId="247" fillId="0" borderId="0" applyNumberFormat="0" applyFill="0" applyBorder="0">
      <protection locked="0"/>
    </xf>
    <xf numFmtId="0" fontId="287" fillId="67" borderId="0" applyNumberFormat="0" applyBorder="0" applyAlignment="0" applyProtection="0"/>
    <xf numFmtId="0" fontId="289" fillId="0" borderId="0" applyNumberFormat="0" applyFill="0" applyBorder="0" applyAlignment="0">
      <protection locked="0"/>
    </xf>
    <xf numFmtId="41" fontId="168" fillId="46" borderId="0" applyBorder="0">
      <protection locked="0"/>
    </xf>
    <xf numFmtId="0" fontId="250" fillId="143" borderId="0"/>
    <xf numFmtId="0" fontId="291" fillId="46" borderId="0">
      <alignment vertical="center"/>
    </xf>
    <xf numFmtId="0" fontId="118" fillId="0" borderId="0" applyNumberFormat="0" applyFill="0" applyBorder="0" applyAlignment="0"/>
    <xf numFmtId="0" fontId="366" fillId="0" borderId="0" applyNumberFormat="0" applyFill="0" applyBorder="0">
      <protection locked="0"/>
    </xf>
    <xf numFmtId="0" fontId="367" fillId="0" borderId="0" applyNumberFormat="0" applyFill="0" applyBorder="0">
      <protection locked="0"/>
    </xf>
    <xf numFmtId="0" fontId="173" fillId="66" borderId="0" applyNumberFormat="0" applyBorder="0" applyAlignment="0"/>
    <xf numFmtId="0" fontId="141" fillId="66" borderId="0" applyNumberFormat="0" applyBorder="0" applyAlignment="0"/>
    <xf numFmtId="252" fontId="4" fillId="46" borderId="0" applyFont="0" applyFill="0" applyBorder="0" applyAlignment="0" applyProtection="0"/>
    <xf numFmtId="0" fontId="250" fillId="205" borderId="0"/>
    <xf numFmtId="0" fontId="250" fillId="205" borderId="0"/>
    <xf numFmtId="0" fontId="149" fillId="6" borderId="77">
      <protection hidden="1"/>
    </xf>
    <xf numFmtId="0" fontId="295" fillId="48" borderId="0" applyNumberFormat="0" applyBorder="0" applyAlignment="0" applyProtection="0"/>
    <xf numFmtId="0" fontId="250" fillId="205" borderId="0"/>
    <xf numFmtId="0" fontId="368" fillId="0" borderId="0"/>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69" fillId="0" borderId="5"/>
    <xf numFmtId="0" fontId="153" fillId="73" borderId="0">
      <alignment vertical="center"/>
    </xf>
    <xf numFmtId="255" fontId="50" fillId="46" borderId="108"/>
    <xf numFmtId="256" fontId="384" fillId="0" borderId="0" applyFill="0" applyBorder="0">
      <alignment horizontal="right" vertical="center"/>
    </xf>
    <xf numFmtId="0" fontId="385" fillId="0" borderId="0" applyNumberFormat="0" applyFont="0" applyAlignment="0"/>
    <xf numFmtId="257" fontId="374" fillId="0" borderId="0" applyFill="0" applyBorder="0" applyProtection="0">
      <alignment horizontal="right" vertical="center"/>
    </xf>
    <xf numFmtId="258" fontId="374" fillId="0" borderId="0">
      <alignment horizontal="right"/>
    </xf>
    <xf numFmtId="259" fontId="374" fillId="0" borderId="0">
      <alignment horizontal="right"/>
    </xf>
    <xf numFmtId="4" fontId="386" fillId="46" borderId="0" applyFont="0" applyFill="0" applyBorder="0"/>
    <xf numFmtId="0" fontId="303" fillId="46" borderId="113"/>
    <xf numFmtId="0" fontId="387" fillId="0" borderId="0"/>
    <xf numFmtId="0" fontId="383" fillId="0" borderId="0"/>
    <xf numFmtId="0" fontId="383" fillId="0" borderId="0"/>
    <xf numFmtId="166" fontId="132" fillId="0" borderId="0" applyFont="0" applyFill="0" applyBorder="0" applyAlignment="0">
      <protection locked="0"/>
    </xf>
    <xf numFmtId="10" fontId="132" fillId="0" borderId="0" applyFont="0" applyFill="0" applyBorder="0" applyAlignment="0">
      <protection locked="0"/>
    </xf>
    <xf numFmtId="262" fontId="361" fillId="0" borderId="0"/>
    <xf numFmtId="263" fontId="361" fillId="0" borderId="0"/>
    <xf numFmtId="10" fontId="388" fillId="46" borderId="0"/>
    <xf numFmtId="0" fontId="250" fillId="0" borderId="0"/>
    <xf numFmtId="0" fontId="250" fillId="205" borderId="0"/>
    <xf numFmtId="0" fontId="149" fillId="0" borderId="0" applyNumberFormat="0" applyFont="0" applyFill="0" applyBorder="0" applyProtection="0"/>
    <xf numFmtId="0" fontId="250" fillId="0" borderId="0"/>
    <xf numFmtId="0" fontId="250" fillId="0" borderId="0"/>
    <xf numFmtId="264" fontId="4" fillId="46" borderId="106">
      <alignment vertical="center"/>
    </xf>
    <xf numFmtId="0" fontId="4" fillId="0" borderId="0" applyNumberFormat="0" applyFill="0" applyBorder="0" applyProtection="0"/>
    <xf numFmtId="38" fontId="389" fillId="0" borderId="0"/>
    <xf numFmtId="0" fontId="371" fillId="0" borderId="0"/>
    <xf numFmtId="0" fontId="309" fillId="46" borderId="79" applyNumberFormat="0" applyAlignment="0" applyProtection="0"/>
    <xf numFmtId="0" fontId="378" fillId="150" borderId="54"/>
    <xf numFmtId="0" fontId="4" fillId="66" borderId="0" applyNumberFormat="0" applyFont="0" applyBorder="0" applyAlignment="0" applyProtection="0"/>
    <xf numFmtId="0" fontId="4" fillId="46" borderId="0" applyNumberFormat="0" applyFont="0" applyBorder="0" applyAlignment="0" applyProtection="0"/>
    <xf numFmtId="0" fontId="4" fillId="6" borderId="0" applyNumberFormat="0" applyFont="0" applyBorder="0" applyAlignment="0" applyProtection="0"/>
    <xf numFmtId="0" fontId="4" fillId="6" borderId="0" applyNumberFormat="0" applyFont="0" applyBorder="0" applyAlignment="0" applyProtection="0"/>
    <xf numFmtId="0" fontId="286" fillId="0" borderId="112">
      <alignment horizontal="left" wrapText="1"/>
      <protection hidden="1"/>
    </xf>
    <xf numFmtId="0" fontId="191" fillId="0" borderId="97"/>
    <xf numFmtId="49" fontId="194" fillId="104" borderId="80"/>
    <xf numFmtId="0" fontId="193" fillId="46" borderId="58">
      <protection locked="0"/>
    </xf>
    <xf numFmtId="49" fontId="64" fillId="0" borderId="106">
      <protection locked="0"/>
    </xf>
    <xf numFmtId="266" fontId="359" fillId="106" borderId="0" applyFont="0"/>
    <xf numFmtId="0" fontId="286" fillId="0" borderId="112">
      <alignment horizontal="left" wrapText="1"/>
      <protection locked="0"/>
    </xf>
    <xf numFmtId="0" fontId="49" fillId="6" borderId="0"/>
    <xf numFmtId="0" fontId="313" fillId="47" borderId="13" applyNumberFormat="0" applyFont="0" applyFill="0" applyBorder="0" applyAlignment="0" applyProtection="0"/>
    <xf numFmtId="267" fontId="6" fillId="0" borderId="109">
      <alignment vertical="top" wrapText="1"/>
    </xf>
    <xf numFmtId="0" fontId="6" fillId="0" borderId="106" applyNumberFormat="0">
      <alignment horizontal="left" vertical="top" wrapText="1"/>
    </xf>
    <xf numFmtId="0" fontId="50" fillId="0" borderId="99" applyNumberFormat="0"/>
    <xf numFmtId="0" fontId="4" fillId="0" borderId="97" applyNumberFormat="0" applyFont="0"/>
    <xf numFmtId="0" fontId="4" fillId="0" borderId="1" applyNumberFormat="0" applyFont="0"/>
    <xf numFmtId="0" fontId="4" fillId="0" borderId="113" applyNumberFormat="0" applyFont="0"/>
    <xf numFmtId="0" fontId="4" fillId="0" borderId="15" applyNumberFormat="0" applyFont="0"/>
    <xf numFmtId="0" fontId="4" fillId="0" borderId="92" applyNumberFormat="0" applyFont="0"/>
    <xf numFmtId="267" fontId="3" fillId="0" borderId="5">
      <alignment vertical="top" wrapText="1"/>
    </xf>
    <xf numFmtId="269" fontId="6" fillId="0" borderId="106" applyFill="0" applyProtection="0">
      <alignment vertical="top" wrapText="1"/>
    </xf>
    <xf numFmtId="269" fontId="6" fillId="0" borderId="106" applyFill="0" applyProtection="0">
      <alignment vertical="top" wrapText="1"/>
    </xf>
    <xf numFmtId="0" fontId="44" fillId="0" borderId="13" applyNumberFormat="0">
      <alignment horizontal="left"/>
    </xf>
    <xf numFmtId="0" fontId="44" fillId="0" borderId="91" applyNumberFormat="0">
      <alignment horizontal="left"/>
    </xf>
    <xf numFmtId="0" fontId="146" fillId="0" borderId="108">
      <alignment horizontal="center" vertical="top" wrapText="1"/>
    </xf>
    <xf numFmtId="0" fontId="4" fillId="0" borderId="97" applyNumberFormat="0" applyFont="0" applyFill="0" applyAlignment="0"/>
    <xf numFmtId="38" fontId="390" fillId="0" borderId="0" applyFill="0" applyBorder="0" applyAlignment="0" applyProtection="0"/>
    <xf numFmtId="270" fontId="391" fillId="0" borderId="0" applyFill="0" applyBorder="0" applyAlignment="0" applyProtection="0"/>
    <xf numFmtId="0" fontId="319" fillId="0" borderId="0" applyNumberFormat="0" applyFill="0" applyBorder="0" applyAlignment="0" applyProtection="0"/>
    <xf numFmtId="0" fontId="265" fillId="46" borderId="0" applyNumberFormat="0" applyFill="0" applyBorder="0" applyAlignment="0" applyProtection="0"/>
    <xf numFmtId="0" fontId="65" fillId="46" borderId="0" applyNumberFormat="0" applyFill="0" applyBorder="0" applyAlignment="0" applyProtection="0"/>
    <xf numFmtId="0" fontId="119" fillId="73" borderId="0">
      <alignment vertical="center"/>
    </xf>
    <xf numFmtId="0" fontId="325" fillId="73" borderId="0"/>
    <xf numFmtId="0" fontId="326" fillId="73" borderId="0">
      <alignment horizontal="right" vertical="center"/>
    </xf>
    <xf numFmtId="0" fontId="4" fillId="64" borderId="0" applyNumberFormat="0" applyFont="0" applyBorder="0"/>
    <xf numFmtId="0" fontId="378" fillId="207" borderId="54"/>
    <xf numFmtId="0" fontId="327" fillId="46" borderId="114" applyNumberFormat="0" applyFill="0" applyBorder="0">
      <protection locked="0"/>
    </xf>
    <xf numFmtId="0" fontId="328" fillId="46" borderId="114" applyNumberFormat="0" applyFill="0" applyBorder="0">
      <protection locked="0"/>
    </xf>
    <xf numFmtId="0" fontId="118" fillId="46" borderId="114" applyNumberFormat="0" applyFill="0" applyBorder="0">
      <protection locked="0"/>
    </xf>
    <xf numFmtId="3" fontId="4" fillId="46" borderId="0" applyFont="0" applyFill="0" applyBorder="0" applyAlignment="0" applyProtection="0"/>
    <xf numFmtId="0" fontId="249" fillId="0" borderId="0" applyNumberFormat="0" applyFont="0" applyFill="0" applyBorder="0" applyProtection="0">
      <alignment horizontal="center" vertical="center" wrapText="1"/>
    </xf>
    <xf numFmtId="277" fontId="392" fillId="0" borderId="0" applyFont="0" applyFill="0" applyBorder="0" applyAlignment="0" applyProtection="0"/>
    <xf numFmtId="0" fontId="89" fillId="163" borderId="0" applyNumberFormat="0" applyBorder="0" applyAlignment="0" applyProtection="0"/>
    <xf numFmtId="0" fontId="90" fillId="164" borderId="0" applyNumberFormat="0" applyBorder="0" applyAlignment="0" applyProtection="0"/>
    <xf numFmtId="0" fontId="116" fillId="165" borderId="0" applyNumberFormat="0" applyBorder="0" applyAlignment="0" applyProtection="0"/>
    <xf numFmtId="0" fontId="55" fillId="169" borderId="25" applyNumberFormat="0" applyFont="0" applyAlignment="0" applyProtection="0"/>
    <xf numFmtId="0" fontId="56" fillId="43" borderId="0" applyNumberFormat="0" applyBorder="0" applyAlignment="0" applyProtection="0"/>
    <xf numFmtId="0" fontId="55" fillId="170" borderId="0" applyNumberFormat="0" applyBorder="0" applyAlignment="0" applyProtection="0"/>
    <xf numFmtId="0" fontId="55" fillId="171" borderId="0" applyNumberFormat="0" applyBorder="0" applyAlignment="0" applyProtection="0"/>
    <xf numFmtId="0" fontId="56" fillId="159" borderId="0" applyNumberFormat="0" applyBorder="0" applyAlignment="0" applyProtection="0"/>
    <xf numFmtId="0" fontId="56" fillId="42" borderId="0" applyNumberFormat="0" applyBorder="0" applyAlignment="0" applyProtection="0"/>
    <xf numFmtId="0" fontId="55" fillId="172" borderId="0" applyNumberFormat="0" applyBorder="0" applyAlignment="0" applyProtection="0"/>
    <xf numFmtId="0" fontId="55" fillId="173" borderId="0" applyNumberFormat="0" applyBorder="0" applyAlignment="0" applyProtection="0"/>
    <xf numFmtId="0" fontId="56" fillId="161" borderId="0" applyNumberFormat="0" applyBorder="0" applyAlignment="0" applyProtection="0"/>
    <xf numFmtId="0" fontId="56" fillId="174" borderId="0" applyNumberFormat="0" applyBorder="0" applyAlignment="0" applyProtection="0"/>
    <xf numFmtId="0" fontId="55" fillId="175" borderId="0" applyNumberFormat="0" applyBorder="0" applyAlignment="0" applyProtection="0"/>
    <xf numFmtId="0" fontId="55" fillId="176" borderId="0" applyNumberFormat="0" applyBorder="0" applyAlignment="0" applyProtection="0"/>
    <xf numFmtId="0" fontId="56" fillId="162" borderId="0" applyNumberFormat="0" applyBorder="0" applyAlignment="0" applyProtection="0"/>
    <xf numFmtId="0" fontId="56" fillId="160" borderId="0" applyNumberFormat="0" applyBorder="0" applyAlignment="0" applyProtection="0"/>
    <xf numFmtId="0" fontId="55" fillId="177" borderId="0" applyNumberFormat="0" applyBorder="0" applyAlignment="0" applyProtection="0"/>
    <xf numFmtId="0" fontId="55" fillId="178" borderId="0" applyNumberFormat="0" applyBorder="0" applyAlignment="0" applyProtection="0"/>
    <xf numFmtId="0" fontId="56" fillId="179" borderId="0" applyNumberFormat="0" applyBorder="0" applyAlignment="0" applyProtection="0"/>
    <xf numFmtId="0" fontId="56" fillId="180" borderId="0" applyNumberFormat="0" applyBorder="0" applyAlignment="0" applyProtection="0"/>
    <xf numFmtId="0" fontId="55" fillId="181" borderId="0" applyNumberFormat="0" applyBorder="0" applyAlignment="0" applyProtection="0"/>
    <xf numFmtId="0" fontId="55" fillId="182" borderId="0" applyNumberFormat="0" applyBorder="0" applyAlignment="0" applyProtection="0"/>
    <xf numFmtId="0" fontId="56" fillId="183" borderId="0" applyNumberFormat="0" applyBorder="0" applyAlignment="0" applyProtection="0"/>
    <xf numFmtId="0" fontId="56" fillId="44" borderId="0" applyNumberFormat="0" applyBorder="0" applyAlignment="0" applyProtection="0"/>
    <xf numFmtId="0" fontId="55" fillId="184" borderId="0" applyNumberFormat="0" applyBorder="0" applyAlignment="0" applyProtection="0"/>
    <xf numFmtId="0" fontId="55" fillId="185" borderId="0" applyNumberFormat="0" applyBorder="0" applyAlignment="0" applyProtection="0"/>
    <xf numFmtId="0" fontId="56" fillId="10" borderId="0" applyNumberFormat="0" applyBorder="0" applyAlignment="0" applyProtection="0"/>
    <xf numFmtId="0" fontId="218" fillId="165" borderId="0" applyNumberFormat="0" applyBorder="0" applyAlignment="0" applyProtection="0"/>
    <xf numFmtId="0" fontId="211" fillId="168" borderId="24" applyNumberFormat="0" applyAlignment="0" applyProtection="0"/>
    <xf numFmtId="0" fontId="119" fillId="48" borderId="53" applyNumberFormat="0" applyProtection="0">
      <alignment horizontal="left" vertical="center" indent="1"/>
    </xf>
    <xf numFmtId="0" fontId="60" fillId="160" borderId="0" applyNumberFormat="0" applyBorder="0" applyAlignment="0" applyProtection="0"/>
    <xf numFmtId="0" fontId="60" fillId="179" borderId="0" applyNumberFormat="0" applyBorder="0" applyAlignment="0" applyProtection="0"/>
    <xf numFmtId="0" fontId="60" fillId="183" borderId="0" applyNumberFormat="0" applyBorder="0" applyAlignment="0" applyProtection="0"/>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4" fillId="46" borderId="0" applyFont="0" applyFill="0" applyBorder="0" applyAlignment="0" applyProtection="0"/>
    <xf numFmtId="0" fontId="153" fillId="154"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8"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55" fillId="169" borderId="25" applyNumberFormat="0" applyFont="0" applyAlignment="0" applyProtection="0"/>
    <xf numFmtId="0" fontId="119" fillId="48" borderId="53" applyNumberFormat="0" applyProtection="0">
      <alignment vertical="center"/>
    </xf>
    <xf numFmtId="0" fontId="257" fillId="0" borderId="112">
      <protection hidden="1"/>
    </xf>
    <xf numFmtId="0" fontId="4" fillId="46" borderId="0" applyNumberFormat="0" applyFont="0" applyAlignment="0"/>
    <xf numFmtId="0" fontId="4" fillId="46" borderId="0" applyFont="0" applyFill="0" applyBorder="0" applyAlignment="0" applyProtection="0"/>
    <xf numFmtId="0" fontId="248" fillId="66" borderId="60" applyNumberFormat="0" applyFont="0" applyAlignment="0" applyProtection="0"/>
    <xf numFmtId="0" fontId="248" fillId="66" borderId="60"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4" fillId="66" borderId="0" applyNumberFormat="0" applyFont="0" applyBorder="0" applyAlignment="0" applyProtection="0"/>
    <xf numFmtId="0" fontId="220" fillId="48" borderId="53" applyNumberFormat="0" applyProtection="0">
      <alignment vertical="center"/>
    </xf>
    <xf numFmtId="0" fontId="149" fillId="0" borderId="112">
      <protection hidden="1"/>
    </xf>
    <xf numFmtId="0" fontId="4" fillId="46" borderId="0" applyNumberFormat="0" applyFont="0" applyAlignment="0"/>
    <xf numFmtId="0" fontId="248" fillId="66" borderId="60" applyNumberFormat="0" applyFont="0" applyAlignment="0" applyProtection="0"/>
    <xf numFmtId="0" fontId="4" fillId="46" borderId="0" applyNumberFormat="0" applyFont="0" applyAlignment="0"/>
    <xf numFmtId="0" fontId="130" fillId="66" borderId="60" applyNumberFormat="0" applyFont="0" applyAlignment="0" applyProtection="0"/>
    <xf numFmtId="0" fontId="50" fillId="0" borderId="99" applyNumberFormat="0"/>
    <xf numFmtId="0" fontId="4" fillId="46" borderId="0" applyNumberFormat="0" applyFont="0" applyAlignment="0"/>
    <xf numFmtId="0" fontId="4" fillId="66" borderId="60"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4" fillId="46" borderId="0" applyFont="0" applyFill="0" applyBorder="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91" fillId="165" borderId="0" applyNumberFormat="0" applyBorder="0" applyAlignment="0" applyProtection="0"/>
    <xf numFmtId="0" fontId="117" fillId="0" borderId="0" applyNumberFormat="0" applyFill="0" applyBorder="0">
      <protection locked="0"/>
    </xf>
    <xf numFmtId="0" fontId="393" fillId="0" borderId="0" applyNumberFormat="0" applyFont="0" applyFill="0" applyBorder="0" applyProtection="0">
      <alignment horizontal="left" vertical="center" indent="5"/>
    </xf>
    <xf numFmtId="4" fontId="336" fillId="0" borderId="90" applyFill="0" applyBorder="0" applyProtection="0">
      <alignment horizontal="right" vertical="center"/>
    </xf>
    <xf numFmtId="0" fontId="344" fillId="0" borderId="0" applyNumberFormat="0" applyFill="0" applyBorder="0">
      <protection locked="0"/>
    </xf>
    <xf numFmtId="0" fontId="344" fillId="0" borderId="0" applyNumberFormat="0" applyFill="0" applyBorder="0">
      <protection locked="0"/>
    </xf>
    <xf numFmtId="0" fontId="282" fillId="78" borderId="72" applyNumberFormat="0" applyAlignment="0" applyProtection="0"/>
    <xf numFmtId="0" fontId="393" fillId="69" borderId="0" applyNumberFormat="0" applyFont="0" applyBorder="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43" fillId="69" borderId="106"/>
    <xf numFmtId="0" fontId="143" fillId="69" borderId="106"/>
    <xf numFmtId="0" fontId="143" fillId="69" borderId="106"/>
    <xf numFmtId="0" fontId="389" fillId="0" borderId="0">
      <alignment horizontal="right"/>
    </xf>
    <xf numFmtId="0" fontId="389" fillId="0" borderId="0">
      <alignment horizontal="left"/>
    </xf>
    <xf numFmtId="280" fontId="4" fillId="0" borderId="0" applyFont="0" applyFill="0" applyBorder="0" applyProtection="0"/>
    <xf numFmtId="280" fontId="4" fillId="0" borderId="0" applyFont="0" applyFill="0" applyBorder="0" applyProtection="0"/>
    <xf numFmtId="171" fontId="4" fillId="0" borderId="0" applyFont="0" applyFill="0" applyBorder="0" applyProtection="0"/>
    <xf numFmtId="171" fontId="4" fillId="0" borderId="0" applyFont="0" applyFill="0" applyBorder="0" applyProtection="0"/>
    <xf numFmtId="281" fontId="4" fillId="0" borderId="0" applyFont="0" applyFill="0" applyBorder="0" applyProtection="0"/>
    <xf numFmtId="281" fontId="4" fillId="0" borderId="0" applyFont="0" applyFill="0" applyBorder="0" applyProtection="0"/>
    <xf numFmtId="280" fontId="4" fillId="0" borderId="0" applyFont="0" applyFill="0" applyBorder="0" applyProtection="0"/>
    <xf numFmtId="280" fontId="4" fillId="0" borderId="0" applyFont="0" applyFill="0" applyBorder="0" applyProtection="0"/>
    <xf numFmtId="171" fontId="4" fillId="0" borderId="0" applyFont="0" applyFill="0" applyBorder="0" applyProtection="0"/>
    <xf numFmtId="171" fontId="4" fillId="0" borderId="0" applyFont="0" applyFill="0" applyBorder="0" applyProtection="0"/>
    <xf numFmtId="281" fontId="4" fillId="0" borderId="0" applyFont="0" applyFill="0" applyBorder="0" applyProtection="0"/>
    <xf numFmtId="281" fontId="4" fillId="0" borderId="0" applyFont="0" applyFill="0" applyBorder="0" applyProtection="0"/>
    <xf numFmtId="0" fontId="394" fillId="0" borderId="0">
      <alignment horizontal="left" vertical="top"/>
    </xf>
    <xf numFmtId="0" fontId="395" fillId="0" borderId="0">
      <alignment horizontal="left"/>
    </xf>
    <xf numFmtId="0" fontId="354" fillId="156" borderId="0" applyNumberFormat="0" applyBorder="0">
      <protection locked="0"/>
    </xf>
    <xf numFmtId="0" fontId="221" fillId="0" borderId="89" applyNumberFormat="0" applyFill="0" applyAlignment="0" applyProtection="0"/>
    <xf numFmtId="0" fontId="221" fillId="0" borderId="89" applyNumberFormat="0" applyFill="0" applyAlignment="0" applyProtection="0"/>
    <xf numFmtId="0" fontId="119" fillId="157" borderId="0" applyNumberFormat="0" applyBorder="0">
      <protection locked="0"/>
    </xf>
    <xf numFmtId="0" fontId="215" fillId="0" borderId="100" applyNumberFormat="0" applyFill="0" applyAlignment="0" applyProtection="0"/>
    <xf numFmtId="0" fontId="219" fillId="167" borderId="22" applyNumberFormat="0" applyAlignment="0" applyProtection="0"/>
    <xf numFmtId="0" fontId="210" fillId="167" borderId="21" applyNumberFormat="0" applyAlignment="0" applyProtection="0"/>
    <xf numFmtId="0" fontId="211" fillId="168" borderId="24" applyNumberFormat="0" applyAlignment="0" applyProtection="0"/>
    <xf numFmtId="0" fontId="60" fillId="159" borderId="0" applyNumberFormat="0" applyBorder="0" applyAlignment="0" applyProtection="0"/>
    <xf numFmtId="0" fontId="60" fillId="161" borderId="0" applyNumberFormat="0" applyBorder="0" applyAlignment="0" applyProtection="0"/>
    <xf numFmtId="0" fontId="60" fillId="162" borderId="0" applyNumberFormat="0" applyBorder="0" applyAlignment="0" applyProtection="0"/>
    <xf numFmtId="0" fontId="60" fillId="179" borderId="0" applyNumberFormat="0" applyBorder="0" applyAlignment="0" applyProtection="0"/>
    <xf numFmtId="0" fontId="60" fillId="183" borderId="0" applyNumberFormat="0" applyBorder="0" applyAlignment="0" applyProtection="0"/>
    <xf numFmtId="0" fontId="60" fillId="10" borderId="0" applyNumberFormat="0" applyBorder="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41" fontId="168" fillId="46" borderId="0" applyBorder="0">
      <protection locked="0"/>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8" fontId="132" fillId="0" borderId="0" applyFont="0" applyFill="0" applyBorder="0" applyAlignment="0">
      <protection locked="0"/>
    </xf>
    <xf numFmtId="0" fontId="282" fillId="48" borderId="72" applyNumberFormat="0" applyAlignment="0" applyProtection="0"/>
    <xf numFmtId="0" fontId="286" fillId="0" borderId="76">
      <alignment horizontal="center"/>
      <protection hidden="1"/>
    </xf>
    <xf numFmtId="41" fontId="168" fillId="46" borderId="0" applyBorder="0">
      <protection locked="0"/>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6" fillId="6" borderId="48"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153" fillId="151"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375" fillId="0" borderId="1" applyAlignment="0"/>
    <xf numFmtId="0" fontId="248" fillId="66" borderId="60" applyNumberFormat="0" applyFont="0" applyAlignment="0" applyProtection="0"/>
    <xf numFmtId="0" fontId="146" fillId="0" borderId="1">
      <alignment horizontal="centerContinuous" vertical="center"/>
    </xf>
    <xf numFmtId="0" fontId="119" fillId="48" borderId="53" applyNumberFormat="0" applyProtection="0">
      <alignment horizontal="left" vertical="center" indent="1"/>
    </xf>
    <xf numFmtId="0" fontId="220" fillId="48" borderId="53" applyNumberFormat="0" applyProtection="0">
      <alignment vertical="center"/>
    </xf>
    <xf numFmtId="0" fontId="153" fillId="66" borderId="53" applyNumberFormat="0" applyProtection="0">
      <alignment vertical="center"/>
    </xf>
    <xf numFmtId="0" fontId="153" fillId="104"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41" fontId="168" fillId="46" borderId="0" applyBorder="0">
      <protection locked="0"/>
    </xf>
    <xf numFmtId="0" fontId="248" fillId="66" borderId="60" applyNumberFormat="0" applyFont="0" applyAlignment="0" applyProtection="0"/>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103" borderId="53" applyNumberFormat="0" applyProtection="0">
      <alignment horizontal="right" vertical="center"/>
    </xf>
    <xf numFmtId="0" fontId="309" fillId="46" borderId="79" applyNumberFormat="0" applyAlignment="0" applyProtection="0"/>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73" borderId="53" applyNumberFormat="0" applyProtection="0">
      <alignment horizontal="right" vertical="center"/>
    </xf>
    <xf numFmtId="0" fontId="153" fillId="154"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153" fillId="66" borderId="53" applyNumberFormat="0" applyProtection="0">
      <alignment vertical="center"/>
    </xf>
    <xf numFmtId="0" fontId="167" fillId="78" borderId="48" applyNumberFormat="0" applyAlignment="0" applyProtection="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286" fillId="0" borderId="112">
      <alignment horizontal="left" wrapText="1"/>
      <protection locked="0"/>
    </xf>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center" indent="1"/>
    </xf>
    <xf numFmtId="0" fontId="222" fillId="66" borderId="53" applyNumberFormat="0" applyProtection="0">
      <alignmen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2" applyNumberFormat="0" applyFont="0"/>
    <xf numFmtId="0" fontId="44" fillId="0" borderId="91" applyNumberFormat="0">
      <alignment horizontal="left"/>
    </xf>
    <xf numFmtId="0" fontId="4" fillId="0" borderId="97" applyNumberFormat="0" applyFont="0" applyFill="0" applyAlignment="0"/>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5" fontId="261" fillId="0" borderId="97" applyAlignment="0" applyProtection="0"/>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41" fontId="168" fillId="46" borderId="0" applyBorder="0">
      <protection locked="0"/>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1" fontId="168" fillId="46" borderId="0" applyBorder="0">
      <protection locked="0"/>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8" fontId="132" fillId="0" borderId="0" applyFont="0" applyFill="0" applyBorder="0" applyAlignment="0">
      <protection locked="0"/>
    </xf>
    <xf numFmtId="0" fontId="257" fillId="0" borderId="94">
      <alignment horizontal="center" wrapText="1"/>
      <protection hidden="1"/>
    </xf>
    <xf numFmtId="0" fontId="286" fillId="0" borderId="76">
      <alignment horizontal="center"/>
      <protection hidden="1"/>
    </xf>
    <xf numFmtId="41" fontId="168" fillId="46" borderId="0" applyBorder="0">
      <protection locked="0"/>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41" fontId="168" fillId="46" borderId="0" applyBorder="0">
      <protection locked="0"/>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8" fontId="132" fillId="0" borderId="0" applyFont="0" applyFill="0" applyBorder="0" applyAlignment="0">
      <protection locked="0"/>
    </xf>
    <xf numFmtId="0" fontId="282" fillId="48" borderId="72" applyNumberFormat="0" applyAlignment="0" applyProtection="0"/>
    <xf numFmtId="0" fontId="286" fillId="0" borderId="76">
      <alignment horizontal="center"/>
      <protection hidden="1"/>
    </xf>
    <xf numFmtId="41" fontId="168" fillId="46" borderId="0" applyBorder="0">
      <protection locked="0"/>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6" fillId="6" borderId="48"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153" fillId="151"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375" fillId="0" borderId="1" applyAlignment="0"/>
    <xf numFmtId="0" fontId="248" fillId="66" borderId="60" applyNumberFormat="0" applyFont="0" applyAlignment="0" applyProtection="0"/>
    <xf numFmtId="0" fontId="146" fillId="0" borderId="1">
      <alignment horizontal="centerContinuous" vertical="center"/>
    </xf>
    <xf numFmtId="0" fontId="119" fillId="48" borderId="53" applyNumberFormat="0" applyProtection="0">
      <alignment horizontal="left" vertical="center" indent="1"/>
    </xf>
    <xf numFmtId="0" fontId="220" fillId="48" borderId="53" applyNumberFormat="0" applyProtection="0">
      <alignment vertical="center"/>
    </xf>
    <xf numFmtId="0" fontId="153" fillId="66" borderId="53" applyNumberFormat="0" applyProtection="0">
      <alignment vertical="center"/>
    </xf>
    <xf numFmtId="0" fontId="153" fillId="104"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41" fontId="168" fillId="46" borderId="0" applyBorder="0">
      <protection locked="0"/>
    </xf>
    <xf numFmtId="0" fontId="248" fillId="66" borderId="60" applyNumberFormat="0" applyFont="0" applyAlignment="0" applyProtection="0"/>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103" borderId="53" applyNumberFormat="0" applyProtection="0">
      <alignment horizontal="right" vertical="center"/>
    </xf>
    <xf numFmtId="0" fontId="309" fillId="46" borderId="79" applyNumberFormat="0" applyAlignment="0" applyProtection="0"/>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73" borderId="53" applyNumberFormat="0" applyProtection="0">
      <alignment horizontal="right" vertical="center"/>
    </xf>
    <xf numFmtId="0" fontId="153" fillId="154"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153" fillId="66" borderId="53" applyNumberFormat="0" applyProtection="0">
      <alignment vertical="center"/>
    </xf>
    <xf numFmtId="0" fontId="167" fillId="78" borderId="48" applyNumberFormat="0" applyAlignment="0" applyProtection="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286" fillId="0" borderId="112">
      <alignment horizontal="left" wrapText="1"/>
      <protection locked="0"/>
    </xf>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center" indent="1"/>
    </xf>
    <xf numFmtId="0" fontId="222" fillId="66" borderId="53" applyNumberFormat="0" applyProtection="0">
      <alignmen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2" applyNumberFormat="0" applyFont="0"/>
    <xf numFmtId="0" fontId="44" fillId="0" borderId="91" applyNumberFormat="0">
      <alignment horizontal="left"/>
    </xf>
    <xf numFmtId="0" fontId="4" fillId="0" borderId="97" applyNumberFormat="0" applyFont="0" applyFill="0" applyAlignment="0"/>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5" fontId="261" fillId="0" borderId="97" applyAlignment="0" applyProtection="0"/>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41" fontId="168" fillId="46" borderId="0" applyBorder="0">
      <protection locked="0"/>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8" fontId="132" fillId="0" borderId="0" applyFont="0" applyFill="0" applyBorder="0" applyAlignment="0">
      <protection locked="0"/>
    </xf>
    <xf numFmtId="41" fontId="168" fillId="46" borderId="0" applyBorder="0">
      <protection locked="0"/>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center" indent="1"/>
    </xf>
    <xf numFmtId="0" fontId="266" fillId="46" borderId="72" applyNumberFormat="0" applyAlignment="0" applyProtection="0"/>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216" fillId="166" borderId="21" applyNumberFormat="0" applyAlignment="0" applyProtection="0"/>
    <xf numFmtId="0" fontId="216" fillId="166" borderId="21" applyNumberFormat="0" applyAlignment="0" applyProtection="0"/>
    <xf numFmtId="0" fontId="216" fillId="166" borderId="21" applyNumberFormat="0" applyAlignment="0" applyProtection="0"/>
    <xf numFmtId="0" fontId="60" fillId="43"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174" borderId="0" applyNumberFormat="0" applyBorder="0" applyAlignment="0" applyProtection="0"/>
    <xf numFmtId="0" fontId="60" fillId="17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74" borderId="0" applyNumberFormat="0" applyBorder="0" applyAlignment="0" applyProtection="0"/>
    <xf numFmtId="0" fontId="60" fillId="43"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60" fillId="42" borderId="0" applyNumberFormat="0" applyBorder="0" applyAlignment="0" applyProtection="0"/>
    <xf numFmtId="0" fontId="60" fillId="180" borderId="0" applyNumberFormat="0" applyBorder="0" applyAlignment="0" applyProtection="0"/>
    <xf numFmtId="0" fontId="60" fillId="44" borderId="0" applyNumberFormat="0" applyBorder="0" applyAlignment="0" applyProtection="0"/>
    <xf numFmtId="0" fontId="53" fillId="129" borderId="110" applyProtection="0">
      <alignment horizontal="left" vertical="top" indent="1"/>
    </xf>
    <xf numFmtId="0" fontId="79" fillId="0" borderId="0"/>
    <xf numFmtId="0" fontId="79" fillId="0" borderId="0"/>
    <xf numFmtId="0" fontId="55" fillId="0" borderId="0"/>
    <xf numFmtId="0" fontId="115" fillId="0" borderId="0" applyNumberFormat="0" applyFill="0" applyBorder="0" applyAlignment="0" applyProtection="0"/>
    <xf numFmtId="0" fontId="87" fillId="0" borderId="19" applyNumberFormat="0" applyFill="0" applyAlignment="0" applyProtection="0"/>
    <xf numFmtId="0" fontId="88" fillId="0" borderId="100"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0" fontId="89" fillId="163" borderId="0" applyNumberFormat="0" applyBorder="0" applyAlignment="0" applyProtection="0"/>
    <xf numFmtId="0" fontId="90" fillId="164" borderId="0" applyNumberFormat="0" applyBorder="0" applyAlignment="0" applyProtection="0"/>
    <xf numFmtId="0" fontId="116" fillId="165" borderId="0" applyNumberFormat="0" applyBorder="0" applyAlignment="0" applyProtection="0"/>
    <xf numFmtId="0" fontId="92" fillId="166" borderId="21" applyNumberFormat="0" applyAlignment="0" applyProtection="0"/>
    <xf numFmtId="0" fontId="93" fillId="167" borderId="22" applyNumberFormat="0" applyAlignment="0" applyProtection="0"/>
    <xf numFmtId="0" fontId="94" fillId="167" borderId="21" applyNumberFormat="0" applyAlignment="0" applyProtection="0"/>
    <xf numFmtId="0" fontId="95" fillId="0" borderId="23" applyNumberFormat="0" applyFill="0" applyAlignment="0" applyProtection="0"/>
    <xf numFmtId="0" fontId="69" fillId="168" borderId="24" applyNumberFormat="0" applyAlignment="0" applyProtection="0"/>
    <xf numFmtId="0" fontId="38" fillId="0" borderId="0" applyNumberFormat="0" applyFill="0" applyBorder="0" applyAlignment="0" applyProtection="0"/>
    <xf numFmtId="0" fontId="55" fillId="169" borderId="25" applyNumberFormat="0" applyFont="0" applyAlignment="0" applyProtection="0"/>
    <xf numFmtId="0" fontId="96" fillId="0" borderId="0" applyNumberFormat="0" applyFill="0" applyBorder="0" applyAlignment="0" applyProtection="0"/>
    <xf numFmtId="0" fontId="2" fillId="0" borderId="26" applyNumberFormat="0" applyFill="0" applyAlignment="0" applyProtection="0"/>
    <xf numFmtId="0" fontId="56" fillId="43" borderId="0" applyNumberFormat="0" applyBorder="0" applyAlignment="0" applyProtection="0"/>
    <xf numFmtId="0" fontId="55" fillId="170" borderId="0" applyNumberFormat="0" applyBorder="0" applyAlignment="0" applyProtection="0"/>
    <xf numFmtId="0" fontId="55" fillId="171" borderId="0" applyNumberFormat="0" applyBorder="0" applyAlignment="0" applyProtection="0"/>
    <xf numFmtId="0" fontId="56" fillId="159" borderId="0" applyNumberFormat="0" applyBorder="0" applyAlignment="0" applyProtection="0"/>
    <xf numFmtId="0" fontId="56" fillId="42" borderId="0" applyNumberFormat="0" applyBorder="0" applyAlignment="0" applyProtection="0"/>
    <xf numFmtId="0" fontId="55" fillId="172" borderId="0" applyNumberFormat="0" applyBorder="0" applyAlignment="0" applyProtection="0"/>
    <xf numFmtId="0" fontId="55" fillId="173" borderId="0" applyNumberFormat="0" applyBorder="0" applyAlignment="0" applyProtection="0"/>
    <xf numFmtId="0" fontId="56" fillId="161" borderId="0" applyNumberFormat="0" applyBorder="0" applyAlignment="0" applyProtection="0"/>
    <xf numFmtId="0" fontId="56" fillId="174" borderId="0" applyNumberFormat="0" applyBorder="0" applyAlignment="0" applyProtection="0"/>
    <xf numFmtId="0" fontId="55" fillId="175" borderId="0" applyNumberFormat="0" applyBorder="0" applyAlignment="0" applyProtection="0"/>
    <xf numFmtId="0" fontId="55" fillId="176" borderId="0" applyNumberFormat="0" applyBorder="0" applyAlignment="0" applyProtection="0"/>
    <xf numFmtId="0" fontId="56" fillId="162" borderId="0" applyNumberFormat="0" applyBorder="0" applyAlignment="0" applyProtection="0"/>
    <xf numFmtId="0" fontId="56" fillId="160" borderId="0" applyNumberFormat="0" applyBorder="0" applyAlignment="0" applyProtection="0"/>
    <xf numFmtId="0" fontId="55" fillId="177" borderId="0" applyNumberFormat="0" applyBorder="0" applyAlignment="0" applyProtection="0"/>
    <xf numFmtId="0" fontId="55" fillId="178" borderId="0" applyNumberFormat="0" applyBorder="0" applyAlignment="0" applyProtection="0"/>
    <xf numFmtId="0" fontId="56" fillId="179" borderId="0" applyNumberFormat="0" applyBorder="0" applyAlignment="0" applyProtection="0"/>
    <xf numFmtId="0" fontId="56" fillId="180" borderId="0" applyNumberFormat="0" applyBorder="0" applyAlignment="0" applyProtection="0"/>
    <xf numFmtId="0" fontId="55" fillId="181" borderId="0" applyNumberFormat="0" applyBorder="0" applyAlignment="0" applyProtection="0"/>
    <xf numFmtId="0" fontId="55" fillId="182" borderId="0" applyNumberFormat="0" applyBorder="0" applyAlignment="0" applyProtection="0"/>
    <xf numFmtId="0" fontId="56" fillId="183" borderId="0" applyNumberFormat="0" applyBorder="0" applyAlignment="0" applyProtection="0"/>
    <xf numFmtId="0" fontId="56" fillId="44" borderId="0" applyNumberFormat="0" applyBorder="0" applyAlignment="0" applyProtection="0"/>
    <xf numFmtId="0" fontId="55" fillId="184" borderId="0" applyNumberFormat="0" applyBorder="0" applyAlignment="0" applyProtection="0"/>
    <xf numFmtId="0" fontId="55" fillId="185" borderId="0" applyNumberFormat="0" applyBorder="0" applyAlignment="0" applyProtection="0"/>
    <xf numFmtId="0" fontId="56" fillId="10" borderId="0" applyNumberFormat="0" applyBorder="0" applyAlignment="0" applyProtection="0"/>
    <xf numFmtId="0" fontId="153" fillId="150" borderId="53" applyNumberFormat="0" applyProtection="0">
      <alignment horizontal="right" vertical="center"/>
    </xf>
    <xf numFmtId="9" fontId="6" fillId="0" borderId="0" applyFont="0" applyFill="0" applyBorder="0" applyAlignment="0" applyProtection="0"/>
    <xf numFmtId="176" fontId="146" fillId="0" borderId="1">
      <alignment horizontal="centerContinuous" vertical="center"/>
    </xf>
    <xf numFmtId="185"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26" fillId="46" borderId="49">
      <protection locked="0"/>
    </xf>
    <xf numFmtId="176" fontId="4" fillId="75" borderId="5" applyFont="0">
      <alignment horizontal="center"/>
    </xf>
    <xf numFmtId="0" fontId="4" fillId="115" borderId="53" applyNumberFormat="0" applyProtection="0">
      <alignment horizontal="left" vertical="center" indent="1"/>
    </xf>
    <xf numFmtId="176" fontId="65" fillId="0" borderId="98">
      <alignment horizontal="left" vertical="center"/>
    </xf>
    <xf numFmtId="41" fontId="168" fillId="46" borderId="0" applyBorder="0">
      <protection locked="0"/>
    </xf>
    <xf numFmtId="0" fontId="224" fillId="47" borderId="53" applyNumberFormat="0" applyProtection="0">
      <alignment horizontal="right" vertical="center"/>
    </xf>
    <xf numFmtId="0" fontId="153" fillId="66" borderId="53" applyNumberFormat="0" applyProtection="0">
      <alignment vertical="center"/>
    </xf>
    <xf numFmtId="0" fontId="4" fillId="47" borderId="53" applyNumberFormat="0" applyProtection="0">
      <alignment horizontal="left" vertical="center" indent="1"/>
    </xf>
    <xf numFmtId="0" fontId="4" fillId="64" borderId="53" applyNumberFormat="0" applyProtection="0">
      <alignment horizontal="left" vertical="center" indent="1"/>
    </xf>
    <xf numFmtId="0" fontId="79" fillId="0" borderId="0"/>
    <xf numFmtId="0" fontId="153" fillId="103" borderId="53" applyNumberFormat="0" applyProtection="0">
      <alignment horizontal="right" vertical="center"/>
    </xf>
    <xf numFmtId="176" fontId="369" fillId="0" borderId="5"/>
    <xf numFmtId="0" fontId="187" fillId="190" borderId="54" applyNumberFormat="0" applyProtection="0">
      <alignment horizontal="left" vertical="center" indent="1"/>
    </xf>
    <xf numFmtId="0" fontId="184" fillId="46" borderId="48"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6" fillId="47" borderId="48" applyNumberFormat="0" applyProtection="0">
      <alignment horizontal="left" vertical="center" indent="1"/>
    </xf>
    <xf numFmtId="0" fontId="6" fillId="64" borderId="48" applyNumberFormat="0" applyProtection="0">
      <alignment horizontal="left" vertical="center" indent="1"/>
    </xf>
    <xf numFmtId="0" fontId="6" fillId="76" borderId="48" applyNumberFormat="0" applyProtection="0">
      <alignment horizontal="left" vertical="center" indent="1"/>
    </xf>
    <xf numFmtId="0" fontId="6" fillId="6" borderId="48" applyNumberFormat="0" applyProtection="0">
      <alignment horizontal="left" vertical="center" indent="1"/>
    </xf>
    <xf numFmtId="0" fontId="6" fillId="47" borderId="54" applyNumberFormat="0" applyProtection="0">
      <alignment horizontal="left" vertical="center" indent="1"/>
    </xf>
    <xf numFmtId="0" fontId="4" fillId="116" borderId="54" applyNumberFormat="0" applyProtection="0">
      <alignment horizontal="left" vertical="center" indent="1"/>
    </xf>
    <xf numFmtId="0" fontId="6" fillId="95" borderId="54" applyNumberFormat="0" applyProtection="0">
      <alignment horizontal="left" vertical="center" indent="1"/>
    </xf>
    <xf numFmtId="0" fontId="6" fillId="104" borderId="48" applyNumberFormat="0" applyProtection="0">
      <alignment horizontal="right" vertical="center"/>
    </xf>
    <xf numFmtId="0" fontId="6" fillId="155" borderId="48" applyNumberFormat="0" applyProtection="0">
      <alignment horizontal="right" vertical="center"/>
    </xf>
    <xf numFmtId="0" fontId="6" fillId="189" borderId="48" applyNumberFormat="0" applyProtection="0">
      <alignment horizontal="right" vertical="center"/>
    </xf>
    <xf numFmtId="0" fontId="6" fillId="153" borderId="48" applyNumberFormat="0" applyProtection="0">
      <alignment horizontal="left" vertical="center" indent="1"/>
    </xf>
    <xf numFmtId="0" fontId="184" fillId="48" borderId="48" applyNumberFormat="0" applyProtection="0">
      <alignment vertical="center"/>
    </xf>
    <xf numFmtId="176" fontId="175" fillId="0" borderId="50" applyFont="0" applyBorder="0"/>
    <xf numFmtId="176" fontId="191" fillId="0" borderId="97"/>
    <xf numFmtId="176" fontId="193" fillId="46" borderId="58">
      <protection locked="0"/>
    </xf>
    <xf numFmtId="0" fontId="4" fillId="0" borderId="97" applyNumberFormat="0" applyFont="0" applyFill="0" applyAlignment="0"/>
    <xf numFmtId="209" fontId="198" fillId="0" borderId="1" applyBorder="0" applyProtection="0">
      <alignment horizontal="right" vertical="center"/>
    </xf>
    <xf numFmtId="176" fontId="200" fillId="0" borderId="13" applyFill="0" applyBorder="0" applyProtection="0">
      <alignment horizontal="left" vertical="top"/>
    </xf>
    <xf numFmtId="176" fontId="375" fillId="0" borderId="1" applyAlignment="0"/>
    <xf numFmtId="1" fontId="206" fillId="0" borderId="99" applyFont="0" applyFill="0" applyBorder="0" applyProtection="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4" fillId="47" borderId="53" applyNumberFormat="0" applyProtection="0">
      <alignment horizontal="left" vertical="center" indent="1"/>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188" fillId="46" borderId="48" applyNumberFormat="0" applyProtection="0">
      <alignment horizontal="right" vertical="center"/>
    </xf>
    <xf numFmtId="0" fontId="186" fillId="115" borderId="53" applyNumberFormat="0" applyProtection="0">
      <alignment horizontal="left" vertical="top" indent="1"/>
    </xf>
    <xf numFmtId="0" fontId="6" fillId="0" borderId="48" applyNumberFormat="0" applyProtection="0">
      <alignment horizontal="right" vertical="center"/>
    </xf>
    <xf numFmtId="0" fontId="50" fillId="116" borderId="56" applyBorder="0"/>
    <xf numFmtId="0" fontId="6" fillId="47" borderId="53" applyNumberFormat="0" applyProtection="0">
      <alignment horizontal="left" vertical="top" indent="1"/>
    </xf>
    <xf numFmtId="0" fontId="6" fillId="64" borderId="53" applyNumberFormat="0" applyProtection="0">
      <alignment horizontal="left" vertical="top" indent="1"/>
    </xf>
    <xf numFmtId="0" fontId="6" fillId="115" borderId="53" applyNumberFormat="0" applyProtection="0">
      <alignment horizontal="left" vertical="top" indent="1"/>
    </xf>
    <xf numFmtId="0" fontId="6" fillId="116" borderId="53" applyNumberFormat="0" applyProtection="0">
      <alignment horizontal="left" vertical="top" indent="1"/>
    </xf>
    <xf numFmtId="0" fontId="6" fillId="115" borderId="54" applyNumberFormat="0" applyProtection="0">
      <alignment horizontal="left" vertical="center" indent="1"/>
    </xf>
    <xf numFmtId="0" fontId="6" fillId="115" borderId="48" applyNumberFormat="0" applyProtection="0">
      <alignment horizontal="right" vertical="center"/>
    </xf>
    <xf numFmtId="0" fontId="4" fillId="116" borderId="54" applyNumberFormat="0" applyProtection="0">
      <alignment horizontal="left" vertical="center" indent="1"/>
    </xf>
    <xf numFmtId="0" fontId="6" fillId="150" borderId="48" applyNumberFormat="0" applyProtection="0">
      <alignment horizontal="right" vertical="center"/>
    </xf>
    <xf numFmtId="0" fontId="6" fillId="103" borderId="48" applyNumberFormat="0" applyProtection="0">
      <alignment horizontal="right" vertical="center"/>
    </xf>
    <xf numFmtId="0" fontId="6" fillId="154" borderId="48" applyNumberFormat="0" applyProtection="0">
      <alignment horizontal="right" vertical="center"/>
    </xf>
    <xf numFmtId="0" fontId="6" fillId="151" borderId="48" applyNumberFormat="0" applyProtection="0">
      <alignment horizontal="right" vertical="center"/>
    </xf>
    <xf numFmtId="0" fontId="6" fillId="148" borderId="48" applyNumberFormat="0" applyProtection="0">
      <alignment horizontal="right" vertical="center"/>
    </xf>
    <xf numFmtId="0" fontId="185" fillId="48" borderId="53" applyNumberFormat="0" applyProtection="0">
      <alignment horizontal="left" vertical="top" indent="1"/>
    </xf>
    <xf numFmtId="0" fontId="6" fillId="48" borderId="48" applyNumberFormat="0" applyProtection="0">
      <alignment horizontal="left" vertical="center" indent="1"/>
    </xf>
    <xf numFmtId="0" fontId="6" fillId="48" borderId="48" applyNumberFormat="0" applyProtection="0">
      <alignment vertical="center"/>
    </xf>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4" fillId="115" borderId="53" applyNumberFormat="0" applyProtection="0">
      <alignment horizontal="left" vertical="center"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center" indent="1"/>
    </xf>
    <xf numFmtId="0" fontId="65" fillId="0" borderId="98">
      <alignment horizontal="left" vertical="center"/>
    </xf>
    <xf numFmtId="0" fontId="6" fillId="153" borderId="48" applyNumberFormat="0" applyProtection="0">
      <alignment horizontal="left" vertical="center" indent="1"/>
    </xf>
    <xf numFmtId="0" fontId="186" fillId="66" borderId="53" applyNumberFormat="0" applyProtection="0">
      <alignment horizontal="left" vertical="top" indent="1"/>
    </xf>
    <xf numFmtId="0" fontId="6" fillId="73" borderId="54" applyNumberFormat="0" applyProtection="0">
      <alignment horizontal="right" vertical="center"/>
    </xf>
    <xf numFmtId="0" fontId="200" fillId="0" borderId="13" applyFill="0" applyBorder="0" applyProtection="0">
      <alignment horizontal="left" vertical="top"/>
    </xf>
    <xf numFmtId="0" fontId="375" fillId="0" borderId="1" applyAlignment="0"/>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top" indent="1"/>
    </xf>
    <xf numFmtId="0" fontId="65" fillId="0" borderId="98">
      <alignment horizontal="left" vertical="center"/>
    </xf>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119" fillId="48" borderId="53" applyNumberFormat="0" applyProtection="0">
      <alignment horizontal="left" vertical="top" indent="1"/>
    </xf>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153" fillId="115" borderId="53" applyNumberFormat="0" applyProtection="0">
      <alignment horizontal="left" vertical="top" indent="1"/>
    </xf>
    <xf numFmtId="0" fontId="153" fillId="66" borderId="53" applyNumberFormat="0" applyProtection="0">
      <alignment vertical="center"/>
    </xf>
    <xf numFmtId="0" fontId="4" fillId="64" borderId="53" applyNumberFormat="0" applyProtection="0">
      <alignment horizontal="left" vertical="center" indent="1"/>
    </xf>
    <xf numFmtId="0" fontId="156" fillId="67" borderId="62">
      <alignment horizontal="left"/>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53" fillId="155" borderId="53" applyNumberFormat="0" applyProtection="0">
      <alignment horizontal="right" vertical="center"/>
    </xf>
    <xf numFmtId="0" fontId="153" fillId="73" borderId="53" applyNumberFormat="0" applyProtection="0">
      <alignment horizontal="right" vertical="center"/>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4" fillId="115" borderId="53" applyNumberFormat="0" applyProtection="0">
      <alignment horizontal="left" vertical="top" indent="1"/>
    </xf>
    <xf numFmtId="0" fontId="167" fillId="78" borderId="48" applyNumberForma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0" borderId="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0" fontId="79" fillId="0" borderId="0"/>
    <xf numFmtId="43" fontId="55" fillId="0" borderId="0" applyFont="0" applyFill="0" applyBorder="0" applyAlignment="0" applyProtection="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0"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2"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5"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77"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1"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84"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1"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3"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176" borderId="0" applyNumberFormat="0" applyBorder="0" applyAlignment="0" applyProtection="0"/>
    <xf numFmtId="0" fontId="79" fillId="0" borderId="0"/>
    <xf numFmtId="0" fontId="79" fillId="176"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78"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2"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169" borderId="25" applyNumberFormat="0" applyFont="0" applyAlignment="0" applyProtection="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0" borderId="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169" borderId="25" applyNumberFormat="0" applyFont="0" applyAlignment="0" applyProtection="0"/>
    <xf numFmtId="0" fontId="79" fillId="0" borderId="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43" fontId="55"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79" fillId="4" borderId="0"/>
    <xf numFmtId="0" fontId="167" fillId="78" borderId="48" applyNumberFormat="0" applyAlignment="0" applyProtection="0"/>
    <xf numFmtId="176" fontId="65" fillId="0" borderId="98">
      <alignment horizontal="left" vertical="center"/>
    </xf>
    <xf numFmtId="0" fontId="79" fillId="4" borderId="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79" fillId="0" borderId="0"/>
    <xf numFmtId="0" fontId="79" fillId="0" borderId="0"/>
    <xf numFmtId="0" fontId="248" fillId="66" borderId="60" applyNumberFormat="0" applyFont="0" applyAlignment="0" applyProtection="0"/>
    <xf numFmtId="0" fontId="79" fillId="0" borderId="0"/>
    <xf numFmtId="0" fontId="130" fillId="66" borderId="60" applyNumberFormat="0" applyFont="0" applyAlignment="0" applyProtection="0"/>
    <xf numFmtId="0" fontId="79" fillId="0" borderId="0"/>
    <xf numFmtId="0" fontId="282" fillId="48" borderId="72" applyNumberFormat="0" applyAlignment="0" applyProtection="0"/>
    <xf numFmtId="0" fontId="79" fillId="0" borderId="0"/>
    <xf numFmtId="0" fontId="79" fillId="0" borderId="0"/>
    <xf numFmtId="0" fontId="4" fillId="47" borderId="53" applyNumberFormat="0" applyProtection="0">
      <alignment horizontal="left" vertical="center" indent="1"/>
    </xf>
    <xf numFmtId="0" fontId="79" fillId="0" borderId="0"/>
    <xf numFmtId="0" fontId="4" fillId="115" borderId="53" applyNumberFormat="0" applyProtection="0">
      <alignment horizontal="left" vertical="center" indent="1"/>
    </xf>
    <xf numFmtId="0" fontId="79" fillId="0" borderId="0"/>
    <xf numFmtId="0" fontId="153" fillId="155" borderId="53" applyNumberFormat="0" applyProtection="0">
      <alignment horizontal="right" vertical="center"/>
    </xf>
    <xf numFmtId="0" fontId="119" fillId="48" borderId="53" applyNumberFormat="0" applyProtection="0">
      <alignment horizontal="left" vertical="center" indent="1"/>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9"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8"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41" fontId="4" fillId="6" borderId="0" applyBorder="0"/>
    <xf numFmtId="0" fontId="266" fillId="46" borderId="72" applyNumberFormat="0" applyAlignment="0" applyProtection="0"/>
    <xf numFmtId="0" fontId="146" fillId="0" borderId="1">
      <alignment horizontal="centerContinuous" vertical="center"/>
    </xf>
    <xf numFmtId="0" fontId="50" fillId="46" borderId="1" applyNumberFormat="0">
      <alignment horizontal="centerContinuous" wrapText="1"/>
    </xf>
    <xf numFmtId="38" fontId="50" fillId="48" borderId="1">
      <alignment horizontal="center"/>
      <protection locked="0"/>
    </xf>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79" fillId="0" borderId="5">
      <alignment horizontal="left"/>
    </xf>
    <xf numFmtId="0" fontId="153" fillId="115"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153" fillId="66" borderId="53" applyNumberFormat="0" applyProtection="0">
      <alignment vertical="center"/>
    </xf>
    <xf numFmtId="0" fontId="4" fillId="47" borderId="53" applyNumberFormat="0" applyProtection="0">
      <alignment horizontal="left" vertical="top" indent="1"/>
    </xf>
    <xf numFmtId="0" fontId="4" fillId="47" borderId="53" applyNumberFormat="0" applyProtection="0">
      <alignment horizontal="left" vertical="center" indent="1"/>
    </xf>
    <xf numFmtId="0" fontId="4" fillId="64" borderId="53" applyNumberFormat="0" applyProtection="0">
      <alignment horizontal="left" vertical="top" indent="1"/>
    </xf>
    <xf numFmtId="0" fontId="4" fillId="116" borderId="53" applyNumberFormat="0" applyProtection="0">
      <alignment horizontal="left" vertical="top" indent="1"/>
    </xf>
    <xf numFmtId="0" fontId="65" fillId="0" borderId="98">
      <alignment horizontal="left" vertical="center"/>
    </xf>
    <xf numFmtId="0" fontId="282" fillId="48" borderId="72" applyNumberFormat="0" applyAlignment="0" applyProtection="0"/>
    <xf numFmtId="0" fontId="119" fillId="48" borderId="53" applyNumberFormat="0" applyProtection="0">
      <alignment horizontal="left" vertical="top" indent="1"/>
    </xf>
    <xf numFmtId="0" fontId="175" fillId="0" borderId="50" applyFont="0" applyBorder="0"/>
    <xf numFmtId="0" fontId="286" fillId="0" borderId="76">
      <alignment horizontal="center"/>
      <protection hidden="1"/>
    </xf>
    <xf numFmtId="41" fontId="168" fillId="46" borderId="0" applyBorder="0">
      <protection locked="0"/>
    </xf>
    <xf numFmtId="5" fontId="4" fillId="0" borderId="0" applyFill="0" applyBorder="0" applyAlignment="0" applyProtection="0"/>
    <xf numFmtId="0" fontId="149" fillId="6" borderId="77">
      <protection hidden="1"/>
    </xf>
    <xf numFmtId="0" fontId="153" fillId="104" borderId="53" applyNumberFormat="0" applyProtection="0">
      <alignment horizontal="right" vertical="center"/>
    </xf>
    <xf numFmtId="0" fontId="153" fillId="154" borderId="53" applyNumberFormat="0" applyProtection="0">
      <alignment horizontal="right" vertical="center"/>
    </xf>
    <xf numFmtId="0" fontId="153" fillId="149" borderId="53" applyNumberFormat="0" applyProtection="0">
      <alignment horizontal="right" vertical="center"/>
    </xf>
    <xf numFmtId="0" fontId="119" fillId="48" borderId="53" applyNumberFormat="0" applyProtection="0">
      <alignment horizontal="left" vertical="center" indent="1"/>
    </xf>
    <xf numFmtId="0" fontId="369" fillId="0" borderId="5"/>
    <xf numFmtId="0" fontId="309" fillId="46" borderId="79" applyNumberFormat="0" applyAlignment="0" applyProtection="0"/>
    <xf numFmtId="0" fontId="286" fillId="0" borderId="112">
      <alignment horizontal="left" wrapText="1"/>
      <protection hidden="1"/>
    </xf>
    <xf numFmtId="0" fontId="191" fillId="0" borderId="97"/>
    <xf numFmtId="49" fontId="194" fillId="104" borderId="80"/>
    <xf numFmtId="0" fontId="193" fillId="46" borderId="58">
      <protection locked="0"/>
    </xf>
    <xf numFmtId="0" fontId="286" fillId="0" borderId="112">
      <alignment horizontal="left" wrapText="1"/>
      <protection locked="0"/>
    </xf>
    <xf numFmtId="176" fontId="147" fillId="0" borderId="44">
      <protection locked="0"/>
    </xf>
    <xf numFmtId="0" fontId="313" fillId="47" borderId="13" applyNumberFormat="0" applyFont="0" applyFill="0" applyBorder="0" applyAlignment="0" applyProtection="0"/>
    <xf numFmtId="0" fontId="50" fillId="0" borderId="99" applyNumberFormat="0"/>
    <xf numFmtId="0" fontId="4" fillId="0" borderId="97" applyNumberFormat="0" applyFont="0"/>
    <xf numFmtId="0" fontId="4" fillId="0" borderId="1" applyNumberFormat="0" applyFont="0"/>
    <xf numFmtId="0" fontId="4" fillId="0" borderId="15" applyNumberFormat="0" applyFont="0"/>
    <xf numFmtId="267" fontId="3" fillId="0" borderId="5">
      <alignment vertical="top" wrapText="1"/>
    </xf>
    <xf numFmtId="0" fontId="44" fillId="0" borderId="13" applyNumberFormat="0">
      <alignment horizontal="left"/>
    </xf>
    <xf numFmtId="0" fontId="4" fillId="0" borderId="97" applyNumberFormat="0" applyFont="0" applyFill="0" applyAlignment="0"/>
    <xf numFmtId="0" fontId="79" fillId="0" borderId="0"/>
    <xf numFmtId="0" fontId="4" fillId="64" borderId="53" applyNumberFormat="0" applyProtection="0">
      <alignment horizontal="left" vertical="top" indent="1"/>
    </xf>
    <xf numFmtId="0" fontId="79" fillId="0" borderId="0"/>
    <xf numFmtId="0" fontId="79" fillId="0" borderId="0"/>
    <xf numFmtId="0" fontId="119" fillId="48" borderId="53" applyNumberFormat="0" applyProtection="0">
      <alignment horizontal="left" vertical="center" indent="1"/>
    </xf>
    <xf numFmtId="0" fontId="79" fillId="0" borderId="0"/>
    <xf numFmtId="0" fontId="309" fillId="46" borderId="79" applyNumberFormat="0" applyAlignment="0" applyProtection="0"/>
    <xf numFmtId="0" fontId="79" fillId="0" borderId="0"/>
    <xf numFmtId="0" fontId="79" fillId="0" borderId="0"/>
    <xf numFmtId="0" fontId="79" fillId="0" borderId="0"/>
    <xf numFmtId="0" fontId="248" fillId="66" borderId="60" applyNumberFormat="0" applyFont="0" applyAlignment="0" applyProtection="0"/>
    <xf numFmtId="0" fontId="79" fillId="0" borderId="0"/>
    <xf numFmtId="0" fontId="248" fillId="66" borderId="60" applyNumberFormat="0" applyFont="0" applyAlignment="0" applyProtection="0"/>
    <xf numFmtId="0" fontId="79" fillId="0" borderId="0"/>
    <xf numFmtId="1" fontId="206" fillId="0" borderId="99" applyFont="0" applyFill="0" applyBorder="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4" fillId="64" borderId="53" applyNumberFormat="0" applyProtection="0">
      <alignment horizontal="left" vertical="top" indent="1"/>
    </xf>
    <xf numFmtId="0" fontId="79" fillId="0" borderId="0"/>
    <xf numFmtId="0" fontId="4" fillId="116" borderId="53" applyNumberFormat="0" applyProtection="0">
      <alignment horizontal="left" vertical="top" indent="1"/>
    </xf>
    <xf numFmtId="0" fontId="79" fillId="0" borderId="0"/>
    <xf numFmtId="0" fontId="153" fillId="115" borderId="53" applyNumberFormat="0" applyProtection="0">
      <alignment horizontal="right" vertical="center"/>
    </xf>
    <xf numFmtId="0" fontId="79" fillId="0" borderId="0"/>
    <xf numFmtId="0" fontId="153" fillId="150" borderId="53" applyNumberFormat="0" applyProtection="0">
      <alignment horizontal="right" vertical="center"/>
    </xf>
    <xf numFmtId="0" fontId="153" fillId="154"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153" fillId="148"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4" borderId="0"/>
    <xf numFmtId="0" fontId="220" fillId="48" borderId="53" applyNumberFormat="0" applyProtection="0">
      <alignment vertical="center"/>
    </xf>
    <xf numFmtId="0" fontId="79" fillId="0" borderId="0"/>
    <xf numFmtId="0" fontId="119" fillId="48" borderId="53" applyNumberFormat="0" applyProtection="0">
      <alignment vertical="center"/>
    </xf>
    <xf numFmtId="0" fontId="257" fillId="0" borderId="112">
      <protection hidden="1"/>
    </xf>
    <xf numFmtId="0" fontId="79" fillId="0" borderId="0"/>
    <xf numFmtId="0" fontId="79" fillId="0" borderId="0"/>
    <xf numFmtId="0" fontId="248" fillId="66" borderId="60" applyNumberFormat="0" applyFont="0" applyAlignment="0" applyProtection="0"/>
    <xf numFmtId="0" fontId="79" fillId="0" borderId="0"/>
    <xf numFmtId="0" fontId="248" fillId="66" borderId="60" applyNumberFormat="0" applyFont="0" applyAlignment="0" applyProtection="0"/>
    <xf numFmtId="0" fontId="79" fillId="0" borderId="0"/>
    <xf numFmtId="0" fontId="79" fillId="0" borderId="0"/>
    <xf numFmtId="0" fontId="79" fillId="0" borderId="0"/>
    <xf numFmtId="0" fontId="79" fillId="169" borderId="25" applyNumberFormat="0" applyFont="0" applyAlignment="0" applyProtection="0"/>
    <xf numFmtId="0" fontId="79" fillId="0" borderId="0"/>
    <xf numFmtId="0" fontId="79" fillId="169" borderId="25" applyNumberFormat="0" applyFont="0" applyAlignment="0" applyProtection="0"/>
    <xf numFmtId="0" fontId="4" fillId="115" borderId="53" applyNumberFormat="0" applyProtection="0">
      <alignment horizontal="left" vertical="top" indent="1"/>
    </xf>
    <xf numFmtId="0" fontId="79" fillId="0" borderId="0"/>
    <xf numFmtId="0" fontId="79" fillId="0" borderId="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79" fillId="0" borderId="0"/>
    <xf numFmtId="0" fontId="79" fillId="0" borderId="0"/>
    <xf numFmtId="0" fontId="220" fillId="48" borderId="53" applyNumberFormat="0" applyProtection="0">
      <alignment vertical="center"/>
    </xf>
    <xf numFmtId="0" fontId="149" fillId="0" borderId="112">
      <protection hidden="1"/>
    </xf>
    <xf numFmtId="0" fontId="79" fillId="0" borderId="0"/>
    <xf numFmtId="0" fontId="79" fillId="0" borderId="0"/>
    <xf numFmtId="0" fontId="79" fillId="0" borderId="0"/>
    <xf numFmtId="0" fontId="248" fillId="66" borderId="60" applyNumberFormat="0" applyFont="0" applyAlignment="0" applyProtection="0"/>
    <xf numFmtId="0" fontId="79" fillId="0" borderId="0"/>
    <xf numFmtId="0" fontId="130" fillId="66" borderId="60" applyNumberFormat="0" applyFont="0" applyAlignment="0" applyProtection="0"/>
    <xf numFmtId="0" fontId="50" fillId="0" borderId="99" applyNumberFormat="0"/>
    <xf numFmtId="0" fontId="79" fillId="0" borderId="0"/>
    <xf numFmtId="0" fontId="4" fillId="66" borderId="60"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0" borderId="0"/>
    <xf numFmtId="0" fontId="79" fillId="0" borderId="0"/>
    <xf numFmtId="0" fontId="4" fillId="64" borderId="53" applyNumberFormat="0" applyProtection="0">
      <alignment horizontal="left" vertical="center" indent="1"/>
    </xf>
    <xf numFmtId="0" fontId="79" fillId="0" borderId="0"/>
    <xf numFmtId="0" fontId="4" fillId="116" borderId="53" applyNumberFormat="0" applyProtection="0">
      <alignment horizontal="left" vertical="center" indent="1"/>
    </xf>
    <xf numFmtId="0" fontId="79" fillId="0" borderId="0"/>
    <xf numFmtId="0" fontId="286" fillId="0" borderId="76">
      <alignment horizontal="center"/>
      <protection hidden="1"/>
    </xf>
    <xf numFmtId="0" fontId="79" fillId="0" borderId="0"/>
    <xf numFmtId="0" fontId="153" fillId="104" borderId="53" applyNumberFormat="0" applyProtection="0">
      <alignment horizontal="right" vertical="center"/>
    </xf>
    <xf numFmtId="0" fontId="153" fillId="151" borderId="53" applyNumberFormat="0" applyProtection="0">
      <alignment horizontal="right" vertical="center"/>
    </xf>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169" borderId="25" applyNumberFormat="0" applyFont="0" applyAlignment="0" applyProtection="0"/>
    <xf numFmtId="0" fontId="79" fillId="170" borderId="0" applyNumberFormat="0" applyBorder="0" applyAlignment="0" applyProtection="0"/>
    <xf numFmtId="0" fontId="79" fillId="171" borderId="0" applyNumberFormat="0" applyBorder="0" applyAlignment="0" applyProtection="0"/>
    <xf numFmtId="0" fontId="79" fillId="172" borderId="0" applyNumberFormat="0" applyBorder="0" applyAlignment="0" applyProtection="0"/>
    <xf numFmtId="0" fontId="79" fillId="173" borderId="0" applyNumberFormat="0" applyBorder="0" applyAlignment="0" applyProtection="0"/>
    <xf numFmtId="0" fontId="79" fillId="175" borderId="0" applyNumberFormat="0" applyBorder="0" applyAlignment="0" applyProtection="0"/>
    <xf numFmtId="0" fontId="79" fillId="176" borderId="0" applyNumberFormat="0" applyBorder="0" applyAlignment="0" applyProtection="0"/>
    <xf numFmtId="0" fontId="79" fillId="177" borderId="0" applyNumberFormat="0" applyBorder="0" applyAlignment="0" applyProtection="0"/>
    <xf numFmtId="0" fontId="79" fillId="178" borderId="0" applyNumberFormat="0" applyBorder="0" applyAlignment="0" applyProtection="0"/>
    <xf numFmtId="0" fontId="79" fillId="181" borderId="0" applyNumberFormat="0" applyBorder="0" applyAlignment="0" applyProtection="0"/>
    <xf numFmtId="0" fontId="79" fillId="182" borderId="0" applyNumberFormat="0" applyBorder="0" applyAlignment="0" applyProtection="0"/>
    <xf numFmtId="0" fontId="79" fillId="184" borderId="0" applyNumberFormat="0" applyBorder="0" applyAlignment="0" applyProtection="0"/>
    <xf numFmtId="0" fontId="79" fillId="185" borderId="0" applyNumberFormat="0" applyBorder="0" applyAlignment="0" applyProtection="0"/>
    <xf numFmtId="0" fontId="79" fillId="4" borderId="0"/>
    <xf numFmtId="0" fontId="79" fillId="4" borderId="0"/>
    <xf numFmtId="0" fontId="79" fillId="4" borderId="0"/>
    <xf numFmtId="0" fontId="79" fillId="4" borderId="0"/>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79" fillId="4" borderId="0"/>
    <xf numFmtId="9" fontId="79" fillId="0" borderId="0" applyFont="0" applyFill="0" applyBorder="0" applyAlignment="0" applyProtection="0"/>
    <xf numFmtId="0" fontId="79" fillId="0" borderId="0"/>
    <xf numFmtId="0" fontId="222" fillId="66" borderId="53" applyNumberFormat="0" applyProtection="0">
      <alignment vertical="center"/>
    </xf>
    <xf numFmtId="43" fontId="79" fillId="0" borderId="0" applyFont="0" applyFill="0" applyBorder="0" applyAlignment="0" applyProtection="0"/>
    <xf numFmtId="0" fontId="153" fillId="66" borderId="53" applyNumberFormat="0" applyProtection="0">
      <alignment horizontal="left" vertical="center" indent="1"/>
    </xf>
    <xf numFmtId="0" fontId="220" fillId="48" borderId="53" applyNumberFormat="0" applyProtection="0">
      <alignment vertical="center"/>
    </xf>
    <xf numFmtId="9"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79" fillId="4" borderId="0"/>
    <xf numFmtId="9"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9" fontId="79" fillId="0" borderId="0" applyFont="0" applyFill="0" applyBorder="0" applyAlignment="0" applyProtection="0"/>
    <xf numFmtId="0" fontId="79" fillId="0" borderId="0"/>
    <xf numFmtId="43" fontId="29" fillId="0" borderId="0" applyFont="0" applyFill="0" applyBorder="0" applyAlignment="0" applyProtection="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4" fillId="47" borderId="53" applyNumberFormat="0" applyProtection="0">
      <alignment horizontal="left" vertical="top" indent="1"/>
    </xf>
    <xf numFmtId="0" fontId="222" fillId="66" borderId="53" applyNumberFormat="0" applyProtection="0">
      <alignmen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65" fillId="0" borderId="98">
      <alignment horizontal="lef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153" fillId="115"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66" borderId="53" applyNumberFormat="0" applyProtection="0">
      <alignment horizontal="left" vertical="top"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19" fillId="48" borderId="53" applyNumberFormat="0" applyProtection="0">
      <alignment vertical="center"/>
    </xf>
    <xf numFmtId="0" fontId="79" fillId="0" borderId="0"/>
    <xf numFmtId="0" fontId="79" fillId="0" borderId="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221" fillId="0" borderId="89" applyNumberFormat="0" applyFill="0" applyAlignment="0" applyProtection="0"/>
    <xf numFmtId="0" fontId="221" fillId="0" borderId="89" applyNumberFormat="0" applyFill="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0" fontId="79" fillId="0" borderId="0"/>
    <xf numFmtId="0" fontId="79" fillId="0" borderId="0"/>
    <xf numFmtId="0" fontId="79" fillId="0" borderId="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41" fontId="4" fillId="6" borderId="0" applyBorder="0"/>
    <xf numFmtId="0" fontId="266" fillId="46" borderId="72" applyNumberFormat="0" applyAlignment="0" applyProtection="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82" fillId="48" borderId="72" applyNumberFormat="0" applyAlignment="0" applyProtection="0"/>
    <xf numFmtId="0" fontId="286" fillId="0" borderId="76">
      <alignment horizontal="center"/>
      <protection hidden="1"/>
    </xf>
    <xf numFmtId="41" fontId="168" fillId="46" borderId="0" applyBorder="0">
      <protection locked="0"/>
    </xf>
    <xf numFmtId="5" fontId="4" fillId="0" borderId="0" applyFill="0" applyBorder="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4" fontId="55" fillId="0" borderId="0" applyFont="0" applyFill="0" applyBorder="0" applyAlignment="0" applyProtection="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3" fontId="55" fillId="0" borderId="0" applyFont="0" applyFill="0" applyBorder="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5" fillId="0" borderId="0" applyFont="0" applyFill="0" applyBorder="0" applyAlignment="0" applyProtection="0"/>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43" fontId="55" fillId="0" borderId="0" applyFont="0" applyFill="0" applyBorder="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43" fontId="55"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5" fillId="0" borderId="0" applyFont="0" applyFill="0" applyBorder="0" applyAlignment="0" applyProtection="0"/>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43" fontId="55" fillId="0" borderId="0" applyFont="0" applyFill="0" applyBorder="0" applyAlignment="0" applyProtection="0"/>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44" fontId="55" fillId="0" borderId="0" applyFont="0" applyFill="0" applyBorder="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57" fillId="0" borderId="94">
      <alignment horizontal="center" wrapText="1"/>
      <protection hidden="1"/>
    </xf>
    <xf numFmtId="41" fontId="168" fillId="46" borderId="0" applyBorder="0">
      <protection locked="0"/>
    </xf>
    <xf numFmtId="5" fontId="4" fillId="0" borderId="0" applyFill="0" applyBorder="0" applyAlignment="0" applyProtection="0"/>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149" fillId="6" borderId="77">
      <protection hidden="1"/>
    </xf>
    <xf numFmtId="0" fontId="153" fillId="115" borderId="53" applyNumberFormat="0" applyProtection="0">
      <alignment horizontal="right" vertical="center"/>
    </xf>
    <xf numFmtId="43" fontId="79" fillId="0" borderId="0" applyFont="0" applyFill="0" applyBorder="0" applyAlignment="0" applyProtection="0"/>
    <xf numFmtId="43" fontId="79" fillId="0" borderId="0" applyFont="0" applyFill="0" applyBorder="0" applyAlignment="0" applyProtection="0"/>
    <xf numFmtId="0" fontId="153" fillId="150" borderId="53" applyNumberFormat="0" applyProtection="0">
      <alignment horizontal="right" vertical="center"/>
    </xf>
    <xf numFmtId="43" fontId="29" fillId="0" borderId="0" applyFont="0" applyFill="0" applyBorder="0" applyAlignment="0" applyProtection="0"/>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44"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57" fillId="0" borderId="94">
      <alignment horizontal="center" wrapText="1"/>
      <protection hidden="1"/>
    </xf>
    <xf numFmtId="0" fontId="286" fillId="0" borderId="76">
      <alignment horizontal="center"/>
      <protection hidden="1"/>
    </xf>
    <xf numFmtId="41" fontId="168" fillId="46" borderId="0" applyBorder="0">
      <protection locked="0"/>
    </xf>
    <xf numFmtId="5" fontId="4" fillId="0" borderId="0" applyFill="0" applyBorder="0" applyAlignment="0" applyProtection="0"/>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41" fontId="4" fillId="6" borderId="0" applyBorder="0"/>
    <xf numFmtId="0" fontId="266" fillId="46" borderId="72" applyNumberFormat="0" applyAlignment="0" applyProtection="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82" fillId="48" borderId="72" applyNumberFormat="0" applyAlignment="0" applyProtection="0"/>
    <xf numFmtId="0" fontId="286" fillId="0" borderId="76">
      <alignment horizontal="center"/>
      <protection hidden="1"/>
    </xf>
    <xf numFmtId="41" fontId="168" fillId="46" borderId="0" applyBorder="0">
      <protection locked="0"/>
    </xf>
    <xf numFmtId="5" fontId="4" fillId="0" borderId="0" applyFill="0" applyBorder="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4" fontId="55" fillId="0" borderId="0" applyFont="0" applyFill="0" applyBorder="0" applyAlignment="0" applyProtection="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3" fontId="55" fillId="0" borderId="0" applyFont="0" applyFill="0" applyBorder="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43" fontId="55" fillId="0" borderId="0" applyFont="0" applyFill="0" applyBorder="0" applyAlignment="0" applyProtection="0"/>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43" fontId="55" fillId="0" borderId="0" applyFont="0" applyFill="0" applyBorder="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43" fontId="55" fillId="0" borderId="0" applyFont="0" applyFill="0" applyBorder="0" applyAlignment="0" applyProtection="0"/>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43" fontId="55" fillId="0" borderId="0" applyFont="0" applyFill="0" applyBorder="0" applyAlignment="0" applyProtection="0"/>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43" fontId="55" fillId="0" borderId="0" applyFont="0" applyFill="0" applyBorder="0" applyAlignment="0" applyProtection="0"/>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44" fontId="55" fillId="0" borderId="0" applyFont="0" applyFill="0" applyBorder="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0" fontId="257" fillId="0" borderId="94">
      <alignment horizontal="center" wrapText="1"/>
      <protection hidden="1"/>
    </xf>
    <xf numFmtId="41" fontId="168" fillId="46" borderId="0" applyBorder="0">
      <protection locked="0"/>
    </xf>
    <xf numFmtId="5" fontId="4" fillId="0" borderId="0" applyFill="0" applyBorder="0" applyAlignment="0" applyProtection="0"/>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44" fontId="55"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149" fillId="6" borderId="77">
      <protection hidden="1"/>
    </xf>
    <xf numFmtId="0" fontId="153" fillId="115" borderId="53" applyNumberFormat="0" applyProtection="0">
      <alignment horizontal="right" vertical="center"/>
    </xf>
    <xf numFmtId="43" fontId="79" fillId="0" borderId="0" applyFont="0" applyFill="0" applyBorder="0" applyAlignment="0" applyProtection="0"/>
    <xf numFmtId="43" fontId="79" fillId="0" borderId="0" applyFont="0" applyFill="0" applyBorder="0" applyAlignment="0" applyProtection="0"/>
    <xf numFmtId="0" fontId="153" fillId="150" borderId="53" applyNumberFormat="0" applyProtection="0">
      <alignment horizontal="right" vertical="center"/>
    </xf>
    <xf numFmtId="43" fontId="29" fillId="0" borderId="0" applyFont="0" applyFill="0" applyBorder="0" applyAlignment="0" applyProtection="0"/>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43" fontId="55" fillId="0" borderId="0" applyFont="0" applyFill="0" applyBorder="0" applyAlignment="0" applyProtection="0"/>
    <xf numFmtId="43" fontId="79" fillId="0" borderId="0" applyFont="0" applyFill="0" applyBorder="0" applyAlignment="0" applyProtection="0"/>
    <xf numFmtId="44" fontId="29" fillId="0" borderId="0" applyFont="0" applyFill="0" applyBorder="0" applyAlignment="0" applyProtection="0"/>
    <xf numFmtId="43" fontId="55" fillId="0" borderId="0" applyFont="0" applyFill="0" applyBorder="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43" fontId="55" fillId="0" borderId="0" applyFont="0" applyFill="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43" fontId="55"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1" fontId="168" fillId="46" borderId="0" applyBorder="0">
      <protection locked="0"/>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41" fontId="4" fillId="6" borderId="0" applyBorder="0"/>
    <xf numFmtId="43" fontId="55" fillId="0" borderId="0" applyFont="0" applyFill="0" applyBorder="0" applyAlignment="0" applyProtection="0"/>
    <xf numFmtId="43" fontId="4"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8" fontId="132" fillId="0" borderId="0" applyFont="0" applyFill="0" applyBorder="0" applyAlignment="0">
      <protection locked="0"/>
    </xf>
    <xf numFmtId="41" fontId="168" fillId="46" borderId="0" applyBorder="0">
      <protection locked="0"/>
    </xf>
    <xf numFmtId="5" fontId="4" fillId="0" borderId="0" applyFill="0" applyBorder="0"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44" fontId="55" fillId="0" borderId="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79" fillId="4" borderId="0"/>
    <xf numFmtId="0" fontId="79" fillId="4" borderId="0"/>
    <xf numFmtId="0" fontId="79" fillId="0" borderId="0"/>
    <xf numFmtId="0" fontId="79" fillId="0" borderId="0"/>
    <xf numFmtId="0" fontId="79" fillId="0"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79" fillId="4" borderId="0"/>
    <xf numFmtId="0" fontId="153" fillId="115" borderId="53" applyNumberFormat="0" applyProtection="0">
      <alignment horizontal="left" vertical="center" indent="1"/>
    </xf>
    <xf numFmtId="0" fontId="55" fillId="0" borderId="0"/>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center" indent="1"/>
    </xf>
    <xf numFmtId="0" fontId="92" fillId="166" borderId="21" applyNumberFormat="0" applyAlignment="0" applyProtection="0"/>
    <xf numFmtId="0" fontId="153" fillId="66" borderId="53" applyNumberFormat="0" applyProtection="0">
      <alignment horizontal="left" vertical="center" indent="1"/>
    </xf>
    <xf numFmtId="0" fontId="56" fillId="43" borderId="0" applyNumberFormat="0" applyBorder="0" applyAlignment="0" applyProtection="0"/>
    <xf numFmtId="0" fontId="222" fillId="66" borderId="53" applyNumberFormat="0" applyProtection="0">
      <alignment vertical="center"/>
    </xf>
    <xf numFmtId="0" fontId="220" fillId="48" borderId="53" applyNumberFormat="0" applyProtection="0">
      <alignment vertical="center"/>
    </xf>
    <xf numFmtId="0" fontId="56" fillId="42" borderId="0" applyNumberFormat="0" applyBorder="0" applyAlignment="0" applyProtection="0"/>
    <xf numFmtId="0" fontId="56" fillId="174" borderId="0" applyNumberFormat="0" applyBorder="0" applyAlignment="0" applyProtection="0"/>
    <xf numFmtId="0" fontId="4" fillId="47" borderId="53" applyNumberFormat="0" applyProtection="0">
      <alignment horizontal="left" vertical="center" indent="1"/>
    </xf>
    <xf numFmtId="0" fontId="4" fillId="47" borderId="53" applyNumberFormat="0" applyProtection="0">
      <alignment horizontal="left" vertical="center" indent="1"/>
    </xf>
    <xf numFmtId="0" fontId="56" fillId="160" borderId="0" applyNumberFormat="0" applyBorder="0" applyAlignment="0" applyProtection="0"/>
    <xf numFmtId="0" fontId="248" fillId="66" borderId="60" applyNumberFormat="0" applyFont="0" applyAlignment="0" applyProtection="0"/>
    <xf numFmtId="0" fontId="56" fillId="180" borderId="0" applyNumberFormat="0" applyBorder="0" applyAlignment="0" applyProtection="0"/>
    <xf numFmtId="0" fontId="56" fillId="44" borderId="0" applyNumberFormat="0" applyBorder="0" applyAlignment="0" applyProtection="0"/>
    <xf numFmtId="0" fontId="4" fillId="115" borderId="53" applyNumberFormat="0" applyProtection="0">
      <alignment horizontal="left" vertical="top" indent="1"/>
    </xf>
    <xf numFmtId="0" fontId="282" fillId="48" borderId="72" applyNumberFormat="0" applyAlignment="0" applyProtection="0"/>
    <xf numFmtId="0" fontId="6" fillId="148" borderId="48"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center" indent="1"/>
    </xf>
    <xf numFmtId="0" fontId="332" fillId="66" borderId="60" applyNumberFormat="0" applyFont="0" applyAlignment="0" applyProtection="0"/>
    <xf numFmtId="0" fontId="4" fillId="0" borderId="1" applyNumberFormat="0" applyFont="0"/>
    <xf numFmtId="0" fontId="345" fillId="78" borderId="72" applyNumberFormat="0" applyAlignment="0" applyProtection="0"/>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155" borderId="53" applyNumberFormat="0" applyProtection="0">
      <alignment horizontal="right" vertical="center"/>
    </xf>
    <xf numFmtId="0" fontId="153" fillId="115" borderId="53" applyNumberFormat="0" applyProtection="0">
      <alignment horizontal="left" vertical="top" indent="1"/>
    </xf>
    <xf numFmtId="0" fontId="309" fillId="46" borderId="79" applyNumberFormat="0" applyAlignment="0" applyProtection="0"/>
    <xf numFmtId="0" fontId="222"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43" fontId="55" fillId="0" borderId="0" applyFont="0" applyFill="0" applyBorder="0" applyAlignment="0" applyProtection="0"/>
    <xf numFmtId="0" fontId="119" fillId="48" borderId="53" applyNumberFormat="0" applyProtection="0">
      <alignment horizontal="left" vertical="top" indent="1"/>
    </xf>
    <xf numFmtId="0" fontId="153" fillId="115" borderId="53" applyNumberFormat="0" applyProtection="0">
      <alignment horizontal="left" vertical="top" indent="1"/>
    </xf>
    <xf numFmtId="0" fontId="248"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53" fillId="103" borderId="53" applyNumberFormat="0" applyProtection="0">
      <alignment horizontal="right" vertical="center"/>
    </xf>
    <xf numFmtId="0" fontId="153" fillId="154"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49" borderId="53" applyNumberFormat="0" applyProtection="0">
      <alignment horizontal="right" vertical="center"/>
    </xf>
    <xf numFmtId="0" fontId="4" fillId="0" borderId="15" applyNumberFormat="0" applyFont="0"/>
    <xf numFmtId="0" fontId="153" fillId="115" borderId="53" applyNumberFormat="0" applyProtection="0">
      <alignment horizontal="left" vertical="top" indent="1"/>
    </xf>
    <xf numFmtId="176" fontId="147" fillId="0" borderId="44">
      <protection locked="0"/>
    </xf>
    <xf numFmtId="0" fontId="266" fillId="4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6" fillId="153" borderId="48" applyNumberFormat="0" applyProtection="0">
      <alignment horizontal="left" vertical="center" indent="1"/>
    </xf>
    <xf numFmtId="0" fontId="44" fillId="0" borderId="91" applyNumberFormat="0">
      <alignment horizontal="left"/>
    </xf>
    <xf numFmtId="0" fontId="248" fillId="66" borderId="60" applyNumberFormat="0" applyFont="0" applyAlignment="0" applyProtection="0"/>
    <xf numFmtId="0" fontId="4" fillId="47" borderId="53" applyNumberFormat="0" applyProtection="0">
      <alignment horizontal="left" vertical="center" indent="1"/>
    </xf>
    <xf numFmtId="0" fontId="257" fillId="0" borderId="94">
      <alignment horizontal="right" wrapText="1"/>
      <protection locked="0"/>
    </xf>
    <xf numFmtId="0" fontId="186" fillId="115" borderId="53" applyNumberFormat="0" applyProtection="0">
      <alignment horizontal="left" vertical="top" indent="1"/>
    </xf>
    <xf numFmtId="0" fontId="4" fillId="64" borderId="53" applyNumberFormat="0" applyProtection="0">
      <alignment horizontal="left" vertical="center" indent="1"/>
    </xf>
    <xf numFmtId="0" fontId="149" fillId="0" borderId="112">
      <protection hidden="1"/>
    </xf>
    <xf numFmtId="0" fontId="345" fillId="78" borderId="72" applyNumberFormat="0" applyAlignment="0" applyProtection="0"/>
    <xf numFmtId="0" fontId="149"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75" borderId="5" applyFont="0">
      <alignment horizontal="center"/>
    </xf>
    <xf numFmtId="0" fontId="4" fillId="64" borderId="53" applyNumberFormat="0" applyProtection="0">
      <alignment horizontal="left" vertical="top" indent="1"/>
    </xf>
    <xf numFmtId="0" fontId="4" fillId="116" borderId="54" applyNumberFormat="0" applyProtection="0">
      <alignment horizontal="left" vertical="center" indent="1"/>
    </xf>
    <xf numFmtId="0" fontId="191" fillId="0" borderId="97"/>
    <xf numFmtId="0" fontId="153" fillId="154" borderId="53" applyNumberFormat="0" applyProtection="0">
      <alignment horizontal="right" vertical="center"/>
    </xf>
    <xf numFmtId="176" fontId="4" fillId="75" borderId="5" applyFont="0">
      <alignment horizontal="center"/>
    </xf>
    <xf numFmtId="0" fontId="337" fillId="6" borderId="72" applyNumberFormat="0" applyAlignment="0" applyProtection="0"/>
    <xf numFmtId="0" fontId="191" fillId="0" borderId="97"/>
    <xf numFmtId="0" fontId="167" fillId="78" borderId="48" applyNumberFormat="0" applyAlignment="0" applyProtection="0"/>
    <xf numFmtId="0" fontId="149" fillId="0" borderId="112">
      <protection hidden="1"/>
    </xf>
    <xf numFmtId="0" fontId="149" fillId="6" borderId="77">
      <protection hidden="1"/>
    </xf>
    <xf numFmtId="0" fontId="153" fillId="66" borderId="53" applyNumberFormat="0" applyProtection="0">
      <alignment vertical="center"/>
    </xf>
    <xf numFmtId="176" fontId="175" fillId="0" borderId="50" applyFont="0" applyBorder="0"/>
    <xf numFmtId="0" fontId="146" fillId="0" borderId="1">
      <alignment horizontal="centerContinuous" vertical="center"/>
    </xf>
    <xf numFmtId="5" fontId="261" fillId="0" borderId="97" applyAlignment="0" applyProtection="0"/>
    <xf numFmtId="0" fontId="248" fillId="66" borderId="60" applyNumberFormat="0" applyFont="0" applyAlignment="0" applyProtection="0"/>
    <xf numFmtId="0" fontId="153" fillId="154" borderId="53" applyNumberFormat="0" applyProtection="0">
      <alignment horizontal="right" vertical="center"/>
    </xf>
    <xf numFmtId="0" fontId="187" fillId="190" borderId="54" applyNumberFormat="0" applyProtection="0">
      <alignment horizontal="left" vertical="center" indent="1"/>
    </xf>
    <xf numFmtId="176" fontId="369" fillId="0" borderId="5"/>
    <xf numFmtId="0" fontId="4" fillId="66" borderId="60" applyNumberFormat="0" applyFont="0" applyAlignment="0" applyProtection="0"/>
    <xf numFmtId="0" fontId="92" fillId="166" borderId="21" applyNumberFormat="0" applyAlignment="0" applyProtection="0"/>
    <xf numFmtId="5" fontId="261" fillId="0" borderId="97" applyAlignment="0" applyProtection="0"/>
    <xf numFmtId="0" fontId="153" fillId="66" borderId="53" applyNumberFormat="0" applyProtection="0">
      <alignment horizontal="left" vertical="top" indent="1"/>
    </xf>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50" fillId="116" borderId="56" applyBorder="0"/>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188" fillId="46" borderId="48" applyNumberFormat="0" applyProtection="0">
      <alignment horizontal="right" vertical="center"/>
    </xf>
    <xf numFmtId="0" fontId="286" fillId="0" borderId="95">
      <alignment horizontal="right"/>
      <protection hidden="1"/>
    </xf>
    <xf numFmtId="176" fontId="193" fillId="46" borderId="58">
      <protection locked="0"/>
    </xf>
    <xf numFmtId="0" fontId="153" fillId="151" borderId="53" applyNumberFormat="0" applyProtection="0">
      <alignment horizontal="right" vertical="center"/>
    </xf>
    <xf numFmtId="0" fontId="6" fillId="73" borderId="54" applyNumberFormat="0" applyProtection="0">
      <alignment horizontal="right" vertical="center"/>
    </xf>
    <xf numFmtId="176" fontId="175"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7" fillId="0" borderId="94">
      <alignment horizontal="center" wrapText="1"/>
      <protection hidden="1"/>
    </xf>
    <xf numFmtId="176" fontId="200" fillId="0" borderId="13" applyFill="0" applyBorder="0" applyProtection="0">
      <alignment horizontal="left" vertical="top"/>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56" fillId="160" borderId="0" applyNumberFormat="0" applyBorder="0" applyAlignment="0" applyProtection="0"/>
    <xf numFmtId="0" fontId="248" fillId="66" borderId="60" applyNumberFormat="0" applyFont="0" applyAlignment="0" applyProtection="0"/>
    <xf numFmtId="0" fontId="56" fillId="174" borderId="0" applyNumberFormat="0" applyBorder="0" applyAlignment="0" applyProtection="0"/>
    <xf numFmtId="0" fontId="348" fillId="6" borderId="79" applyNumberFormat="0" applyAlignment="0" applyProtection="0"/>
    <xf numFmtId="0" fontId="4" fillId="64" borderId="53" applyNumberFormat="0" applyProtection="0">
      <alignment horizontal="left" vertical="center" indent="1"/>
    </xf>
    <xf numFmtId="1" fontId="206" fillId="0" borderId="99" applyFont="0" applyFill="0" applyBorder="0" applyProtection="0"/>
    <xf numFmtId="0" fontId="248" fillId="66" borderId="60" applyNumberFormat="0" applyFont="0" applyAlignment="0" applyProtection="0"/>
    <xf numFmtId="0" fontId="6" fillId="153" borderId="48" applyNumberFormat="0" applyProtection="0">
      <alignment horizontal="left" vertical="center" indent="1"/>
    </xf>
    <xf numFmtId="0" fontId="222" fillId="66" borderId="53" applyNumberFormat="0" applyProtection="0">
      <alignment vertical="center"/>
    </xf>
    <xf numFmtId="0" fontId="337" fillId="6" borderId="72" applyNumberFormat="0" applyAlignment="0" applyProtection="0"/>
    <xf numFmtId="0" fontId="4" fillId="116" borderId="53" applyNumberFormat="0" applyProtection="0">
      <alignment horizontal="left" vertical="center" indent="1"/>
    </xf>
    <xf numFmtId="0" fontId="185" fillId="48" borderId="53" applyNumberFormat="0" applyProtection="0">
      <alignment horizontal="left" vertical="top" indent="1"/>
    </xf>
    <xf numFmtId="5" fontId="261" fillId="0" borderId="97" applyAlignment="0" applyProtection="0"/>
    <xf numFmtId="0" fontId="378" fillId="207" borderId="54"/>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5" fontId="261" fillId="0" borderId="97" applyAlignment="0" applyProtection="0"/>
    <xf numFmtId="0" fontId="348" fillId="6" borderId="79" applyNumberFormat="0" applyAlignment="0" applyProtection="0"/>
    <xf numFmtId="0" fontId="257"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4" fillId="116" borderId="53" applyNumberFormat="0" applyProtection="0">
      <alignment horizontal="left" vertical="top" indent="1"/>
    </xf>
    <xf numFmtId="0" fontId="226" fillId="46" borderId="49">
      <protection locked="0"/>
    </xf>
    <xf numFmtId="0" fontId="153" fillId="154"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257" fillId="0" borderId="112">
      <protection hidden="1"/>
    </xf>
    <xf numFmtId="0" fontId="4" fillId="116" borderId="53" applyNumberFormat="0" applyProtection="0">
      <alignment horizontal="left" vertical="top" indent="1"/>
    </xf>
    <xf numFmtId="0" fontId="286"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61" fillId="0" borderId="97" applyAlignment="0" applyProtection="0"/>
    <xf numFmtId="0" fontId="4" fillId="116" borderId="53" applyNumberFormat="0" applyProtection="0">
      <alignment horizontal="left" vertical="center" indent="1"/>
    </xf>
    <xf numFmtId="0" fontId="44" fillId="0" borderId="13" applyNumberFormat="0">
      <alignment horizontal="left"/>
    </xf>
    <xf numFmtId="176" fontId="375" fillId="0" borderId="1" applyAlignment="0"/>
    <xf numFmtId="0" fontId="348"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6" fillId="46" borderId="72" applyNumberFormat="0" applyAlignment="0" applyProtection="0"/>
    <xf numFmtId="0" fontId="257" fillId="0" borderId="94">
      <alignment horizontal="center" wrapText="1"/>
      <protection hidden="1"/>
    </xf>
    <xf numFmtId="0" fontId="186" fillId="6" borderId="53" applyNumberFormat="0" applyProtection="0">
      <alignment horizontal="left" vertical="center" indent="1"/>
    </xf>
    <xf numFmtId="0" fontId="378" fillId="150" borderId="54"/>
    <xf numFmtId="0" fontId="130" fillId="66" borderId="60" applyNumberFormat="0" applyFont="0" applyAlignment="0" applyProtection="0"/>
    <xf numFmtId="0" fontId="153" fillId="151"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66" borderId="53" applyNumberFormat="0" applyProtection="0">
      <alignment horizontal="left" vertical="center" indent="1"/>
    </xf>
    <xf numFmtId="0" fontId="153" fillId="155"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6" fillId="47" borderId="48"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6" fillId="0" borderId="112">
      <alignment horizontal="left" wrapText="1"/>
      <protection hidden="1"/>
    </xf>
    <xf numFmtId="0" fontId="220"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24" fillId="47" borderId="53" applyNumberFormat="0" applyProtection="0">
      <alignment horizontal="right" vertical="center"/>
    </xf>
    <xf numFmtId="0" fontId="286" fillId="0" borderId="112">
      <alignment horizontal="left" wrapText="1"/>
      <protection locked="0"/>
    </xf>
    <xf numFmtId="0" fontId="4" fillId="66" borderId="60" applyNumberFormat="0" applyFon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282" fillId="48" borderId="72" applyNumberFormat="0" applyAlignment="0" applyProtection="0"/>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6" fillId="47" borderId="53" applyNumberFormat="0" applyProtection="0">
      <alignment horizontal="left" vertical="top" indent="1"/>
    </xf>
    <xf numFmtId="0" fontId="184" fillId="46" borderId="48" applyNumberFormat="0" applyProtection="0">
      <alignment horizontal="right" vertical="center"/>
    </xf>
    <xf numFmtId="198" fontId="253" fillId="0" borderId="93"/>
    <xf numFmtId="0" fontId="4" fillId="0" borderId="97" applyNumberFormat="0" applyFont="0" applyFill="0" applyAlignment="0"/>
    <xf numFmtId="0" fontId="6" fillId="76" borderId="48" applyNumberFormat="0" applyProtection="0">
      <alignment horizontal="left" vertical="center" indent="1"/>
    </xf>
    <xf numFmtId="0" fontId="286" fillId="0" borderId="95">
      <alignment horizontal="right"/>
      <protection hidden="1"/>
    </xf>
    <xf numFmtId="0" fontId="153" fillId="66" borderId="53" applyNumberFormat="0" applyProtection="0">
      <alignment horizontal="left" vertical="top" indent="1"/>
    </xf>
    <xf numFmtId="0" fontId="222"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horizontal="left" vertical="top" indent="1"/>
    </xf>
    <xf numFmtId="0" fontId="248" fillId="66" borderId="60" applyNumberFormat="0" applyFont="0" applyAlignment="0" applyProtection="0"/>
    <xf numFmtId="0" fontId="56" fillId="44" borderId="0" applyNumberFormat="0" applyBorder="0" applyAlignment="0" applyProtection="0"/>
    <xf numFmtId="0" fontId="149" fillId="0" borderId="112">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369" fillId="0" borderId="5"/>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6"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153" fillId="150" borderId="53" applyNumberFormat="0" applyProtection="0">
      <alignment horizontal="right" vertical="center"/>
    </xf>
    <xf numFmtId="0" fontId="348" fillId="6" borderId="79" applyNumberFormat="0" applyAlignment="0" applyProtection="0"/>
    <xf numFmtId="0" fontId="175" fillId="0" borderId="50" applyFont="0" applyBorder="0"/>
    <xf numFmtId="0" fontId="332" fillId="66" borderId="60" applyNumberFormat="0" applyFont="0" applyAlignment="0" applyProtection="0"/>
    <xf numFmtId="0" fontId="153" fillId="47"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186" fillId="115" borderId="53" applyNumberFormat="0" applyProtection="0">
      <alignment horizontal="left" vertical="top" indent="1"/>
    </xf>
    <xf numFmtId="0" fontId="337" fillId="6" borderId="72" applyNumberFormat="0" applyAlignment="0" applyProtection="0"/>
    <xf numFmtId="0" fontId="153" fillId="149" borderId="53" applyNumberFormat="0" applyProtection="0">
      <alignment horizontal="right" vertical="center"/>
    </xf>
    <xf numFmtId="0" fontId="153" fillId="150" borderId="53" applyNumberFormat="0" applyProtection="0">
      <alignment horizontal="right" vertical="center"/>
    </xf>
    <xf numFmtId="0" fontId="348" fillId="6" borderId="79" applyNumberFormat="0" applyAlignment="0" applyProtection="0"/>
    <xf numFmtId="0" fontId="153" fillId="66" borderId="53" applyNumberFormat="0" applyProtection="0">
      <alignment horizontal="left" vertical="center" indent="1"/>
    </xf>
    <xf numFmtId="0" fontId="4" fillId="75" borderId="5" applyFont="0">
      <alignment horizont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5" fillId="78" borderId="72" applyNumberFormat="0" applyAlignment="0" applyProtection="0"/>
    <xf numFmtId="0" fontId="153" fillId="155" borderId="53" applyNumberFormat="0" applyProtection="0">
      <alignment horizontal="right" vertical="center"/>
    </xf>
    <xf numFmtId="0" fontId="378" fillId="207" borderId="54"/>
    <xf numFmtId="0" fontId="4" fillId="64" borderId="53" applyNumberFormat="0" applyProtection="0">
      <alignment horizontal="left" vertical="top" indent="1"/>
    </xf>
    <xf numFmtId="0" fontId="56" fillId="174" borderId="0" applyNumberFormat="0" applyBorder="0" applyAlignment="0" applyProtection="0"/>
    <xf numFmtId="0" fontId="345" fillId="78" borderId="72" applyNumberFormat="0" applyAlignment="0" applyProtection="0"/>
    <xf numFmtId="0" fontId="119" fillId="48" borderId="53" applyNumberFormat="0" applyProtection="0">
      <alignment vertical="center"/>
    </xf>
    <xf numFmtId="0" fontId="153" fillId="148" borderId="53" applyNumberFormat="0" applyProtection="0">
      <alignment horizontal="right" vertical="center"/>
    </xf>
    <xf numFmtId="0" fontId="65" fillId="0" borderId="98">
      <alignment horizontal="left" vertical="center"/>
    </xf>
    <xf numFmtId="0" fontId="4" fillId="116" borderId="53" applyNumberFormat="0" applyProtection="0">
      <alignment horizontal="left" vertical="center" indent="1"/>
    </xf>
    <xf numFmtId="0" fontId="345" fillId="78" borderId="72" applyNumberFormat="0" applyAlignment="0" applyProtection="0"/>
    <xf numFmtId="0" fontId="55" fillId="0" borderId="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45" fillId="78" borderId="72" applyNumberFormat="0" applyAlignment="0" applyProtection="0"/>
    <xf numFmtId="0" fontId="175" fillId="0" borderId="50" applyFont="0" applyBorder="0"/>
    <xf numFmtId="0" fontId="345" fillId="78" borderId="72" applyNumberFormat="0" applyAlignment="0" applyProtection="0"/>
    <xf numFmtId="0" fontId="156" fillId="67" borderId="62">
      <alignment horizontal="left"/>
    </xf>
    <xf numFmtId="0" fontId="220"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8"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4" borderId="5" applyNumberFormat="0" applyFont="0" applyBorder="0" applyProtection="0"/>
    <xf numFmtId="0" fontId="130" fillId="66" borderId="60" applyNumberFormat="0" applyFont="0" applyAlignment="0" applyProtection="0"/>
    <xf numFmtId="0" fontId="4" fillId="75" borderId="5" applyFont="0">
      <alignment horizontal="center"/>
    </xf>
    <xf numFmtId="0" fontId="153" fillId="103" borderId="53" applyNumberFormat="0" applyProtection="0">
      <alignment horizontal="right" vertical="center"/>
    </xf>
    <xf numFmtId="0" fontId="286" fillId="0" borderId="112">
      <alignment horizontal="left" wrapText="1"/>
      <protection locked="0"/>
    </xf>
    <xf numFmtId="38" fontId="50" fillId="48" borderId="1">
      <alignment horizontal="center"/>
      <protection locked="0"/>
    </xf>
    <xf numFmtId="0" fontId="153" fillId="154" borderId="53" applyNumberFormat="0" applyProtection="0">
      <alignment horizontal="right" vertical="center"/>
    </xf>
    <xf numFmtId="0" fontId="153" fillId="148" borderId="53" applyNumberFormat="0" applyProtection="0">
      <alignment horizontal="right" vertical="center"/>
    </xf>
    <xf numFmtId="0" fontId="175" fillId="0" borderId="50" applyFont="0" applyBorder="0"/>
    <xf numFmtId="0" fontId="153" fillId="66" borderId="53" applyNumberFormat="0" applyProtection="0">
      <alignment horizontal="left" vertical="center" indent="1"/>
    </xf>
    <xf numFmtId="0" fontId="186" fillId="66"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282" fillId="78" borderId="72" applyNumberFormat="0" applyAlignment="0" applyProtection="0"/>
    <xf numFmtId="176" fontId="191" fillId="0" borderId="97"/>
    <xf numFmtId="0" fontId="4" fillId="64" borderId="53" applyNumberFormat="0" applyProtection="0">
      <alignment horizontal="left" vertical="top" indent="1"/>
    </xf>
    <xf numFmtId="0" fontId="200" fillId="0" borderId="13" applyFill="0" applyBorder="0" applyProtection="0">
      <alignment horizontal="left" vertical="top"/>
    </xf>
    <xf numFmtId="0" fontId="56" fillId="43" borderId="0" applyNumberFormat="0" applyBorder="0" applyAlignment="0" applyProtection="0"/>
    <xf numFmtId="0" fontId="226" fillId="46" borderId="49">
      <protection locked="0"/>
    </xf>
    <xf numFmtId="0" fontId="4" fillId="116" borderId="53" applyNumberFormat="0" applyProtection="0">
      <alignment horizontal="left" vertical="top" indent="1"/>
    </xf>
    <xf numFmtId="0" fontId="4" fillId="0" borderId="97" applyNumberFormat="0" applyFont="0"/>
    <xf numFmtId="5" fontId="261" fillId="0" borderId="97" applyAlignment="0" applyProtection="0"/>
    <xf numFmtId="0" fontId="222" fillId="47"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4" fillId="114" borderId="5" applyNumberFormat="0" applyFont="0" applyBorder="0" applyProtection="0"/>
    <xf numFmtId="0" fontId="4" fillId="75" borderId="5" applyFont="0">
      <alignment horizontal="center"/>
    </xf>
    <xf numFmtId="0" fontId="332" fillId="66" borderId="60" applyNumberFormat="0" applyFont="0" applyAlignment="0" applyProtection="0"/>
    <xf numFmtId="0" fontId="186" fillId="66" borderId="53" applyNumberFormat="0" applyProtection="0">
      <alignment vertical="center"/>
    </xf>
    <xf numFmtId="1" fontId="206"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53" fillId="154" borderId="53" applyNumberFormat="0" applyProtection="0">
      <alignment horizontal="right" vertical="center"/>
    </xf>
    <xf numFmtId="0" fontId="149" fillId="6" borderId="77">
      <protection hidden="1"/>
    </xf>
    <xf numFmtId="0" fontId="153" fillId="150" borderId="53" applyNumberFormat="0" applyProtection="0">
      <alignment horizontal="right" vertical="center"/>
    </xf>
    <xf numFmtId="0" fontId="153" fillId="148" borderId="53" applyNumberFormat="0" applyProtection="0">
      <alignment horizontal="right" vertical="center"/>
    </xf>
    <xf numFmtId="0" fontId="56" fillId="43" borderId="0" applyNumberFormat="0" applyBorder="0" applyAlignment="0" applyProtection="0"/>
    <xf numFmtId="176" fontId="191" fillId="0" borderId="97"/>
    <xf numFmtId="0" fontId="153" fillId="73" borderId="53" applyNumberFormat="0" applyProtection="0">
      <alignment horizontal="right" vertical="center"/>
    </xf>
    <xf numFmtId="0" fontId="348" fillId="6" borderId="79" applyNumberFormat="0" applyAlignment="0" applyProtection="0"/>
    <xf numFmtId="0" fontId="310" fillId="0" borderId="94">
      <alignment horizontal="right" wrapText="1"/>
      <protection hidden="1"/>
    </xf>
    <xf numFmtId="176" fontId="191" fillId="0" borderId="97"/>
    <xf numFmtId="0" fontId="222" fillId="66" borderId="53" applyNumberFormat="0" applyProtection="0">
      <alignment vertical="center"/>
    </xf>
    <xf numFmtId="0" fontId="149" fillId="0" borderId="112">
      <protection hidden="1"/>
    </xf>
    <xf numFmtId="0" fontId="6" fillId="115"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horizontal="left" vertical="center" indent="1"/>
    </xf>
    <xf numFmtId="0" fontId="257" fillId="0" borderId="94">
      <alignment horizontal="right" wrapText="1"/>
      <protection locked="0"/>
    </xf>
    <xf numFmtId="0" fontId="153" fillId="66" borderId="53" applyNumberFormat="0" applyProtection="0">
      <alignment horizontal="left" vertical="top" indent="1"/>
    </xf>
    <xf numFmtId="0" fontId="286" fillId="0" borderId="112">
      <alignment horizontal="left" wrapText="1"/>
      <protection hidden="1"/>
    </xf>
    <xf numFmtId="0" fontId="378" fillId="150" borderId="54"/>
    <xf numFmtId="0" fontId="4" fillId="0" borderId="97" applyNumberFormat="0" applyFont="0" applyFill="0" applyAlignment="0"/>
    <xf numFmtId="0" fontId="153" fillId="66" borderId="53" applyNumberFormat="0" applyProtection="0">
      <alignment horizontal="left" vertical="center" indent="1"/>
    </xf>
    <xf numFmtId="0" fontId="186" fillId="115" borderId="53" applyNumberFormat="0" applyProtection="0">
      <alignment horizontal="left" vertical="top" indent="1"/>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6" fillId="6" borderId="53" applyNumberFormat="0" applyProtection="0">
      <alignment horizontal="left" vertical="center" indent="1"/>
    </xf>
    <xf numFmtId="0" fontId="286" fillId="0" borderId="95">
      <alignment horizontal="right"/>
      <protection hidden="1"/>
    </xf>
    <xf numFmtId="0" fontId="257" fillId="0" borderId="112">
      <protection hidden="1"/>
    </xf>
    <xf numFmtId="0" fontId="257" fillId="0" borderId="112">
      <protection hidden="1"/>
    </xf>
    <xf numFmtId="0" fontId="153" fillId="104" borderId="53" applyNumberFormat="0" applyProtection="0">
      <alignment horizontal="right" vertical="center"/>
    </xf>
    <xf numFmtId="0" fontId="337" fillId="6" borderId="72" applyNumberFormat="0" applyAlignment="0" applyProtection="0"/>
    <xf numFmtId="0" fontId="153" fillId="66" borderId="53" applyNumberFormat="0" applyProtection="0">
      <alignment horizontal="left" vertical="center" indent="1"/>
    </xf>
    <xf numFmtId="0" fontId="222" fillId="66" borderId="53" applyNumberFormat="0" applyProtection="0">
      <alignment vertical="center"/>
    </xf>
    <xf numFmtId="0" fontId="175" fillId="0" borderId="50" applyFont="0" applyBorder="0"/>
    <xf numFmtId="0" fontId="4" fillId="115" borderId="53" applyNumberFormat="0" applyProtection="0">
      <alignment horizontal="left" vertical="center" indent="1"/>
    </xf>
    <xf numFmtId="0" fontId="220" fillId="48" borderId="53" applyNumberFormat="0" applyProtection="0">
      <alignment vertical="center"/>
    </xf>
    <xf numFmtId="0" fontId="4" fillId="47" borderId="53" applyNumberFormat="0" applyProtection="0">
      <alignment horizontal="left" vertical="top" indent="1"/>
    </xf>
    <xf numFmtId="0" fontId="153" fillId="115" borderId="53" applyNumberFormat="0" applyProtection="0">
      <alignment horizontal="left" vertical="top" indent="1"/>
    </xf>
    <xf numFmtId="0" fontId="153" fillId="148" borderId="53" applyNumberFormat="0" applyProtection="0">
      <alignment horizontal="right" vertical="center"/>
    </xf>
    <xf numFmtId="176" fontId="146" fillId="0" borderId="1">
      <alignment horizontal="centerContinuous" vertical="center"/>
    </xf>
    <xf numFmtId="0" fontId="224" fillId="47" borderId="53" applyNumberFormat="0" applyProtection="0">
      <alignment horizontal="right" vertical="center"/>
    </xf>
    <xf numFmtId="0" fontId="222" fillId="66" borderId="53" applyNumberFormat="0" applyProtection="0">
      <alignment vertical="center"/>
    </xf>
    <xf numFmtId="0" fontId="332" fillId="66" borderId="60" applyNumberFormat="0" applyFont="0" applyAlignment="0" applyProtection="0"/>
    <xf numFmtId="0" fontId="286" fillId="0" borderId="112">
      <alignment horizontal="left" wrapText="1"/>
      <protection locked="0"/>
    </xf>
    <xf numFmtId="0" fontId="220" fillId="48" borderId="53" applyNumberFormat="0" applyProtection="0">
      <alignment vertical="center"/>
    </xf>
    <xf numFmtId="0" fontId="191" fillId="0" borderId="97"/>
    <xf numFmtId="0" fontId="224" fillId="47" borderId="53" applyNumberFormat="0" applyProtection="0">
      <alignment horizontal="right" vertical="center"/>
    </xf>
    <xf numFmtId="0" fontId="286" fillId="0" borderId="76">
      <alignment horizontal="center"/>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4" fillId="0" borderId="15" applyNumberFormat="0" applyFont="0"/>
    <xf numFmtId="0" fontId="248" fillId="66" borderId="60" applyNumberFormat="0" applyFont="0" applyAlignment="0" applyProtection="0"/>
    <xf numFmtId="0" fontId="153"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5" fillId="0" borderId="50" applyFont="0" applyBorder="0"/>
    <xf numFmtId="0" fontId="4" fillId="47" borderId="53" applyNumberFormat="0" applyProtection="0">
      <alignment horizontal="left" vertical="center" indent="1"/>
    </xf>
    <xf numFmtId="0" fontId="153" fillId="103" borderId="53" applyNumberFormat="0" applyProtection="0">
      <alignment horizontal="right" vertical="center"/>
    </xf>
    <xf numFmtId="0" fontId="348" fillId="6" borderId="79" applyNumberFormat="0" applyAlignment="0" applyProtection="0"/>
    <xf numFmtId="0" fontId="167" fillId="78" borderId="48" applyNumberFormat="0" applyAlignment="0" applyProtection="0"/>
    <xf numFmtId="0" fontId="4" fillId="64" borderId="53" applyNumberFormat="0" applyProtection="0">
      <alignment horizontal="left" vertical="center" indent="1"/>
    </xf>
    <xf numFmtId="0" fontId="332" fillId="66" borderId="60" applyNumberFormat="0" applyFont="0" applyAlignment="0" applyProtection="0"/>
    <xf numFmtId="0" fontId="130" fillId="66" borderId="60" applyNumberFormat="0" applyFont="0" applyAlignment="0" applyProtection="0"/>
    <xf numFmtId="0" fontId="153" fillId="115" borderId="53" applyNumberFormat="0" applyProtection="0">
      <alignment horizontal="right" vertical="center"/>
    </xf>
    <xf numFmtId="0" fontId="332"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67" fillId="78" borderId="48"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378" fillId="207" borderId="54"/>
    <xf numFmtId="0" fontId="248" fillId="66" borderId="60" applyNumberFormat="0" applyFont="0" applyAlignment="0" applyProtection="0"/>
    <xf numFmtId="0" fontId="153" fillId="66" borderId="53" applyNumberFormat="0" applyProtection="0">
      <alignment horizontal="left" vertical="top" indent="1"/>
    </xf>
    <xf numFmtId="0" fontId="153" fillId="155" borderId="53" applyNumberFormat="0" applyProtection="0">
      <alignment horizontal="right" vertical="center"/>
    </xf>
    <xf numFmtId="0" fontId="248" fillId="66" borderId="60" applyNumberFormat="0" applyFont="0" applyAlignment="0" applyProtection="0"/>
    <xf numFmtId="0" fontId="348" fillId="6" borderId="79" applyNumberFormat="0" applyAlignment="0" applyProtection="0"/>
    <xf numFmtId="0" fontId="4" fillId="47" borderId="53" applyNumberFormat="0" applyProtection="0">
      <alignment horizontal="left" vertical="center" indent="1"/>
    </xf>
    <xf numFmtId="0" fontId="282" fillId="48" borderId="72" applyNumberFormat="0" applyAlignment="0" applyProtection="0"/>
    <xf numFmtId="0" fontId="375" fillId="0" borderId="1" applyAlignment="0"/>
    <xf numFmtId="0" fontId="369" fillId="0" borderId="5"/>
    <xf numFmtId="0" fontId="119" fillId="48" borderId="53" applyNumberFormat="0" applyProtection="0">
      <alignment horizontal="left" vertical="top" indent="1"/>
    </xf>
    <xf numFmtId="0" fontId="224" fillId="47" borderId="53" applyNumberFormat="0" applyProtection="0">
      <alignment horizontal="right" vertical="center"/>
    </xf>
    <xf numFmtId="0" fontId="348" fillId="6" borderId="79" applyNumberFormat="0" applyAlignment="0" applyProtection="0"/>
    <xf numFmtId="198" fontId="253" fillId="0" borderId="93"/>
    <xf numFmtId="0" fontId="92" fillId="166" borderId="21" applyNumberFormat="0" applyAlignment="0" applyProtection="0"/>
    <xf numFmtId="0" fontId="345" fillId="78" borderId="72" applyNumberFormat="0" applyAlignment="0" applyProtection="0"/>
    <xf numFmtId="0" fontId="153" fillId="47" borderId="53" applyNumberFormat="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153" fillId="115" borderId="53" applyNumberFormat="0" applyProtection="0">
      <alignment horizontal="left" vertical="top" indent="1"/>
    </xf>
    <xf numFmtId="0" fontId="187" fillId="190" borderId="54"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85" fillId="48" borderId="53" applyNumberFormat="0" applyProtection="0">
      <alignment horizontal="left" vertical="top" indent="1"/>
    </xf>
    <xf numFmtId="0" fontId="44" fillId="0" borderId="91" applyNumberFormat="0">
      <alignment horizontal="left"/>
    </xf>
    <xf numFmtId="0" fontId="224" fillId="47" borderId="53" applyNumberFormat="0" applyProtection="0">
      <alignment horizontal="right" vertical="center"/>
    </xf>
    <xf numFmtId="0" fontId="153" fillId="47" borderId="53" applyNumberFormat="0" applyProtection="0">
      <alignment horizontal="right" vertical="center"/>
    </xf>
    <xf numFmtId="0" fontId="55" fillId="0" borderId="0"/>
    <xf numFmtId="0" fontId="4" fillId="64" borderId="53" applyNumberFormat="0" applyProtection="0">
      <alignment horizontal="left" vertical="top" indent="1"/>
    </xf>
    <xf numFmtId="0" fontId="149" fillId="0" borderId="112">
      <protection hidden="1"/>
    </xf>
    <xf numFmtId="0" fontId="220" fillId="48" borderId="53" applyNumberFormat="0" applyProtection="0">
      <alignment vertical="center"/>
    </xf>
    <xf numFmtId="0" fontId="153" fillId="6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center" wrapText="1"/>
      <protection hidden="1"/>
    </xf>
    <xf numFmtId="0" fontId="153"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61" fillId="0" borderId="97" applyAlignment="0" applyProtection="0"/>
    <xf numFmtId="0" fontId="50" fillId="116" borderId="56" applyBorder="0"/>
    <xf numFmtId="0" fontId="337" fillId="6" borderId="72" applyNumberFormat="0" applyAlignment="0" applyProtection="0"/>
    <xf numFmtId="0" fontId="348" fillId="6" borderId="79" applyNumberFormat="0" applyAlignment="0" applyProtection="0"/>
    <xf numFmtId="0" fontId="6" fillId="115" borderId="53" applyNumberFormat="0" applyProtection="0">
      <alignment horizontal="left" vertical="top" indent="1"/>
    </xf>
    <xf numFmtId="0" fontId="220" fillId="48" borderId="53" applyNumberFormat="0" applyProtection="0">
      <alignment vertical="center"/>
    </xf>
    <xf numFmtId="0" fontId="266" fillId="46" borderId="72" applyNumberForma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4" fillId="0" borderId="97" applyNumberFormat="0" applyFont="0" applyFill="0" applyAlignment="0"/>
    <xf numFmtId="0" fontId="153" fillId="66" borderId="53" applyNumberFormat="0" applyProtection="0">
      <alignment horizontal="left" vertical="top" indent="1"/>
    </xf>
    <xf numFmtId="0" fontId="248" fillId="66" borderId="60" applyNumberFormat="0" applyFont="0" applyAlignment="0" applyProtection="0"/>
    <xf numFmtId="0" fontId="153" fillId="66" borderId="53" applyNumberFormat="0" applyProtection="0">
      <alignment horizontal="left" vertical="center" indent="1"/>
    </xf>
    <xf numFmtId="0" fontId="4" fillId="64" borderId="53" applyNumberFormat="0" applyProtection="0">
      <alignment horizontal="left" vertical="top" indent="1"/>
    </xf>
    <xf numFmtId="0" fontId="153" fillId="73" borderId="53" applyNumberFormat="0" applyProtection="0">
      <alignment horizontal="right" vertical="center"/>
    </xf>
    <xf numFmtId="43" fontId="55" fillId="0" borderId="0" applyFont="0" applyFill="0" applyBorder="0" applyAlignment="0" applyProtection="0"/>
    <xf numFmtId="0" fontId="153" fillId="115" borderId="53" applyNumberFormat="0" applyProtection="0">
      <alignment horizontal="left" vertical="top" indent="1"/>
    </xf>
    <xf numFmtId="0" fontId="332" fillId="66" borderId="60" applyNumberFormat="0" applyFont="0" applyAlignment="0" applyProtection="0"/>
    <xf numFmtId="0" fontId="50" fillId="46" borderId="1" applyNumberFormat="0">
      <alignment horizontal="centerContinuous" wrapText="1"/>
    </xf>
    <xf numFmtId="0" fontId="4" fillId="115" borderId="53" applyNumberFormat="0" applyProtection="0">
      <alignment horizontal="left" vertical="center" indent="1"/>
    </xf>
    <xf numFmtId="0" fontId="332" fillId="66" borderId="60" applyNumberFormat="0" applyFont="0" applyAlignment="0" applyProtection="0"/>
    <xf numFmtId="0" fontId="4" fillId="64" borderId="53" applyNumberFormat="0" applyProtection="0">
      <alignment horizontal="left" vertical="center" indent="1"/>
    </xf>
    <xf numFmtId="0" fontId="130" fillId="66" borderId="60" applyNumberFormat="0" applyFont="0" applyAlignment="0" applyProtection="0"/>
    <xf numFmtId="0" fontId="4" fillId="47" borderId="53" applyNumberFormat="0" applyProtection="0">
      <alignment horizontal="left" vertical="center" indent="1"/>
    </xf>
    <xf numFmtId="0" fontId="224" fillId="47" borderId="53" applyNumberFormat="0" applyProtection="0">
      <alignment horizontal="right" vertical="center"/>
    </xf>
    <xf numFmtId="0" fontId="224" fillId="47" borderId="53" applyNumberFormat="0" applyProtection="0">
      <alignment horizontal="right" vertical="center"/>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56" fillId="44" borderId="0" applyNumberFormat="0" applyBorder="0" applyAlignment="0" applyProtection="0"/>
    <xf numFmtId="0" fontId="153" fillId="103" borderId="53" applyNumberFormat="0" applyProtection="0">
      <alignment horizontal="right" vertical="center"/>
    </xf>
    <xf numFmtId="0" fontId="337" fillId="6" borderId="72" applyNumberForma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8" fillId="6" borderId="79" applyNumberFormat="0" applyAlignment="0" applyProtection="0"/>
    <xf numFmtId="0" fontId="153" fillId="115"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4" fillId="0" borderId="97" applyNumberFormat="0" applyFont="0" applyFill="0" applyAlignment="0"/>
    <xf numFmtId="0" fontId="282" fillId="48" borderId="72" applyNumberFormat="0" applyAlignment="0" applyProtection="0"/>
    <xf numFmtId="0" fontId="4" fillId="116" borderId="53" applyNumberFormat="0" applyProtection="0">
      <alignment horizontal="left" vertical="center" indent="1"/>
    </xf>
    <xf numFmtId="0" fontId="286" fillId="0" borderId="112">
      <alignment horizontal="left" wrapText="1"/>
      <protection locked="0"/>
    </xf>
    <xf numFmtId="0" fontId="4" fillId="47" borderId="53" applyNumberFormat="0" applyProtection="0">
      <alignment horizontal="left" vertical="center" indent="1"/>
    </xf>
    <xf numFmtId="0" fontId="309" fillId="46" borderId="79" applyNumberFormat="0" applyAlignment="0" applyProtection="0"/>
    <xf numFmtId="0" fontId="153" fillId="154" borderId="53" applyNumberFormat="0" applyProtection="0">
      <alignment horizontal="right" vertical="center"/>
    </xf>
    <xf numFmtId="0" fontId="6" fillId="153" borderId="48" applyNumberFormat="0" applyProtection="0">
      <alignment horizontal="left" vertical="center" indent="1"/>
    </xf>
    <xf numFmtId="176" fontId="175" fillId="0" borderId="50" applyFont="0" applyBorder="0"/>
    <xf numFmtId="0" fontId="4" fillId="47"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337" fillId="6" borderId="72" applyNumberFormat="0" applyAlignment="0" applyProtection="0"/>
    <xf numFmtId="0" fontId="4" fillId="116" borderId="54" applyNumberFormat="0" applyProtection="0">
      <alignment horizontal="left" vertical="center" indent="1"/>
    </xf>
    <xf numFmtId="0" fontId="310"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9" fillId="6" borderId="77">
      <protection hidden="1"/>
    </xf>
    <xf numFmtId="0" fontId="378" fillId="207" borderId="54"/>
    <xf numFmtId="0" fontId="6" fillId="47" borderId="48" applyNumberFormat="0" applyProtection="0">
      <alignment horizontal="left" vertical="center" indent="1"/>
    </xf>
    <xf numFmtId="0" fontId="167" fillId="78" borderId="48" applyNumberFormat="0" applyAlignment="0" applyProtection="0"/>
    <xf numFmtId="0" fontId="257" fillId="0" borderId="94">
      <alignment horizontal="center" wrapText="1"/>
      <protection hidden="1"/>
    </xf>
    <xf numFmtId="0" fontId="119" fillId="48" borderId="53" applyNumberFormat="0" applyProtection="0">
      <alignment horizontal="left" vertical="top" indent="1"/>
    </xf>
    <xf numFmtId="0" fontId="4" fillId="0" borderId="92" applyNumberFormat="0" applyFont="0"/>
    <xf numFmtId="0" fontId="153"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4" fillId="66" borderId="60" applyNumberFormat="0" applyFont="0" applyAlignment="0" applyProtection="0"/>
    <xf numFmtId="0" fontId="153" fillId="104" borderId="53" applyNumberFormat="0" applyProtection="0">
      <alignment horizontal="right" vertical="center"/>
    </xf>
    <xf numFmtId="0" fontId="200" fillId="0" borderId="13" applyFill="0" applyBorder="0" applyProtection="0">
      <alignment horizontal="left" vertical="top"/>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24" fillId="47"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5" fillId="0" borderId="50" applyFont="0" applyBorder="0"/>
    <xf numFmtId="0" fontId="6" fillId="64" borderId="53" applyNumberFormat="0" applyProtection="0">
      <alignment horizontal="left" vertical="top" indent="1"/>
    </xf>
    <xf numFmtId="0" fontId="282" fillId="48" borderId="72" applyNumberFormat="0" applyAlignment="0" applyProtection="0"/>
    <xf numFmtId="0" fontId="4" fillId="0" borderId="97" applyNumberFormat="0" applyFont="0" applyFill="0" applyAlignment="0"/>
    <xf numFmtId="0" fontId="153" fillId="47" borderId="53" applyNumberFormat="0" applyProtection="0">
      <alignment horizontal="right" vertical="center"/>
    </xf>
    <xf numFmtId="0" fontId="149" fillId="6" borderId="77">
      <protection hidden="1"/>
    </xf>
    <xf numFmtId="0" fontId="6" fillId="64" borderId="53" applyNumberFormat="0" applyProtection="0">
      <alignment horizontal="left" vertical="top" indent="1"/>
    </xf>
    <xf numFmtId="0" fontId="348" fillId="6" borderId="79" applyNumberFormat="0" applyAlignment="0" applyProtection="0"/>
    <xf numFmtId="0" fontId="222"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5"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53" fillId="73" borderId="53" applyNumberFormat="0" applyProtection="0">
      <alignment horizontal="right" vertical="center"/>
    </xf>
    <xf numFmtId="0" fontId="6" fillId="103" borderId="48" applyNumberFormat="0" applyProtection="0">
      <alignment horizontal="right" vertical="center"/>
    </xf>
    <xf numFmtId="0" fontId="153" fillId="66" borderId="53" applyNumberFormat="0" applyProtection="0">
      <alignment vertical="center"/>
    </xf>
    <xf numFmtId="0" fontId="92" fillId="166" borderId="21" applyNumberFormat="0" applyAlignment="0" applyProtection="0"/>
    <xf numFmtId="0" fontId="332" fillId="66" borderId="60" applyNumberFormat="0" applyFont="0" applyAlignment="0" applyProtection="0"/>
    <xf numFmtId="0" fontId="4" fillId="64" borderId="53" applyNumberFormat="0" applyProtection="0">
      <alignment horizontal="left" vertical="top" indent="1"/>
    </xf>
    <xf numFmtId="0" fontId="149" fillId="6" borderId="77">
      <protection hidden="1"/>
    </xf>
    <xf numFmtId="176" fontId="175" fillId="0" borderId="50" applyFont="0" applyBorder="0"/>
    <xf numFmtId="0" fontId="56" fillId="44" borderId="0" applyNumberFormat="0" applyBorder="0" applyAlignment="0" applyProtection="0"/>
    <xf numFmtId="0" fontId="186" fillId="66" borderId="53" applyNumberFormat="0" applyProtection="0">
      <alignment vertical="center"/>
    </xf>
    <xf numFmtId="0" fontId="153" fillId="115" borderId="53" applyNumberFormat="0" applyProtection="0">
      <alignment horizontal="left" vertical="center" indent="1"/>
    </xf>
    <xf numFmtId="0" fontId="4" fillId="66" borderId="60" applyNumberFormat="0" applyFont="0" applyAlignment="0" applyProtection="0"/>
    <xf numFmtId="0" fontId="348" fillId="6" borderId="79" applyNumberFormat="0" applyAlignment="0" applyProtection="0"/>
    <xf numFmtId="0" fontId="156"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8" fillId="66" borderId="60" applyNumberFormat="0" applyFont="0" applyAlignment="0" applyProtection="0"/>
    <xf numFmtId="0" fontId="6" fillId="115" borderId="54" applyNumberFormat="0" applyProtection="0">
      <alignment horizontal="left" vertical="center" indent="1"/>
    </xf>
    <xf numFmtId="0" fontId="248"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6" fillId="0" borderId="112">
      <alignment horizontal="left" wrapText="1"/>
      <protection hidden="1"/>
    </xf>
    <xf numFmtId="0" fontId="44" fillId="0" borderId="91" applyNumberFormat="0">
      <alignment horizontal="left"/>
    </xf>
    <xf numFmtId="0" fontId="4" fillId="64" borderId="53" applyNumberFormat="0" applyProtection="0">
      <alignment horizontal="left" vertical="center" indent="1"/>
    </xf>
    <xf numFmtId="0" fontId="153" fillId="154" borderId="53" applyNumberFormat="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4" fontId="336" fillId="0" borderId="90" applyFill="0" applyBorder="0" applyProtection="0">
      <alignment horizontal="right" vertical="center"/>
    </xf>
    <xf numFmtId="0" fontId="153" fillId="155"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4" fontId="336" fillId="0" borderId="90" applyFill="0" applyBorder="0" applyProtection="0">
      <alignment horizontal="right" vertical="center"/>
    </xf>
    <xf numFmtId="0" fontId="153" fillId="149" borderId="53" applyNumberFormat="0" applyProtection="0">
      <alignment horizontal="right" vertical="center"/>
    </xf>
    <xf numFmtId="0" fontId="309" fillId="46" borderId="79" applyNumberFormat="0" applyAlignment="0" applyProtection="0"/>
    <xf numFmtId="4" fontId="336" fillId="0" borderId="90" applyFill="0" applyBorder="0" applyProtection="0">
      <alignment horizontal="right" vertical="center"/>
    </xf>
    <xf numFmtId="0" fontId="6" fillId="47" borderId="53" applyNumberFormat="0" applyProtection="0">
      <alignment horizontal="left" vertical="top" indent="1"/>
    </xf>
    <xf numFmtId="0" fontId="187"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30" fillId="66" borderId="60" applyNumberFormat="0" applyFont="0" applyAlignment="0" applyProtection="0"/>
    <xf numFmtId="0" fontId="345" fillId="78" borderId="72" applyNumberForma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153" fillId="115"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4" fillId="64" borderId="53" applyNumberFormat="0" applyProtection="0">
      <alignment horizontal="left" vertical="center" indent="1"/>
    </xf>
    <xf numFmtId="0" fontId="378" fillId="207" borderId="54"/>
    <xf numFmtId="0" fontId="266" fillId="46" borderId="72" applyNumberFormat="0" applyAlignment="0" applyProtection="0"/>
    <xf numFmtId="0" fontId="119" fillId="48" borderId="53" applyNumberFormat="0" applyProtection="0">
      <alignment horizontal="left" vertical="center" indent="1"/>
    </xf>
    <xf numFmtId="0" fontId="4" fillId="115" borderId="53" applyNumberFormat="0" applyProtection="0">
      <alignment horizontal="left" vertical="top" indent="1"/>
    </xf>
    <xf numFmtId="267" fontId="3" fillId="0" borderId="5">
      <alignment vertical="top" wrapText="1"/>
    </xf>
    <xf numFmtId="0" fontId="186" fillId="66" borderId="53" applyNumberFormat="0" applyProtection="0">
      <alignment horizontal="left" vertical="top" indent="1"/>
    </xf>
    <xf numFmtId="0" fontId="337" fillId="6" borderId="72" applyNumberFormat="0" applyAlignment="0" applyProtection="0"/>
    <xf numFmtId="0" fontId="4" fillId="64" borderId="53" applyNumberFormat="0" applyProtection="0">
      <alignment horizontal="left" vertical="center" indent="1"/>
    </xf>
    <xf numFmtId="0" fontId="153" fillId="115" borderId="53" applyNumberFormat="0" applyProtection="0">
      <alignment horizontal="left" vertical="center" indent="1"/>
    </xf>
    <xf numFmtId="0" fontId="4" fillId="115" borderId="53" applyNumberFormat="0" applyProtection="0">
      <alignment horizontal="left" vertical="top" indent="1"/>
    </xf>
    <xf numFmtId="0" fontId="337" fillId="6" borderId="72" applyNumberFormat="0" applyAlignment="0" applyProtection="0"/>
    <xf numFmtId="0" fontId="4" fillId="75" borderId="5" applyFont="0">
      <alignment horizontal="center"/>
    </xf>
    <xf numFmtId="0" fontId="4" fillId="66" borderId="60" applyNumberFormat="0" applyFont="0" applyAlignment="0" applyProtection="0"/>
    <xf numFmtId="0" fontId="286" fillId="0" borderId="112">
      <alignment horizontal="left" wrapText="1"/>
      <protection hidden="1"/>
    </xf>
    <xf numFmtId="0" fontId="222" fillId="47" borderId="53" applyNumberFormat="0" applyProtection="0">
      <alignment horizontal="right" vertical="center"/>
    </xf>
    <xf numFmtId="0" fontId="345"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5" fillId="0" borderId="1" applyAlignment="0"/>
    <xf numFmtId="5" fontId="261" fillId="0" borderId="97" applyAlignment="0" applyProtection="0"/>
    <xf numFmtId="0" fontId="345"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53" fillId="148" borderId="53" applyNumberFormat="0" applyProtection="0">
      <alignment horizontal="right" vertical="center"/>
    </xf>
    <xf numFmtId="0" fontId="153" fillId="104" borderId="53" applyNumberFormat="0" applyProtection="0">
      <alignment horizontal="right" vertical="center"/>
    </xf>
    <xf numFmtId="0" fontId="4" fillId="0" borderId="97" applyNumberFormat="0" applyFont="0"/>
    <xf numFmtId="0" fontId="149" fillId="6" borderId="77">
      <protection hidden="1"/>
    </xf>
    <xf numFmtId="0" fontId="56" fillId="180" borderId="0" applyNumberFormat="0" applyBorder="0" applyAlignment="0" applyProtection="0"/>
    <xf numFmtId="0" fontId="6" fillId="48" borderId="48" applyNumberFormat="0" applyProtection="0">
      <alignment horizontal="left" vertical="center" indent="1"/>
    </xf>
    <xf numFmtId="0" fontId="4" fillId="0" borderId="97" applyNumberFormat="0" applyFont="0" applyFill="0" applyAlignment="0"/>
    <xf numFmtId="0" fontId="130" fillId="66" borderId="60" applyNumberFormat="0" applyFont="0" applyAlignment="0" applyProtection="0"/>
    <xf numFmtId="0" fontId="153" fillId="66" borderId="53" applyNumberFormat="0" applyProtection="0">
      <alignment vertical="center"/>
    </xf>
    <xf numFmtId="0" fontId="248" fillId="66" borderId="60" applyNumberFormat="0" applyFont="0" applyAlignment="0" applyProtection="0"/>
    <xf numFmtId="0" fontId="310"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91" fillId="0" borderId="97"/>
    <xf numFmtId="0" fontId="153" fillId="47" borderId="53" applyNumberFormat="0" applyProtection="0">
      <alignment horizontal="right" vertical="center"/>
    </xf>
    <xf numFmtId="0" fontId="153" fillId="47" borderId="53" applyNumberFormat="0" applyProtection="0">
      <alignment horizontal="right" vertical="center"/>
    </xf>
    <xf numFmtId="0" fontId="222" fillId="47" borderId="53" applyNumberFormat="0" applyProtection="0">
      <alignment horizontal="right" vertical="center"/>
    </xf>
    <xf numFmtId="0" fontId="4" fillId="116" borderId="54" applyNumberFormat="0" applyProtection="0">
      <alignment horizontal="left" vertical="center" indent="1"/>
    </xf>
    <xf numFmtId="209" fontId="198" fillId="0" borderId="1" applyBorder="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286" fillId="0" borderId="112">
      <alignment horizontal="left" wrapText="1"/>
      <protection hidden="1"/>
    </xf>
    <xf numFmtId="0" fontId="6" fillId="115" borderId="54" applyNumberFormat="0" applyProtection="0">
      <alignment horizontal="left" vertical="center" indent="1"/>
    </xf>
    <xf numFmtId="0" fontId="186" fillId="6" borderId="53" applyNumberFormat="0" applyProtection="0">
      <alignment horizontal="left" vertical="center" indent="1"/>
    </xf>
    <xf numFmtId="0" fontId="345" fillId="78" borderId="72" applyNumberFormat="0" applyAlignment="0" applyProtection="0"/>
    <xf numFmtId="0" fontId="220" fillId="48" borderId="53" applyNumberFormat="0" applyProtection="0">
      <alignment vertical="center"/>
    </xf>
    <xf numFmtId="0" fontId="130" fillId="66" borderId="60" applyNumberFormat="0" applyFont="0" applyAlignment="0" applyProtection="0"/>
    <xf numFmtId="0" fontId="153" fillId="6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149" borderId="53" applyNumberFormat="0" applyProtection="0">
      <alignment horizontal="right" vertical="center"/>
    </xf>
    <xf numFmtId="0" fontId="167" fillId="78" borderId="48" applyNumberFormat="0" applyAlignment="0" applyProtection="0"/>
    <xf numFmtId="0" fontId="175"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8" fillId="46" borderId="48" applyNumberFormat="0" applyProtection="0">
      <alignment horizontal="right" vertical="center"/>
    </xf>
    <xf numFmtId="0" fontId="248" fillId="66" borderId="60" applyNumberFormat="0" applyFont="0" applyAlignment="0" applyProtection="0"/>
    <xf numFmtId="0" fontId="153" fillId="150"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286" fillId="0" borderId="112">
      <alignment horizontal="left" wrapText="1"/>
      <protection hidden="1"/>
    </xf>
    <xf numFmtId="38" fontId="50" fillId="48" borderId="1">
      <alignment horizontal="center"/>
      <protection locked="0"/>
    </xf>
    <xf numFmtId="0" fontId="184" fillId="46" borderId="48" applyNumberFormat="0" applyProtection="0">
      <alignment horizontal="right" vertical="center"/>
    </xf>
    <xf numFmtId="0" fontId="286" fillId="0" borderId="112">
      <alignment horizontal="left" wrapText="1"/>
      <protection locked="0"/>
    </xf>
    <xf numFmtId="0" fontId="153" fillId="115" borderId="53" applyNumberFormat="0" applyProtection="0">
      <alignment horizontal="left" vertical="top" indent="1"/>
    </xf>
    <xf numFmtId="0" fontId="153" fillId="66" borderId="53" applyNumberFormat="0" applyProtection="0">
      <alignment horizontal="left" vertical="top" indent="1"/>
    </xf>
    <xf numFmtId="0" fontId="257" fillId="0" borderId="94">
      <alignment horizontal="right" wrapText="1"/>
      <protection locked="0"/>
    </xf>
    <xf numFmtId="5" fontId="261" fillId="0" borderId="97" applyAlignment="0" applyProtection="0"/>
    <xf numFmtId="4" fontId="336" fillId="0" borderId="90" applyFill="0" applyBorder="0" applyProtection="0">
      <alignment horizontal="right" vertical="center"/>
    </xf>
    <xf numFmtId="0" fontId="4" fillId="0" borderId="1" applyNumberFormat="0" applyFont="0"/>
    <xf numFmtId="0" fontId="332" fillId="66" borderId="60" applyNumberFormat="0" applyFont="0" applyAlignment="0" applyProtection="0"/>
    <xf numFmtId="0" fontId="153" fillId="73" borderId="53" applyNumberFormat="0" applyProtection="0">
      <alignment horizontal="right" vertical="center"/>
    </xf>
    <xf numFmtId="0" fontId="378"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222" fillId="66" borderId="53" applyNumberFormat="0" applyProtection="0">
      <alignment vertical="center"/>
    </xf>
    <xf numFmtId="0" fontId="348" fillId="6" borderId="79" applyNumberFormat="0" applyAlignment="0" applyProtection="0"/>
    <xf numFmtId="0" fontId="248" fillId="66" borderId="60" applyNumberFormat="0" applyFont="0" applyAlignment="0" applyProtection="0"/>
    <xf numFmtId="0" fontId="130" fillId="66" borderId="60" applyNumberFormat="0" applyFont="0" applyAlignment="0" applyProtection="0"/>
    <xf numFmtId="0" fontId="257" fillId="0" borderId="94">
      <alignment horizontal="right" wrapText="1"/>
      <protection locked="0"/>
    </xf>
    <xf numFmtId="176" fontId="200" fillId="0" borderId="13" applyFill="0" applyBorder="0" applyProtection="0">
      <alignment horizontal="left" vertical="top"/>
    </xf>
    <xf numFmtId="0" fontId="257" fillId="0" borderId="94">
      <alignment horizontal="right" wrapText="1"/>
      <protection locked="0"/>
    </xf>
    <xf numFmtId="0" fontId="119" fillId="48" borderId="53" applyNumberFormat="0" applyProtection="0">
      <alignment horizontal="left" vertical="center" indent="1"/>
    </xf>
    <xf numFmtId="0" fontId="130" fillId="66" borderId="60" applyNumberFormat="0" applyFont="0" applyAlignment="0" applyProtection="0"/>
    <xf numFmtId="0" fontId="119"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53" fillId="73" borderId="53"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5" fillId="0" borderId="50" applyFont="0" applyBorder="0"/>
    <xf numFmtId="176" fontId="369" fillId="0" borderId="5"/>
    <xf numFmtId="0" fontId="6" fillId="47" borderId="54" applyNumberFormat="0" applyProtection="0">
      <alignment horizontal="left" vertical="center" indent="1"/>
    </xf>
    <xf numFmtId="0" fontId="6" fillId="115" borderId="53" applyNumberFormat="0" applyProtection="0">
      <alignment horizontal="left" vertical="top" indent="1"/>
    </xf>
    <xf numFmtId="0" fontId="153" fillId="66" borderId="53" applyNumberFormat="0" applyProtection="0">
      <alignment horizontal="left" vertical="center" indent="1"/>
    </xf>
    <xf numFmtId="0" fontId="56" fillId="160" borderId="0" applyNumberFormat="0" applyBorder="0" applyAlignment="0" applyProtection="0"/>
    <xf numFmtId="0" fontId="286" fillId="0" borderId="76">
      <alignment horizontal="center"/>
      <protection hidden="1"/>
    </xf>
    <xf numFmtId="0" fontId="153" fillId="155" borderId="53" applyNumberFormat="0" applyProtection="0">
      <alignment horizontal="right" vertical="center"/>
    </xf>
    <xf numFmtId="0" fontId="6" fillId="151" borderId="48" applyNumberFormat="0" applyProtection="0">
      <alignment horizontal="right" vertical="center"/>
    </xf>
    <xf numFmtId="0" fontId="185" fillId="48" borderId="53" applyNumberFormat="0" applyProtection="0">
      <alignment horizontal="left" vertical="top" indent="1"/>
    </xf>
    <xf numFmtId="0" fontId="248" fillId="66" borderId="60" applyNumberFormat="0" applyFont="0" applyAlignment="0" applyProtection="0"/>
    <xf numFmtId="0" fontId="119" fillId="48" borderId="53" applyNumberFormat="0" applyProtection="0">
      <alignment vertical="center"/>
    </xf>
    <xf numFmtId="0" fontId="375" fillId="0" borderId="1" applyAlignment="0"/>
    <xf numFmtId="0" fontId="153" fillId="151" borderId="53" applyNumberFormat="0" applyProtection="0">
      <alignment horizontal="right" vertical="center"/>
    </xf>
    <xf numFmtId="0" fontId="44" fillId="0" borderId="91" applyNumberFormat="0">
      <alignment horizontal="left"/>
    </xf>
    <xf numFmtId="0" fontId="248" fillId="66" borderId="60" applyNumberFormat="0" applyFont="0" applyAlignment="0" applyProtection="0"/>
    <xf numFmtId="0" fontId="153" fillId="104" borderId="53" applyNumberFormat="0" applyProtection="0">
      <alignment horizontal="right" vertical="center"/>
    </xf>
    <xf numFmtId="0" fontId="6" fillId="104" borderId="48"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4" fillId="0" borderId="1" applyNumberFormat="0" applyFont="0"/>
    <xf numFmtId="0" fontId="345" fillId="78" borderId="72" applyNumberFormat="0" applyAlignment="0" applyProtection="0"/>
    <xf numFmtId="0" fontId="248" fillId="66" borderId="60" applyNumberFormat="0" applyFont="0" applyAlignment="0" applyProtection="0"/>
    <xf numFmtId="0" fontId="224" fillId="47" borderId="53" applyNumberFormat="0" applyProtection="0">
      <alignment horizontal="right" vertical="center"/>
    </xf>
    <xf numFmtId="0" fontId="337" fillId="6" borderId="72" applyNumberFormat="0" applyAlignment="0" applyProtection="0"/>
    <xf numFmtId="0" fontId="4" fillId="64" borderId="53" applyNumberFormat="0" applyProtection="0">
      <alignment horizontal="left" vertical="top" indent="1"/>
    </xf>
    <xf numFmtId="0" fontId="286" fillId="0" borderId="76">
      <alignment horizontal="center"/>
      <protection hidden="1"/>
    </xf>
    <xf numFmtId="0" fontId="149" fillId="0" borderId="112">
      <protection hidden="1"/>
    </xf>
    <xf numFmtId="0" fontId="337" fillId="6" borderId="72" applyNumberFormat="0" applyAlignment="0" applyProtection="0"/>
    <xf numFmtId="0" fontId="4" fillId="115" borderId="53" applyNumberFormat="0" applyProtection="0">
      <alignment horizontal="left" vertical="top" indent="1"/>
    </xf>
    <xf numFmtId="0" fontId="119" fillId="48" borderId="53" applyNumberFormat="0" applyProtection="0">
      <alignment horizontal="left" vertical="center" indent="1"/>
    </xf>
    <xf numFmtId="0" fontId="153" fillId="66" borderId="53" applyNumberFormat="0" applyProtection="0">
      <alignment horizontal="left" vertical="top" indent="1"/>
    </xf>
    <xf numFmtId="0" fontId="220" fillId="48" borderId="53" applyNumberFormat="0" applyProtection="0">
      <alignment vertical="center"/>
    </xf>
    <xf numFmtId="0" fontId="186" fillId="115" borderId="53" applyNumberFormat="0" applyProtection="0">
      <alignment horizontal="left" vertical="top" indent="1"/>
    </xf>
    <xf numFmtId="0" fontId="153" fillId="115" borderId="53" applyNumberFormat="0" applyProtection="0">
      <alignment horizontal="left" vertical="top" indent="1"/>
    </xf>
    <xf numFmtId="0" fontId="184" fillId="46" borderId="48" applyNumberFormat="0" applyProtection="0">
      <alignment horizontal="right" vertical="center"/>
    </xf>
    <xf numFmtId="0" fontId="119" fillId="48" borderId="53" applyNumberFormat="0" applyProtection="0">
      <alignment horizontal="left" vertical="top" indent="1"/>
    </xf>
    <xf numFmtId="0" fontId="266" fillId="46" borderId="72" applyNumberFormat="0" applyAlignment="0" applyProtection="0"/>
    <xf numFmtId="0" fontId="222" fillId="47" borderId="53" applyNumberFormat="0" applyProtection="0">
      <alignment horizontal="right" vertical="center"/>
    </xf>
    <xf numFmtId="0" fontId="153"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vertical="center"/>
    </xf>
    <xf numFmtId="0" fontId="4" fillId="0" borderId="15" applyNumberFormat="0" applyFont="0"/>
    <xf numFmtId="0" fontId="257" fillId="0" borderId="94">
      <alignment horizontal="right" wrapText="1"/>
      <protection locked="0"/>
    </xf>
    <xf numFmtId="0" fontId="119" fillId="48"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horizontal="left" vertical="top" indent="1"/>
    </xf>
    <xf numFmtId="0" fontId="266" fillId="46" borderId="72" applyNumberFormat="0" applyAlignment="0" applyProtection="0"/>
    <xf numFmtId="0" fontId="6" fillId="151"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222" fillId="47" borderId="53" applyNumberFormat="0" applyProtection="0">
      <alignment horizontal="right" vertical="center"/>
    </xf>
    <xf numFmtId="0" fontId="6" fillId="64" borderId="53" applyNumberFormat="0" applyProtection="0">
      <alignment horizontal="left" vertical="top" indent="1"/>
    </xf>
    <xf numFmtId="0" fontId="332" fillId="66" borderId="60" applyNumberFormat="0" applyFont="0" applyAlignment="0" applyProtection="0"/>
    <xf numFmtId="0" fontId="248" fillId="66" borderId="60" applyNumberFormat="0" applyFont="0" applyAlignment="0" applyProtection="0"/>
    <xf numFmtId="0" fontId="4" fillId="0" borderId="97" applyNumberFormat="0" applyFont="0" applyFill="0" applyAlignment="0"/>
    <xf numFmtId="0" fontId="345"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10"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22" fillId="66"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4" fontId="336" fillId="0" borderId="90" applyFill="0" applyBorder="0" applyProtection="0">
      <alignment horizontal="right" vertical="center"/>
    </xf>
    <xf numFmtId="0" fontId="153" fillId="115" borderId="53" applyNumberFormat="0" applyProtection="0">
      <alignment horizontal="left" vertical="top" indent="1"/>
    </xf>
    <xf numFmtId="0" fontId="257" fillId="0" borderId="94">
      <alignment horizontal="center" wrapText="1"/>
      <protection hidden="1"/>
    </xf>
    <xf numFmtId="0" fontId="4" fillId="116" borderId="54" applyNumberFormat="0" applyProtection="0">
      <alignment horizontal="left" vertical="center" indent="1"/>
    </xf>
    <xf numFmtId="0" fontId="153" fillId="115" borderId="53" applyNumberFormat="0" applyProtection="0">
      <alignment horizontal="right" vertical="center"/>
    </xf>
    <xf numFmtId="0" fontId="153" fillId="73" borderId="53" applyNumberFormat="0" applyProtection="0">
      <alignment horizontal="right" vertical="center"/>
    </xf>
    <xf numFmtId="176" fontId="175" fillId="0" borderId="50" applyFont="0" applyBorder="0"/>
    <xf numFmtId="198" fontId="253" fillId="0" borderId="93"/>
    <xf numFmtId="5" fontId="261" fillId="0" borderId="97" applyAlignment="0" applyProtection="0"/>
    <xf numFmtId="0" fontId="153" fillId="47" borderId="53" applyNumberFormat="0" applyProtection="0">
      <alignment horizontal="right" vertical="center"/>
    </xf>
    <xf numFmtId="0" fontId="153"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30" fillId="66" borderId="60" applyNumberFormat="0" applyFont="0" applyAlignment="0" applyProtection="0"/>
    <xf numFmtId="0" fontId="4" fillId="115" borderId="53" applyNumberFormat="0" applyProtection="0">
      <alignment horizontal="left" vertical="center"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86"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30" fillId="66" borderId="60" applyNumberFormat="0" applyFont="0" applyAlignment="0" applyProtection="0"/>
    <xf numFmtId="0" fontId="153" fillId="66" borderId="53" applyNumberFormat="0" applyProtection="0">
      <alignment horizontal="left" vertical="top" indent="1"/>
    </xf>
    <xf numFmtId="0" fontId="222"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0" fontId="310" fillId="0" borderId="94">
      <alignment horizontal="right" wrapText="1"/>
      <protection hidden="1"/>
    </xf>
    <xf numFmtId="0" fontId="6" fillId="115" borderId="54" applyNumberFormat="0" applyProtection="0">
      <alignment horizontal="left" vertical="center" indent="1"/>
    </xf>
    <xf numFmtId="0" fontId="286"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50" fillId="0" borderId="99" applyNumberFormat="0"/>
    <xf numFmtId="0" fontId="309" fillId="46" borderId="79" applyNumberFormat="0" applyAlignment="0" applyProtection="0"/>
    <xf numFmtId="0" fontId="153" fillId="149" borderId="53" applyNumberFormat="0" applyProtection="0">
      <alignment horizontal="right" vertical="center"/>
    </xf>
    <xf numFmtId="0" fontId="153" fillId="149" borderId="53" applyNumberFormat="0" applyProtection="0">
      <alignment horizontal="right" vertical="center"/>
    </xf>
    <xf numFmtId="0" fontId="332" fillId="66" borderId="60" applyNumberFormat="0" applyFont="0" applyAlignment="0" applyProtection="0"/>
    <xf numFmtId="0" fontId="220" fillId="48" borderId="53" applyNumberFormat="0" applyProtection="0">
      <alignment vertical="center"/>
    </xf>
    <xf numFmtId="0" fontId="6" fillId="95" borderId="54" applyNumberFormat="0" applyProtection="0">
      <alignment horizontal="left" vertical="center" indent="1"/>
    </xf>
    <xf numFmtId="0" fontId="222" fillId="66" borderId="53" applyNumberFormat="0" applyProtection="0">
      <alignment vertical="center"/>
    </xf>
    <xf numFmtId="0" fontId="186" fillId="66" borderId="53" applyNumberFormat="0" applyProtection="0">
      <alignment horizontal="left" vertical="top" indent="1"/>
    </xf>
    <xf numFmtId="0" fontId="337" fillId="6" borderId="72" applyNumberFormat="0" applyAlignment="0" applyProtection="0"/>
    <xf numFmtId="0" fontId="4" fillId="115" borderId="53" applyNumberFormat="0" applyProtection="0">
      <alignment horizontal="left" vertical="center" indent="1"/>
    </xf>
    <xf numFmtId="0" fontId="130" fillId="66" borderId="60" applyNumberFormat="0" applyFont="0" applyAlignment="0" applyProtection="0"/>
    <xf numFmtId="0" fontId="221" fillId="0" borderId="89" applyNumberFormat="0" applyFill="0" applyAlignment="0" applyProtection="0"/>
    <xf numFmtId="0" fontId="4" fillId="115"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185" fillId="48" borderId="53" applyNumberFormat="0" applyProtection="0">
      <alignment horizontal="left" vertical="top" indent="1"/>
    </xf>
    <xf numFmtId="0" fontId="149" fillId="6" borderId="77">
      <protection hidden="1"/>
    </xf>
    <xf numFmtId="0" fontId="378" fillId="150" borderId="54"/>
    <xf numFmtId="0" fontId="4" fillId="64" borderId="53" applyNumberFormat="0" applyProtection="0">
      <alignment horizontal="left" vertical="center" indent="1"/>
    </xf>
    <xf numFmtId="198" fontId="253" fillId="0" borderId="93"/>
    <xf numFmtId="0" fontId="153" fillId="148" borderId="53" applyNumberFormat="0" applyProtection="0">
      <alignment horizontal="right" vertical="center"/>
    </xf>
    <xf numFmtId="0" fontId="186" fillId="66" borderId="53" applyNumberFormat="0" applyProtection="0">
      <alignment vertical="center"/>
    </xf>
    <xf numFmtId="0" fontId="257" fillId="0" borderId="112">
      <protection hidden="1"/>
    </xf>
    <xf numFmtId="0" fontId="348" fillId="6" borderId="79" applyNumberFormat="0" applyAlignment="0" applyProtection="0"/>
    <xf numFmtId="0" fontId="149" fillId="6" borderId="77">
      <protection hidden="1"/>
    </xf>
    <xf numFmtId="0" fontId="348" fillId="6" borderId="79" applyNumberFormat="0" applyAlignment="0" applyProtection="0"/>
    <xf numFmtId="0" fontId="153" fillId="66" borderId="53" applyNumberFormat="0" applyProtection="0">
      <alignment horizontal="left" vertical="center" indent="1"/>
    </xf>
    <xf numFmtId="0" fontId="286" fillId="0" borderId="76">
      <alignment horizontal="center"/>
      <protection hidden="1"/>
    </xf>
    <xf numFmtId="0" fontId="345" fillId="78" borderId="72" applyNumberFormat="0" applyAlignment="0" applyProtection="0"/>
    <xf numFmtId="0" fontId="153" fillId="149" borderId="53" applyNumberFormat="0" applyProtection="0">
      <alignment horizontal="right" vertical="center"/>
    </xf>
    <xf numFmtId="0" fontId="153" fillId="73" borderId="53" applyNumberFormat="0" applyProtection="0">
      <alignment horizontal="right" vertical="center"/>
    </xf>
    <xf numFmtId="0" fontId="266" fillId="46" borderId="72" applyNumberFormat="0" applyAlignment="0" applyProtection="0"/>
    <xf numFmtId="0" fontId="153" fillId="149" borderId="53" applyNumberFormat="0" applyProtection="0">
      <alignment horizontal="right" vertical="center"/>
    </xf>
    <xf numFmtId="0" fontId="4" fillId="115" borderId="53" applyNumberFormat="0" applyProtection="0">
      <alignment horizontal="left" vertical="center" indent="1"/>
    </xf>
    <xf numFmtId="0" fontId="337" fillId="6" borderId="72" applyNumberFormat="0" applyAlignment="0" applyProtection="0"/>
    <xf numFmtId="209" fontId="198" fillId="0" borderId="1" applyBorder="0" applyProtection="0">
      <alignment horizontal="right" vertical="center"/>
    </xf>
    <xf numFmtId="0" fontId="4" fillId="114" borderId="5" applyNumberFormat="0" applyFont="0" applyBorder="0" applyProtection="0"/>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7" fillId="190" borderId="54"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horizontal="left" vertical="center" indent="1"/>
    </xf>
    <xf numFmtId="0" fontId="4" fillId="47" borderId="53" applyNumberFormat="0" applyProtection="0">
      <alignment horizontal="left" vertical="top" indent="1"/>
    </xf>
    <xf numFmtId="38" fontId="50" fillId="48" borderId="1">
      <alignment horizontal="center"/>
      <protection locked="0"/>
    </xf>
    <xf numFmtId="0" fontId="266" fillId="46" borderId="72" applyNumberFormat="0" applyAlignment="0" applyProtection="0"/>
    <xf numFmtId="0" fontId="191" fillId="0" borderId="97"/>
    <xf numFmtId="0" fontId="153" fillId="115" borderId="53" applyNumberFormat="0" applyProtection="0">
      <alignment horizontal="left" vertical="top" indent="1"/>
    </xf>
    <xf numFmtId="0" fontId="222" fillId="66" borderId="53" applyNumberFormat="0" applyProtection="0">
      <alignment vertical="center"/>
    </xf>
    <xf numFmtId="0" fontId="50"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91" fillId="0" borderId="97"/>
    <xf numFmtId="0" fontId="56" fillId="42" borderId="0" applyNumberFormat="0" applyBorder="0" applyAlignment="0" applyProtection="0"/>
    <xf numFmtId="0" fontId="286" fillId="0" borderId="95">
      <alignment horizontal="right"/>
      <protection hidden="1"/>
    </xf>
    <xf numFmtId="0" fontId="332" fillId="66" borderId="60" applyNumberFormat="0" applyFont="0" applyAlignment="0" applyProtection="0"/>
    <xf numFmtId="0" fontId="309" fillId="46" borderId="79" applyNumberFormat="0" applyAlignment="0" applyProtection="0"/>
    <xf numFmtId="0" fontId="337" fillId="6" borderId="72" applyNumberFormat="0" applyAlignment="0" applyProtection="0"/>
    <xf numFmtId="0" fontId="378" fillId="150" borderId="54"/>
    <xf numFmtId="5" fontId="261" fillId="0" borderId="97" applyAlignment="0" applyProtection="0"/>
    <xf numFmtId="0" fontId="222" fillId="66" borderId="53" applyNumberFormat="0" applyProtection="0">
      <alignment vertical="center"/>
    </xf>
    <xf numFmtId="0" fontId="4" fillId="47" borderId="53" applyNumberFormat="0" applyProtection="0">
      <alignment horizontal="left" vertical="center" indent="1"/>
    </xf>
    <xf numFmtId="5" fontId="261" fillId="0" borderId="97" applyAlignment="0" applyProtection="0"/>
    <xf numFmtId="0" fontId="153" fillId="103"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0" fontId="56" fillId="42" borderId="0" applyNumberFormat="0" applyBorder="0" applyAlignment="0" applyProtection="0"/>
    <xf numFmtId="0" fontId="6" fillId="0" borderId="48" applyNumberFormat="0" applyProtection="0">
      <alignment horizontal="right" vertical="center"/>
    </xf>
    <xf numFmtId="0" fontId="248" fillId="66" borderId="60" applyNumberFormat="0" applyFont="0" applyAlignment="0" applyProtection="0"/>
    <xf numFmtId="0" fontId="332"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7" fillId="78" borderId="48" applyNumberFormat="0" applyAlignment="0" applyProtection="0"/>
    <xf numFmtId="0" fontId="4" fillId="115" borderId="53" applyNumberFormat="0" applyProtection="0">
      <alignment horizontal="left" vertical="top" indent="1"/>
    </xf>
    <xf numFmtId="0" fontId="153" fillId="66" borderId="53" applyNumberFormat="0" applyProtection="0">
      <alignment vertical="center"/>
    </xf>
    <xf numFmtId="0" fontId="4" fillId="47"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15" borderId="53" applyNumberFormat="0" applyProtection="0">
      <alignment horizontal="left" vertical="center" indent="1"/>
    </xf>
    <xf numFmtId="0" fontId="337" fillId="6" borderId="72" applyNumberFormat="0" applyAlignment="0" applyProtection="0"/>
    <xf numFmtId="0" fontId="153"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4" fontId="336" fillId="0" borderId="90" applyFill="0" applyBorder="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267" fontId="3" fillId="0" borderId="5">
      <alignment vertical="top" wrapText="1"/>
    </xf>
    <xf numFmtId="5" fontId="261" fillId="0" borderId="97" applyAlignment="0" applyProtection="0"/>
    <xf numFmtId="0" fontId="146" fillId="0" borderId="1">
      <alignment horizontal="centerContinuous" vertical="center"/>
    </xf>
    <xf numFmtId="0" fontId="257" fillId="0" borderId="94">
      <alignment horizontal="center" wrapText="1"/>
      <protection hidden="1"/>
    </xf>
    <xf numFmtId="0" fontId="4" fillId="115" borderId="53" applyNumberFormat="0" applyProtection="0">
      <alignment horizontal="left" vertical="center" indent="1"/>
    </xf>
    <xf numFmtId="5" fontId="261" fillId="0" borderId="97" applyAlignment="0" applyProtection="0"/>
    <xf numFmtId="176" fontId="191" fillId="0" borderId="97"/>
    <xf numFmtId="0" fontId="345" fillId="78" borderId="72" applyNumberFormat="0" applyAlignment="0" applyProtection="0"/>
    <xf numFmtId="0" fontId="310" fillId="0" borderId="94">
      <alignment horizontal="right" wrapText="1"/>
      <protection hidden="1"/>
    </xf>
    <xf numFmtId="0" fontId="153" fillId="66" borderId="53" applyNumberFormat="0" applyProtection="0">
      <alignment horizontal="left" vertical="center" indent="1"/>
    </xf>
    <xf numFmtId="0" fontId="257" fillId="0" borderId="112">
      <protection hidden="1"/>
    </xf>
    <xf numFmtId="0" fontId="50" fillId="46" borderId="1" applyNumberFormat="0">
      <alignment horizontal="centerContinuous" wrapText="1"/>
    </xf>
    <xf numFmtId="0" fontId="4" fillId="47" borderId="53" applyNumberFormat="0" applyProtection="0">
      <alignment horizontal="left" vertical="top" indent="1"/>
    </xf>
    <xf numFmtId="0" fontId="130"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49" fillId="0" borderId="112">
      <protection hidden="1"/>
    </xf>
    <xf numFmtId="0" fontId="153" fillId="148" borderId="53" applyNumberFormat="0" applyProtection="0">
      <alignment horizontal="right" vertical="center"/>
    </xf>
    <xf numFmtId="0" fontId="348" fillId="6" borderId="79" applyNumberFormat="0" applyAlignment="0" applyProtection="0"/>
    <xf numFmtId="0" fontId="186" fillId="66" borderId="53" applyNumberFormat="0" applyProtection="0">
      <alignment horizontal="left" vertical="top" indent="1"/>
    </xf>
    <xf numFmtId="0" fontId="332" fillId="66" borderId="60" applyNumberFormat="0" applyFont="0" applyAlignment="0" applyProtection="0"/>
    <xf numFmtId="0" fontId="153" fillId="66" borderId="53" applyNumberFormat="0" applyProtection="0">
      <alignment horizontal="left" vertical="top" indent="1"/>
    </xf>
    <xf numFmtId="0" fontId="348" fillId="6" borderId="79" applyNumberFormat="0" applyAlignment="0" applyProtection="0"/>
    <xf numFmtId="0" fontId="6" fillId="64" borderId="53" applyNumberFormat="0" applyProtection="0">
      <alignment horizontal="left" vertical="top" indent="1"/>
    </xf>
    <xf numFmtId="0" fontId="4" fillId="114" borderId="5" applyNumberFormat="0" applyFont="0" applyBorder="0" applyProtection="0"/>
    <xf numFmtId="0" fontId="119" fillId="48" borderId="53" applyNumberFormat="0" applyProtection="0">
      <alignment horizontal="left" vertical="center" indent="1"/>
    </xf>
    <xf numFmtId="0" fontId="248" fillId="66" borderId="60" applyNumberFormat="0" applyFont="0" applyAlignment="0" applyProtection="0"/>
    <xf numFmtId="1" fontId="206"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53" fillId="148" borderId="53" applyNumberFormat="0" applyProtection="0">
      <alignment horizontal="right" vertical="center"/>
    </xf>
    <xf numFmtId="0" fontId="332" fillId="66" borderId="60" applyNumberFormat="0" applyFont="0" applyAlignment="0" applyProtection="0"/>
    <xf numFmtId="0" fontId="4" fillId="0" borderId="92" applyNumberFormat="0" applyFont="0"/>
    <xf numFmtId="0" fontId="248" fillId="66" borderId="60" applyNumberFormat="0" applyFon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175" fillId="0" borderId="50" applyFont="0" applyBorder="0"/>
    <xf numFmtId="0" fontId="4" fillId="115" borderId="53" applyNumberFormat="0" applyProtection="0">
      <alignment horizontal="left" vertical="top" indent="1"/>
    </xf>
    <xf numFmtId="0" fontId="257" fillId="0" borderId="112">
      <protection hidden="1"/>
    </xf>
    <xf numFmtId="0" fontId="345" fillId="78" borderId="72" applyNumberFormat="0" applyAlignment="0" applyProtection="0"/>
    <xf numFmtId="0" fontId="286" fillId="0" borderId="95">
      <alignment horizontal="right"/>
      <protection hidden="1"/>
    </xf>
    <xf numFmtId="0" fontId="6" fillId="73" borderId="54"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48" fillId="66" borderId="60" applyNumberFormat="0" applyFont="0" applyAlignment="0" applyProtection="0"/>
    <xf numFmtId="0" fontId="44" fillId="0" borderId="91" applyNumberFormat="0">
      <alignment horizontal="left"/>
    </xf>
    <xf numFmtId="0" fontId="345" fillId="78" borderId="72" applyNumberFormat="0" applyAlignment="0" applyProtection="0"/>
    <xf numFmtId="0" fontId="337" fillId="6" borderId="72" applyNumberFormat="0" applyAlignment="0" applyProtection="0"/>
    <xf numFmtId="0" fontId="257" fillId="0" borderId="94">
      <alignment horizontal="center" wrapText="1"/>
      <protection hidden="1"/>
    </xf>
    <xf numFmtId="0" fontId="337" fillId="6" borderId="72" applyNumberFormat="0" applyAlignment="0" applyProtection="0"/>
    <xf numFmtId="0" fontId="153"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5" fillId="0" borderId="98">
      <alignment horizontal="left" vertical="center"/>
    </xf>
    <xf numFmtId="0" fontId="248" fillId="66" borderId="60" applyNumberFormat="0" applyFont="0" applyAlignment="0" applyProtection="0"/>
    <xf numFmtId="176" fontId="191" fillId="0" borderId="97"/>
    <xf numFmtId="0" fontId="345" fillId="78" borderId="72" applyNumberFormat="0" applyAlignment="0" applyProtection="0"/>
    <xf numFmtId="0" fontId="153" fillId="66" borderId="53" applyNumberFormat="0" applyProtection="0">
      <alignment horizontal="left" vertical="top" indent="1"/>
    </xf>
    <xf numFmtId="0" fontId="119" fillId="48" borderId="53" applyNumberFormat="0" applyProtection="0">
      <alignment vertical="center"/>
    </xf>
    <xf numFmtId="0" fontId="286" fillId="0" borderId="76">
      <alignment horizontal="center"/>
      <protection hidden="1"/>
    </xf>
    <xf numFmtId="0" fontId="153"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9" fillId="0" borderId="112">
      <protection hidden="1"/>
    </xf>
    <xf numFmtId="0" fontId="257" fillId="0" borderId="112">
      <protection hidden="1"/>
    </xf>
    <xf numFmtId="0" fontId="337" fillId="6" borderId="72" applyNumberFormat="0" applyAlignment="0" applyProtection="0"/>
    <xf numFmtId="0" fontId="279" fillId="0" borderId="5">
      <alignment horizontal="left"/>
    </xf>
    <xf numFmtId="176" fontId="175" fillId="0" borderId="50" applyFont="0" applyBorder="0"/>
    <xf numFmtId="0" fontId="345" fillId="78" borderId="72" applyNumberFormat="0" applyAlignment="0" applyProtection="0"/>
    <xf numFmtId="0" fontId="248" fillId="66" borderId="60" applyNumberFormat="0" applyFont="0" applyAlignment="0" applyProtection="0"/>
    <xf numFmtId="0" fontId="286" fillId="0" borderId="76">
      <alignment horizontal="center"/>
      <protection hidden="1"/>
    </xf>
    <xf numFmtId="0" fontId="153" fillId="66" borderId="53" applyNumberFormat="0" applyProtection="0">
      <alignment vertical="center"/>
    </xf>
    <xf numFmtId="0" fontId="4" fillId="64" borderId="53" applyNumberFormat="0" applyProtection="0">
      <alignment horizontal="left" vertical="top" indent="1"/>
    </xf>
    <xf numFmtId="5" fontId="261" fillId="0" borderId="97" applyAlignment="0" applyProtection="0"/>
    <xf numFmtId="0" fontId="4" fillId="64" borderId="53" applyNumberFormat="0" applyProtection="0">
      <alignment horizontal="left" vertical="top" indent="1"/>
    </xf>
    <xf numFmtId="0" fontId="149" fillId="0" borderId="112">
      <protection hidden="1"/>
    </xf>
    <xf numFmtId="0" fontId="4" fillId="0" borderId="97" applyNumberFormat="0" applyFont="0" applyFill="0" applyAlignment="0"/>
    <xf numFmtId="0" fontId="332" fillId="66" borderId="60" applyNumberFormat="0" applyFont="0" applyAlignment="0" applyProtection="0"/>
    <xf numFmtId="0" fontId="248" fillId="66" borderId="60" applyNumberFormat="0" applyFont="0" applyAlignment="0" applyProtection="0"/>
    <xf numFmtId="0" fontId="286" fillId="0" borderId="76">
      <alignment horizontal="center"/>
      <protection hidden="1"/>
    </xf>
    <xf numFmtId="0" fontId="119" fillId="48" borderId="53" applyNumberFormat="0" applyProtection="0">
      <alignment horizontal="left" vertical="top" indent="1"/>
    </xf>
    <xf numFmtId="0" fontId="153" fillId="66" borderId="53" applyNumberFormat="0" applyProtection="0">
      <alignment vertical="center"/>
    </xf>
    <xf numFmtId="0" fontId="153" fillId="149" borderId="53" applyNumberFormat="0" applyProtection="0">
      <alignment horizontal="right" vertical="center"/>
    </xf>
    <xf numFmtId="0" fontId="248" fillId="66" borderId="60" applyNumberFormat="0" applyFont="0" applyAlignment="0" applyProtection="0"/>
    <xf numFmtId="0" fontId="149" fillId="6" borderId="77">
      <protection hidden="1"/>
    </xf>
    <xf numFmtId="0" fontId="6" fillId="47" borderId="53" applyNumberFormat="0" applyProtection="0">
      <alignment horizontal="left" vertical="top" indent="1"/>
    </xf>
    <xf numFmtId="0" fontId="186" fillId="66" borderId="53" applyNumberFormat="0" applyProtection="0">
      <alignment horizontal="left" vertical="top" indent="1"/>
    </xf>
    <xf numFmtId="0" fontId="345" fillId="78" borderId="72" applyNumberForma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53" fillId="103" borderId="53" applyNumberFormat="0" applyProtection="0">
      <alignment horizontal="right" vertical="center"/>
    </xf>
    <xf numFmtId="0" fontId="4" fillId="116" borderId="53" applyNumberFormat="0" applyProtection="0">
      <alignment horizontal="left" vertical="top" indent="1"/>
    </xf>
    <xf numFmtId="0" fontId="153"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9" fillId="46" borderId="79" applyNumberFormat="0" applyAlignment="0" applyProtection="0"/>
    <xf numFmtId="0" fontId="153" fillId="115" borderId="53" applyNumberFormat="0" applyProtection="0">
      <alignment horizontal="left" vertical="top" indent="1"/>
    </xf>
    <xf numFmtId="0" fontId="4" fillId="64" borderId="53" applyNumberFormat="0" applyProtection="0">
      <alignment horizontal="left" vertical="center" indent="1"/>
    </xf>
    <xf numFmtId="0" fontId="257" fillId="0" borderId="112">
      <protection hidden="1"/>
    </xf>
    <xf numFmtId="0" fontId="4" fillId="116" borderId="53" applyNumberFormat="0" applyProtection="0">
      <alignment horizontal="left" vertical="top" indent="1"/>
    </xf>
    <xf numFmtId="0" fontId="4" fillId="75" borderId="5" applyFont="0">
      <alignment horizontal="center"/>
    </xf>
    <xf numFmtId="0" fontId="186" fillId="66"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49" fillId="0" borderId="112">
      <protection hidden="1"/>
    </xf>
    <xf numFmtId="0" fontId="248" fillId="66" borderId="60" applyNumberFormat="0" applyFont="0" applyAlignment="0" applyProtection="0"/>
    <xf numFmtId="0" fontId="222" fillId="66" borderId="53" applyNumberFormat="0" applyProtection="0">
      <alignment vertical="center"/>
    </xf>
    <xf numFmtId="0" fontId="348" fillId="6" borderId="79" applyNumberFormat="0" applyAlignment="0" applyProtection="0"/>
    <xf numFmtId="0" fontId="337" fillId="6" borderId="72" applyNumberFormat="0" applyAlignment="0" applyProtection="0"/>
    <xf numFmtId="0" fontId="286" fillId="0" borderId="112">
      <alignment horizontal="left" wrapText="1"/>
      <protection locked="0"/>
    </xf>
    <xf numFmtId="0" fontId="4" fillId="11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191" fillId="0" borderId="97"/>
    <xf numFmtId="0" fontId="130" fillId="66" borderId="60" applyNumberFormat="0" applyFont="0" applyAlignment="0" applyProtection="0"/>
    <xf numFmtId="0" fontId="56" fillId="174" borderId="0" applyNumberFormat="0" applyBorder="0" applyAlignment="0" applyProtection="0"/>
    <xf numFmtId="0" fontId="222" fillId="66" borderId="53" applyNumberFormat="0" applyProtection="0">
      <alignment vertical="center"/>
    </xf>
    <xf numFmtId="0" fontId="345" fillId="78" borderId="72" applyNumberFormat="0" applyAlignment="0" applyProtection="0"/>
    <xf numFmtId="0" fontId="337" fillId="6" borderId="72" applyNumberFormat="0" applyAlignment="0" applyProtection="0"/>
    <xf numFmtId="0" fontId="4" fillId="0" borderId="97" applyNumberFormat="0" applyFont="0" applyFill="0" applyAlignment="0"/>
    <xf numFmtId="0" fontId="224" fillId="47" borderId="53" applyNumberFormat="0" applyProtection="0">
      <alignment horizontal="right" vertical="center"/>
    </xf>
    <xf numFmtId="176" fontId="146" fillId="0" borderId="1">
      <alignment horizontal="centerContinuous" vertical="center"/>
    </xf>
    <xf numFmtId="0" fontId="221" fillId="0" borderId="89" applyNumberFormat="0" applyFill="0" applyAlignment="0" applyProtection="0"/>
    <xf numFmtId="0" fontId="248" fillId="66" borderId="60" applyNumberFormat="0" applyFont="0" applyAlignment="0" applyProtection="0"/>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center" indent="1"/>
    </xf>
    <xf numFmtId="0" fontId="119" fillId="48"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176" fontId="4" fillId="75" borderId="5" applyFont="0">
      <alignment horizontal="center"/>
    </xf>
    <xf numFmtId="0" fontId="153" fillId="73" borderId="53" applyNumberFormat="0" applyProtection="0">
      <alignment horizontal="right" vertical="center"/>
    </xf>
    <xf numFmtId="0" fontId="345" fillId="78" borderId="72" applyNumberFormat="0" applyAlignment="0" applyProtection="0"/>
    <xf numFmtId="0" fontId="153" fillId="115" borderId="53" applyNumberFormat="0" applyProtection="0">
      <alignment horizontal="right" vertical="center"/>
    </xf>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4" fillId="0" borderId="15" applyNumberFormat="0" applyFont="0"/>
    <xf numFmtId="0" fontId="175" fillId="0" borderId="50" applyFont="0" applyBorder="0"/>
    <xf numFmtId="0" fontId="56" fillId="160" borderId="0" applyNumberFormat="0" applyBorder="0" applyAlignment="0" applyProtection="0"/>
    <xf numFmtId="0" fontId="248" fillId="66" borderId="60" applyNumberFormat="0" applyFont="0" applyAlignment="0" applyProtection="0"/>
    <xf numFmtId="0" fontId="130" fillId="66" borderId="60" applyNumberFormat="0" applyFont="0" applyAlignment="0" applyProtection="0"/>
    <xf numFmtId="0" fontId="153" fillId="66" borderId="53" applyNumberFormat="0" applyProtection="0">
      <alignment vertical="center"/>
    </xf>
    <xf numFmtId="0" fontId="282" fillId="48" borderId="72" applyNumberFormat="0" applyAlignment="0" applyProtection="0"/>
    <xf numFmtId="0" fontId="6" fillId="47" borderId="53" applyNumberFormat="0" applyProtection="0">
      <alignment horizontal="left" vertical="top"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186" fillId="66" borderId="53" applyNumberFormat="0" applyProtection="0">
      <alignment vertical="center"/>
    </xf>
    <xf numFmtId="0" fontId="200" fillId="0" borderId="13" applyFill="0" applyBorder="0" applyProtection="0">
      <alignment horizontal="left" vertical="top"/>
    </xf>
    <xf numFmtId="0" fontId="257" fillId="0" borderId="112">
      <protection hidden="1"/>
    </xf>
    <xf numFmtId="0" fontId="286" fillId="0" borderId="76">
      <alignment horizontal="center"/>
      <protection hidden="1"/>
    </xf>
    <xf numFmtId="0" fontId="153" fillId="149" borderId="53" applyNumberFormat="0" applyProtection="0">
      <alignment horizontal="right" vertical="center"/>
    </xf>
    <xf numFmtId="0" fontId="153" fillId="104" borderId="53" applyNumberFormat="0" applyProtection="0">
      <alignment horizontal="right" vertical="center"/>
    </xf>
    <xf numFmtId="0" fontId="6" fillId="116" borderId="53" applyNumberFormat="0" applyProtection="0">
      <alignment horizontal="left" vertical="top" indent="1"/>
    </xf>
    <xf numFmtId="0" fontId="153" fillId="115" borderId="53" applyNumberFormat="0" applyProtection="0">
      <alignment horizontal="right" vertical="center"/>
    </xf>
    <xf numFmtId="0" fontId="282" fillId="48" borderId="72" applyNumberFormat="0" applyAlignment="0" applyProtection="0"/>
    <xf numFmtId="0" fontId="6" fillId="148" borderId="48" applyNumberFormat="0" applyProtection="0">
      <alignment horizontal="right" vertical="center"/>
    </xf>
    <xf numFmtId="0" fontId="222" fillId="47" borderId="53" applyNumberFormat="0" applyProtection="0">
      <alignment horizontal="right" vertical="center"/>
    </xf>
    <xf numFmtId="0" fontId="286" fillId="0" borderId="112">
      <alignment horizontal="left" wrapText="1"/>
      <protection locked="0"/>
    </xf>
    <xf numFmtId="0" fontId="345" fillId="78" borderId="72" applyNumberFormat="0" applyAlignment="0" applyProtection="0"/>
    <xf numFmtId="0" fontId="248" fillId="66" borderId="60" applyNumberFormat="0" applyFont="0" applyAlignment="0" applyProtection="0"/>
    <xf numFmtId="0" fontId="6" fillId="95" borderId="54" applyNumberFormat="0" applyProtection="0">
      <alignment horizontal="left" vertical="center" indent="1"/>
    </xf>
    <xf numFmtId="0" fontId="6" fillId="64" borderId="53" applyNumberFormat="0" applyProtection="0">
      <alignment horizontal="left" vertical="top" indent="1"/>
    </xf>
    <xf numFmtId="0" fontId="337" fillId="6" borderId="72" applyNumberFormat="0" applyAlignment="0" applyProtection="0"/>
    <xf numFmtId="0" fontId="6" fillId="115" borderId="53" applyNumberFormat="0" applyProtection="0">
      <alignment horizontal="left" vertical="top" indent="1"/>
    </xf>
    <xf numFmtId="0" fontId="153" fillId="104"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286" fillId="0" borderId="95">
      <alignment horizontal="right"/>
      <protection hidden="1"/>
    </xf>
    <xf numFmtId="0" fontId="378" fillId="150" borderId="54"/>
    <xf numFmtId="0" fontId="153" fillId="151" borderId="53" applyNumberFormat="0" applyProtection="0">
      <alignment horizontal="right" vertical="center"/>
    </xf>
    <xf numFmtId="0" fontId="220" fillId="48" borderId="53" applyNumberFormat="0" applyProtection="0">
      <alignment vertical="center"/>
    </xf>
    <xf numFmtId="0" fontId="4" fillId="115" borderId="53" applyNumberFormat="0" applyProtection="0">
      <alignment horizontal="left" vertical="center" indent="1"/>
    </xf>
    <xf numFmtId="0" fontId="153" fillId="148" borderId="53" applyNumberFormat="0" applyProtection="0">
      <alignment horizontal="right" vertical="center"/>
    </xf>
    <xf numFmtId="0" fontId="119" fillId="48" borderId="53" applyNumberFormat="0" applyProtection="0">
      <alignment horizontal="left" vertical="top" indent="1"/>
    </xf>
    <xf numFmtId="0" fontId="4" fillId="116" borderId="53" applyNumberFormat="0" applyProtection="0">
      <alignment horizontal="left" vertical="top" indent="1"/>
    </xf>
    <xf numFmtId="0" fontId="4" fillId="116" borderId="53" applyNumberFormat="0" applyProtection="0">
      <alignment horizontal="left" vertical="top" indent="1"/>
    </xf>
    <xf numFmtId="176" fontId="200" fillId="0" borderId="13" applyFill="0" applyBorder="0" applyProtection="0">
      <alignment horizontal="left" vertical="top"/>
    </xf>
    <xf numFmtId="0" fontId="119" fillId="48" borderId="53" applyNumberFormat="0" applyProtection="0">
      <alignment horizontal="left" vertical="top" indent="1"/>
    </xf>
    <xf numFmtId="0" fontId="345" fillId="78" borderId="72" applyNumberFormat="0" applyAlignment="0" applyProtection="0"/>
    <xf numFmtId="0" fontId="153" fillId="66" borderId="53" applyNumberFormat="0" applyProtection="0">
      <alignment vertical="center"/>
    </xf>
    <xf numFmtId="0" fontId="345" fillId="78" borderId="72" applyNumberFormat="0" applyAlignment="0" applyProtection="0"/>
    <xf numFmtId="0" fontId="4" fillId="64" borderId="53" applyNumberFormat="0" applyProtection="0">
      <alignment horizontal="left" vertical="top" indent="1"/>
    </xf>
    <xf numFmtId="0" fontId="119" fillId="48" borderId="53" applyNumberFormat="0" applyProtection="0">
      <alignment horizontal="left" vertical="center" indent="1"/>
    </xf>
    <xf numFmtId="0" fontId="348" fillId="6" borderId="79" applyNumberFormat="0" applyAlignment="0" applyProtection="0"/>
    <xf numFmtId="0" fontId="92" fillId="166" borderId="21" applyNumberFormat="0" applyAlignment="0" applyProtection="0"/>
    <xf numFmtId="0" fontId="282" fillId="78" borderId="72" applyNumberFormat="0" applyAlignment="0" applyProtection="0"/>
    <xf numFmtId="0" fontId="153" fillId="150" borderId="53" applyNumberFormat="0" applyProtection="0">
      <alignment horizontal="righ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282" fillId="78" borderId="72" applyNumberFormat="0" applyAlignment="0" applyProtection="0"/>
    <xf numFmtId="0" fontId="6" fillId="115" borderId="53" applyNumberFormat="0" applyProtection="0">
      <alignment horizontal="left" vertical="top" indent="1"/>
    </xf>
    <xf numFmtId="0" fontId="153" fillId="115" borderId="53" applyNumberFormat="0" applyProtection="0">
      <alignment horizontal="left" vertical="center" indent="1"/>
    </xf>
    <xf numFmtId="0" fontId="119" fillId="48" borderId="53" applyNumberFormat="0" applyProtection="0">
      <alignment horizontal="left" vertical="top" indent="1"/>
    </xf>
    <xf numFmtId="0" fontId="153" fillId="115" borderId="53" applyNumberFormat="0" applyProtection="0">
      <alignment horizontal="left" vertical="center" indent="1"/>
    </xf>
    <xf numFmtId="0" fontId="345" fillId="78" borderId="72" applyNumberFormat="0" applyAlignment="0" applyProtection="0"/>
    <xf numFmtId="0" fontId="375" fillId="0" borderId="1" applyAlignment="0"/>
    <xf numFmtId="0" fontId="4" fillId="0" borderId="97" applyNumberFormat="0" applyFont="0" applyFill="0" applyAlignment="0"/>
    <xf numFmtId="0" fontId="4" fillId="115" borderId="53" applyNumberFormat="0" applyProtection="0">
      <alignment horizontal="left" vertical="center" indent="1"/>
    </xf>
    <xf numFmtId="0" fontId="332" fillId="66" borderId="60" applyNumberFormat="0" applyFont="0" applyAlignment="0" applyProtection="0"/>
    <xf numFmtId="0" fontId="6" fillId="115" borderId="54" applyNumberFormat="0" applyProtection="0">
      <alignment horizontal="left" vertical="center" indent="1"/>
    </xf>
    <xf numFmtId="0" fontId="345" fillId="78" borderId="72" applyNumberFormat="0" applyAlignment="0" applyProtection="0"/>
    <xf numFmtId="0" fontId="348" fillId="6" borderId="79" applyNumberFormat="0" applyAlignment="0" applyProtection="0"/>
    <xf numFmtId="0" fontId="153" fillId="155" borderId="53" applyNumberFormat="0" applyProtection="0">
      <alignment horizontal="right" vertical="center"/>
    </xf>
    <xf numFmtId="0" fontId="257" fillId="0" borderId="112">
      <protection hidden="1"/>
    </xf>
    <xf numFmtId="0" fontId="153" fillId="150" borderId="53" applyNumberFormat="0" applyProtection="0">
      <alignment horizontal="righ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2" fillId="66" borderId="53" applyNumberFormat="0" applyProtection="0">
      <alignment vertical="center"/>
    </xf>
    <xf numFmtId="0" fontId="153" fillId="154" borderId="53" applyNumberFormat="0" applyProtection="0">
      <alignment horizontal="right" vertical="center"/>
    </xf>
    <xf numFmtId="0" fontId="248" fillId="66" borderId="60" applyNumberFormat="0" applyFont="0" applyAlignment="0" applyProtection="0"/>
    <xf numFmtId="0" fontId="188" fillId="46" borderId="48" applyNumberFormat="0" applyProtection="0">
      <alignment horizontal="right" vertical="center"/>
    </xf>
    <xf numFmtId="0" fontId="348" fillId="6" borderId="79" applyNumberFormat="0" applyAlignment="0" applyProtection="0"/>
    <xf numFmtId="4" fontId="336" fillId="0" borderId="90" applyFill="0" applyBorder="0" applyProtection="0">
      <alignment horizontal="right" vertical="center"/>
    </xf>
    <xf numFmtId="0" fontId="226" fillId="46" borderId="49">
      <protection locked="0"/>
    </xf>
    <xf numFmtId="0" fontId="282" fillId="78" borderId="72" applyNumberFormat="0" applyAlignment="0" applyProtection="0"/>
    <xf numFmtId="0" fontId="4" fillId="115" borderId="53" applyNumberFormat="0" applyProtection="0">
      <alignment horizontal="left" vertical="center" indent="1"/>
    </xf>
    <xf numFmtId="0" fontId="257" fillId="0" borderId="94">
      <alignment horizontal="right" wrapText="1"/>
      <protection locked="0"/>
    </xf>
    <xf numFmtId="0" fontId="220" fillId="48" borderId="53" applyNumberFormat="0" applyProtection="0">
      <alignment vertical="center"/>
    </xf>
    <xf numFmtId="0" fontId="153" fillId="66" borderId="53" applyNumberFormat="0" applyProtection="0">
      <alignment vertical="center"/>
    </xf>
    <xf numFmtId="0" fontId="4" fillId="115" borderId="53" applyNumberFormat="0" applyProtection="0">
      <alignment horizontal="left" vertical="top" indent="1"/>
    </xf>
    <xf numFmtId="0" fontId="378" fillId="150" borderId="54"/>
    <xf numFmtId="0" fontId="153" fillId="47"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47" borderId="53" applyNumberFormat="0" applyProtection="0">
      <alignment horizontal="left" vertical="top" indent="1"/>
    </xf>
    <xf numFmtId="209" fontId="198" fillId="0" borderId="1" applyBorder="0" applyProtection="0">
      <alignment horizontal="right" vertical="center"/>
    </xf>
    <xf numFmtId="0" fontId="6" fillId="95"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top" indent="1"/>
    </xf>
    <xf numFmtId="0" fontId="185" fillId="48" borderId="53" applyNumberFormat="0" applyProtection="0">
      <alignment horizontal="left" vertical="top" indent="1"/>
    </xf>
    <xf numFmtId="0" fontId="153" fillId="66" borderId="53" applyNumberFormat="0" applyProtection="0">
      <alignment horizontal="left" vertical="center" indent="1"/>
    </xf>
    <xf numFmtId="0" fontId="119" fillId="48" borderId="53" applyNumberFormat="0" applyProtection="0">
      <alignment horizontal="left" vertical="center" indent="1"/>
    </xf>
    <xf numFmtId="0" fontId="146" fillId="0" borderId="1">
      <alignment horizontal="centerContinuous" vertical="center"/>
    </xf>
    <xf numFmtId="0" fontId="337" fillId="6" borderId="72" applyNumberFormat="0" applyAlignment="0" applyProtection="0"/>
    <xf numFmtId="0" fontId="257" fillId="0" borderId="94">
      <alignment horizontal="right" wrapText="1"/>
      <protection locked="0"/>
    </xf>
    <xf numFmtId="0" fontId="6" fillId="116" borderId="53" applyNumberFormat="0" applyProtection="0">
      <alignment horizontal="left" vertical="top" indent="1"/>
    </xf>
    <xf numFmtId="0" fontId="257" fillId="0" borderId="112">
      <protection hidden="1"/>
    </xf>
    <xf numFmtId="0" fontId="149" fillId="0" borderId="112">
      <protection hidden="1"/>
    </xf>
    <xf numFmtId="0" fontId="282" fillId="78" borderId="72" applyNumberFormat="0" applyAlignment="0" applyProtection="0"/>
    <xf numFmtId="0" fontId="4" fillId="115" borderId="53" applyNumberFormat="0" applyProtection="0">
      <alignment horizontal="left" vertical="top" indent="1"/>
    </xf>
    <xf numFmtId="0" fontId="56" fillId="42" borderId="0" applyNumberFormat="0" applyBorder="0" applyAlignment="0" applyProtection="0"/>
    <xf numFmtId="0" fontId="153" fillId="66" borderId="53" applyNumberFormat="0" applyProtection="0">
      <alignment horizontal="left" vertical="top" indent="1"/>
    </xf>
    <xf numFmtId="0" fontId="266" fillId="46" borderId="72" applyNumberFormat="0" applyAlignment="0" applyProtection="0"/>
    <xf numFmtId="0" fontId="310" fillId="0" borderId="94">
      <alignment horizontal="right" wrapText="1"/>
      <protection hidden="1"/>
    </xf>
    <xf numFmtId="0" fontId="167" fillId="78" borderId="48" applyNumberFormat="0" applyAlignment="0" applyProtection="0"/>
    <xf numFmtId="0" fontId="4" fillId="115" borderId="53" applyNumberFormat="0" applyProtection="0">
      <alignment horizontal="left" vertical="center" indent="1"/>
    </xf>
    <xf numFmtId="0" fontId="6" fillId="154" borderId="48" applyNumberFormat="0" applyProtection="0">
      <alignment horizontal="right" vertical="center"/>
    </xf>
    <xf numFmtId="0" fontId="191" fillId="0" borderId="97"/>
    <xf numFmtId="0" fontId="337" fillId="6" borderId="72" applyNumberFormat="0" applyAlignment="0" applyProtection="0"/>
    <xf numFmtId="0" fontId="4" fillId="0" borderId="15" applyNumberFormat="0" applyFont="0"/>
    <xf numFmtId="43" fontId="55" fillId="0" borderId="0" applyFont="0" applyFill="0" applyBorder="0" applyAlignment="0" applyProtection="0"/>
    <xf numFmtId="0" fontId="337" fillId="6" borderId="72" applyNumberFormat="0" applyAlignment="0" applyProtection="0"/>
    <xf numFmtId="0" fontId="153" fillId="104" borderId="53" applyNumberFormat="0" applyProtection="0">
      <alignment horizontal="right" vertical="center"/>
    </xf>
    <xf numFmtId="0" fontId="378" fillId="150" borderId="54"/>
    <xf numFmtId="0" fontId="345" fillId="78" borderId="72" applyNumberFormat="0" applyAlignment="0" applyProtection="0"/>
    <xf numFmtId="0" fontId="4" fillId="64" borderId="53" applyNumberFormat="0" applyProtection="0">
      <alignment horizontal="left" vertical="top" indent="1"/>
    </xf>
    <xf numFmtId="0" fontId="153" fillId="115" borderId="53" applyNumberFormat="0" applyProtection="0">
      <alignment horizontal="right" vertical="center"/>
    </xf>
    <xf numFmtId="4" fontId="336" fillId="0" borderId="90" applyFill="0" applyBorder="0" applyProtection="0">
      <alignment horizontal="right" vertical="center"/>
    </xf>
    <xf numFmtId="0" fontId="153" fillId="150" borderId="53" applyNumberFormat="0" applyProtection="0">
      <alignment horizontal="right" vertical="center"/>
    </xf>
    <xf numFmtId="0" fontId="153" fillId="148" borderId="53" applyNumberFormat="0" applyProtection="0">
      <alignment horizontal="right" vertical="center"/>
    </xf>
    <xf numFmtId="0" fontId="153" fillId="73" borderId="53" applyNumberFormat="0" applyProtection="0">
      <alignment horizontal="right" vertical="center"/>
    </xf>
    <xf numFmtId="0" fontId="119" fillId="48" borderId="53" applyNumberFormat="0" applyProtection="0">
      <alignment vertical="center"/>
    </xf>
    <xf numFmtId="0" fontId="345" fillId="78"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185" fillId="48" borderId="53" applyNumberFormat="0" applyProtection="0">
      <alignment horizontal="left" vertical="top" indent="1"/>
    </xf>
    <xf numFmtId="0" fontId="248" fillId="66" borderId="60" applyNumberFormat="0" applyFont="0" applyAlignment="0" applyProtection="0"/>
    <xf numFmtId="0" fontId="44" fillId="0" borderId="13" applyNumberFormat="0">
      <alignment horizontal="left"/>
    </xf>
    <xf numFmtId="0" fontId="149" fillId="0" borderId="112">
      <protection hidden="1"/>
    </xf>
    <xf numFmtId="0" fontId="248" fillId="66" borderId="60" applyNumberFormat="0" applyFont="0" applyAlignment="0" applyProtection="0"/>
    <xf numFmtId="0" fontId="378" fillId="207" borderId="54"/>
    <xf numFmtId="0" fontId="279" fillId="0" borderId="5">
      <alignment horizontal="left"/>
    </xf>
    <xf numFmtId="0" fontId="4" fillId="115" borderId="53" applyNumberFormat="0" applyProtection="0">
      <alignment horizontal="left" vertical="center" indent="1"/>
    </xf>
    <xf numFmtId="0" fontId="4" fillId="116" borderId="53" applyNumberFormat="0" applyProtection="0">
      <alignment horizontal="left" vertical="top" indent="1"/>
    </xf>
    <xf numFmtId="0" fontId="6" fillId="64" borderId="53" applyNumberFormat="0" applyProtection="0">
      <alignment horizontal="left" vertical="top" indent="1"/>
    </xf>
    <xf numFmtId="0" fontId="153" fillId="103" borderId="53" applyNumberFormat="0" applyProtection="0">
      <alignment horizontal="right" vertical="center"/>
    </xf>
    <xf numFmtId="0" fontId="220" fillId="48" borderId="53" applyNumberFormat="0" applyProtection="0">
      <alignment vertical="center"/>
    </xf>
    <xf numFmtId="0" fontId="186" fillId="6" borderId="53" applyNumberFormat="0" applyProtection="0">
      <alignment horizontal="left" vertical="center" indent="1"/>
    </xf>
    <xf numFmtId="0" fontId="282" fillId="48" borderId="72" applyNumberFormat="0" applyAlignment="0" applyProtection="0"/>
    <xf numFmtId="198" fontId="253" fillId="0" borderId="93"/>
    <xf numFmtId="0" fontId="221" fillId="0" borderId="89" applyNumberFormat="0" applyFill="0" applyAlignment="0" applyProtection="0"/>
    <xf numFmtId="0" fontId="4" fillId="0" borderId="92" applyNumberFormat="0" applyFont="0"/>
    <xf numFmtId="0" fontId="4" fillId="64" borderId="53"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4" fillId="116" borderId="53" applyNumberFormat="0" applyProtection="0">
      <alignment horizontal="left" vertical="center" indent="1"/>
    </xf>
    <xf numFmtId="0" fontId="286" fillId="0" borderId="76">
      <alignment horizontal="center"/>
      <protection hidden="1"/>
    </xf>
    <xf numFmtId="0" fontId="337" fillId="6" borderId="72" applyNumberFormat="0" applyAlignment="0" applyProtection="0"/>
    <xf numFmtId="0" fontId="337" fillId="6" borderId="72" applyNumberFormat="0" applyAlignment="0" applyProtection="0"/>
    <xf numFmtId="0" fontId="286" fillId="0" borderId="76">
      <alignment horizontal="center"/>
      <protection hidden="1"/>
    </xf>
    <xf numFmtId="0" fontId="4" fillId="66" borderId="60" applyNumberFormat="0" applyFont="0" applyAlignment="0" applyProtection="0"/>
    <xf numFmtId="0" fontId="286" fillId="0" borderId="112">
      <alignment horizontal="left" wrapText="1"/>
      <protection locked="0"/>
    </xf>
    <xf numFmtId="0" fontId="188" fillId="46" borderId="48" applyNumberFormat="0" applyProtection="0">
      <alignment horizontal="right" vertical="center"/>
    </xf>
    <xf numFmtId="0" fontId="153" fillId="73" borderId="53" applyNumberFormat="0" applyProtection="0">
      <alignment horizontal="right" vertical="center"/>
    </xf>
    <xf numFmtId="0" fontId="6" fillId="47" borderId="53" applyNumberFormat="0" applyProtection="0">
      <alignment horizontal="left" vertical="top" indent="1"/>
    </xf>
    <xf numFmtId="0" fontId="149" fillId="0" borderId="112">
      <protection hidden="1"/>
    </xf>
    <xf numFmtId="0" fontId="286" fillId="0" borderId="112">
      <alignment horizontal="left" wrapText="1"/>
      <protection hidden="1"/>
    </xf>
    <xf numFmtId="0" fontId="4" fillId="0" borderId="97" applyNumberFormat="0" applyFont="0" applyFill="0" applyAlignment="0"/>
    <xf numFmtId="0" fontId="149" fillId="6" borderId="77">
      <protection hidden="1"/>
    </xf>
    <xf numFmtId="0" fontId="4" fillId="115" borderId="53" applyNumberFormat="0" applyProtection="0">
      <alignment horizontal="left" vertical="top" indent="1"/>
    </xf>
    <xf numFmtId="0" fontId="153" fillId="66" borderId="53" applyNumberFormat="0" applyProtection="0">
      <alignment vertical="center"/>
    </xf>
    <xf numFmtId="0" fontId="6" fillId="48" borderId="48"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266" fillId="46" borderId="72" applyNumberFormat="0" applyAlignment="0" applyProtection="0"/>
    <xf numFmtId="0" fontId="185" fillId="48" borderId="53" applyNumberFormat="0" applyProtection="0">
      <alignment horizontal="left" vertical="top" indent="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69" fillId="0" borderId="5"/>
    <xf numFmtId="0" fontId="175" fillId="0" borderId="50" applyFont="0" applyBorder="0"/>
    <xf numFmtId="43" fontId="55" fillId="0" borderId="0" applyFont="0" applyFill="0" applyBorder="0" applyAlignment="0" applyProtection="0"/>
    <xf numFmtId="0" fontId="187" fillId="190" borderId="54" applyNumberFormat="0" applyProtection="0">
      <alignment horizontal="left" vertical="center" indent="1"/>
    </xf>
    <xf numFmtId="0" fontId="56" fillId="180" borderId="0" applyNumberFormat="0" applyBorder="0" applyAlignment="0" applyProtection="0"/>
    <xf numFmtId="0" fontId="248" fillId="66" borderId="60" applyNumberFormat="0" applyFont="0" applyAlignment="0" applyProtection="0"/>
    <xf numFmtId="0" fontId="56" fillId="44" borderId="0" applyNumberFormat="0" applyBorder="0" applyAlignment="0" applyProtection="0"/>
    <xf numFmtId="0" fontId="153" fillId="66" borderId="53" applyNumberFormat="0" applyProtection="0">
      <alignment horizontal="left" vertical="center" indent="1"/>
    </xf>
    <xf numFmtId="0" fontId="337" fillId="6" borderId="72" applyNumberFormat="0" applyAlignment="0" applyProtection="0"/>
    <xf numFmtId="0" fontId="4" fillId="47" borderId="53" applyNumberFormat="0" applyProtection="0">
      <alignment horizontal="left" vertical="center" indent="1"/>
    </xf>
    <xf numFmtId="0" fontId="153" fillId="115"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226" fillId="46" borderId="49">
      <protection locked="0"/>
    </xf>
    <xf numFmtId="0" fontId="4" fillId="64" borderId="53" applyNumberFormat="0" applyProtection="0">
      <alignment horizontal="left" vertical="center" indent="1"/>
    </xf>
    <xf numFmtId="0" fontId="4" fillId="116" borderId="53" applyNumberFormat="0" applyProtection="0">
      <alignment horizontal="left" vertical="center" indent="1"/>
    </xf>
    <xf numFmtId="176" fontId="193" fillId="46" borderId="58">
      <protection locked="0"/>
    </xf>
    <xf numFmtId="5" fontId="261" fillId="0" borderId="97" applyAlignment="0" applyProtection="0"/>
    <xf numFmtId="0" fontId="309" fillId="46" borderId="79" applyNumberFormat="0" applyAlignment="0" applyProtection="0"/>
    <xf numFmtId="0" fontId="378" fillId="150" borderId="54"/>
    <xf numFmtId="0" fontId="186" fillId="115" borderId="53" applyNumberFormat="0" applyProtection="0">
      <alignment horizontal="left" vertical="top" indent="1"/>
    </xf>
    <xf numFmtId="0" fontId="266" fillId="46" borderId="72" applyNumberFormat="0" applyAlignment="0" applyProtection="0"/>
    <xf numFmtId="0" fontId="153" fillId="115" borderId="53" applyNumberFormat="0" applyProtection="0">
      <alignment horizontal="left" vertical="center" indent="1"/>
    </xf>
    <xf numFmtId="0" fontId="286" fillId="0" borderId="112">
      <alignment horizontal="left" wrapText="1"/>
      <protection hidden="1"/>
    </xf>
    <xf numFmtId="0" fontId="345" fillId="78" borderId="72" applyNumberFormat="0" applyAlignment="0" applyProtection="0"/>
    <xf numFmtId="49" fontId="194" fillId="104" borderId="80"/>
    <xf numFmtId="0" fontId="193" fillId="46" borderId="58">
      <protection locked="0"/>
    </xf>
    <xf numFmtId="0" fontId="153" fillId="115" borderId="53" applyNumberFormat="0" applyProtection="0">
      <alignment horizontal="left" vertical="top" indent="1"/>
    </xf>
    <xf numFmtId="0" fontId="4" fillId="116" borderId="54" applyNumberFormat="0" applyProtection="0">
      <alignment horizontal="left" vertical="center" indent="1"/>
    </xf>
    <xf numFmtId="198" fontId="253" fillId="0" borderId="93"/>
    <xf numFmtId="0" fontId="286" fillId="0" borderId="112">
      <alignment horizontal="left" wrapText="1"/>
      <protection locked="0"/>
    </xf>
    <xf numFmtId="0" fontId="279" fillId="0" borderId="5">
      <alignment horizontal="left"/>
    </xf>
    <xf numFmtId="0" fontId="153" fillId="103" borderId="53" applyNumberFormat="0" applyProtection="0">
      <alignment horizontal="right" vertical="center"/>
    </xf>
    <xf numFmtId="0" fontId="153" fillId="115" borderId="53" applyNumberFormat="0" applyProtection="0">
      <alignment horizontal="left" vertical="center" indent="1"/>
    </xf>
    <xf numFmtId="5" fontId="261" fillId="0" borderId="97" applyAlignment="0" applyProtection="0"/>
    <xf numFmtId="0" fontId="6" fillId="47" borderId="53" applyNumberFormat="0" applyProtection="0">
      <alignment horizontal="left" vertical="top" indent="1"/>
    </xf>
    <xf numFmtId="0" fontId="313" fillId="47" borderId="13" applyNumberFormat="0" applyFont="0" applyFill="0" applyBorder="0" applyAlignment="0" applyProtection="0"/>
    <xf numFmtId="0" fontId="4" fillId="64" borderId="53" applyNumberFormat="0" applyProtection="0">
      <alignment horizontal="left" vertical="top" indent="1"/>
    </xf>
    <xf numFmtId="0" fontId="378" fillId="150" borderId="54"/>
    <xf numFmtId="0" fontId="4" fillId="116" borderId="53" applyNumberFormat="0" applyProtection="0">
      <alignment horizontal="left" vertical="center" indent="1"/>
    </xf>
    <xf numFmtId="0" fontId="153" fillId="66" borderId="53" applyNumberFormat="0" applyProtection="0">
      <alignment vertical="center"/>
    </xf>
    <xf numFmtId="0" fontId="50" fillId="0" borderId="99" applyNumberFormat="0"/>
    <xf numFmtId="176" fontId="147" fillId="0" borderId="44">
      <protection locked="0"/>
    </xf>
    <xf numFmtId="0" fontId="119" fillId="48" borderId="53" applyNumberFormat="0" applyProtection="0">
      <alignment vertical="center"/>
    </xf>
    <xf numFmtId="0" fontId="4" fillId="66" borderId="60" applyNumberFormat="0" applyFont="0" applyAlignment="0" applyProtection="0"/>
    <xf numFmtId="0" fontId="6" fillId="115" borderId="54" applyNumberFormat="0" applyProtection="0">
      <alignment horizontal="left" vertical="center" indent="1"/>
    </xf>
    <xf numFmtId="0" fontId="4" fillId="0" borderId="15" applyNumberFormat="0" applyFont="0"/>
    <xf numFmtId="267" fontId="3" fillId="0" borderId="5">
      <alignment vertical="top" wrapText="1"/>
    </xf>
    <xf numFmtId="0" fontId="119" fillId="48" borderId="53" applyNumberFormat="0" applyProtection="0">
      <alignment horizontal="left" vertical="center" indent="1"/>
    </xf>
    <xf numFmtId="0" fontId="44" fillId="0" borderId="13" applyNumberFormat="0">
      <alignment horizontal="left"/>
    </xf>
    <xf numFmtId="0" fontId="4" fillId="47" borderId="53" applyNumberFormat="0" applyProtection="0">
      <alignment horizontal="left" vertical="center" indent="1"/>
    </xf>
    <xf numFmtId="0" fontId="153" fillId="103" borderId="53" applyNumberFormat="0" applyProtection="0">
      <alignment horizontal="right" vertical="center"/>
    </xf>
    <xf numFmtId="0" fontId="56" fillId="180" borderId="0" applyNumberFormat="0" applyBorder="0" applyAlignment="0" applyProtection="0"/>
    <xf numFmtId="0" fontId="4" fillId="115"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4" fillId="64" borderId="53" applyNumberFormat="0" applyProtection="0">
      <alignment horizontal="left" vertical="center" indent="1"/>
    </xf>
    <xf numFmtId="0" fontId="153" fillId="104" borderId="53" applyNumberFormat="0" applyProtection="0">
      <alignment horizontal="right" vertical="center"/>
    </xf>
    <xf numFmtId="0" fontId="4" fillId="116" borderId="53" applyNumberFormat="0" applyProtection="0">
      <alignment horizontal="left" vertical="center" indent="1"/>
    </xf>
    <xf numFmtId="0" fontId="56" fillId="180" borderId="0" applyNumberFormat="0" applyBorder="0" applyAlignment="0" applyProtection="0"/>
    <xf numFmtId="0" fontId="378" fillId="207" borderId="54"/>
    <xf numFmtId="0" fontId="56" fillId="42" borderId="0" applyNumberFormat="0" applyBorder="0" applyAlignment="0" applyProtection="0"/>
    <xf numFmtId="0" fontId="153" fillId="115" borderId="53" applyNumberFormat="0" applyProtection="0">
      <alignment horizontal="left" vertical="center" indent="1"/>
    </xf>
    <xf numFmtId="0" fontId="56" fillId="43" borderId="0" applyNumberFormat="0" applyBorder="0" applyAlignment="0" applyProtection="0"/>
    <xf numFmtId="0" fontId="55" fillId="0" borderId="0"/>
    <xf numFmtId="38" fontId="50" fillId="48" borderId="1">
      <alignment horizontal="center"/>
      <protection locked="0"/>
    </xf>
    <xf numFmtId="209" fontId="198" fillId="0" borderId="1" applyBorder="0" applyProtection="0">
      <alignment horizontal="right" vertical="center"/>
    </xf>
    <xf numFmtId="0" fontId="220" fillId="48" borderId="53" applyNumberFormat="0" applyProtection="0">
      <alignment vertical="center"/>
    </xf>
    <xf numFmtId="0" fontId="130" fillId="66" borderId="60" applyNumberFormat="0" applyFont="0" applyAlignment="0" applyProtection="0"/>
    <xf numFmtId="0" fontId="175" fillId="0" borderId="50" applyFont="0" applyBorder="0"/>
    <xf numFmtId="0" fontId="309" fillId="46" borderId="79" applyNumberFormat="0" applyAlignment="0" applyProtection="0"/>
    <xf numFmtId="0" fontId="4" fillId="115"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119" fillId="48" borderId="53" applyNumberFormat="0" applyProtection="0">
      <alignment horizontal="left" vertical="center" indent="1"/>
    </xf>
    <xf numFmtId="0" fontId="309" fillId="46" borderId="79" applyNumberFormat="0" applyAlignment="0" applyProtection="0"/>
    <xf numFmtId="0" fontId="186" fillId="66" borderId="53" applyNumberFormat="0" applyProtection="0">
      <alignment vertical="center"/>
    </xf>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153" fillId="151"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5" fontId="261" fillId="0" borderId="97"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345" fillId="78" borderId="72"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4" fillId="115" borderId="53" applyNumberFormat="0" applyProtection="0">
      <alignment horizontal="left" vertical="top" indent="1"/>
    </xf>
    <xf numFmtId="0" fontId="224" fillId="47" borderId="53" applyNumberFormat="0" applyProtection="0">
      <alignment horizontal="right" vertical="center"/>
    </xf>
    <xf numFmtId="0" fontId="248" fillId="66" borderId="60" applyNumberFormat="0" applyFont="0" applyAlignment="0" applyProtection="0"/>
    <xf numFmtId="0" fontId="4" fillId="47" borderId="53" applyNumberFormat="0" applyProtection="0">
      <alignment horizontal="left" vertical="top" indent="1"/>
    </xf>
    <xf numFmtId="176" fontId="191" fillId="0" borderId="97"/>
    <xf numFmtId="0" fontId="4" fillId="116" borderId="54" applyNumberFormat="0" applyProtection="0">
      <alignment horizontal="left" vertical="center" indent="1"/>
    </xf>
    <xf numFmtId="0" fontId="345" fillId="78" borderId="72" applyNumberFormat="0" applyAlignment="0" applyProtection="0"/>
    <xf numFmtId="0" fontId="286" fillId="0" borderId="95">
      <alignment horizontal="right"/>
      <protection hidden="1"/>
    </xf>
    <xf numFmtId="0" fontId="4" fillId="0" borderId="92" applyNumberFormat="0" applyFont="0"/>
    <xf numFmtId="0" fontId="130" fillId="66" borderId="60" applyNumberFormat="0" applyFont="0" applyAlignment="0" applyProtection="0"/>
    <xf numFmtId="0" fontId="6" fillId="48" borderId="48" applyNumberFormat="0" applyProtection="0">
      <alignment vertical="center"/>
    </xf>
    <xf numFmtId="0" fontId="119" fillId="48"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92" fillId="166" borderId="21" applyNumberFormat="0" applyAlignment="0" applyProtection="0"/>
    <xf numFmtId="0" fontId="153" fillId="66" borderId="53" applyNumberFormat="0" applyProtection="0">
      <alignment vertical="center"/>
    </xf>
    <xf numFmtId="0" fontId="6" fillId="0" borderId="48" applyNumberFormat="0" applyProtection="0">
      <alignment horizontal="right" vertical="center"/>
    </xf>
    <xf numFmtId="0" fontId="153" fillId="66" borderId="53" applyNumberFormat="0" applyProtection="0">
      <alignment horizontal="left" vertical="top" indent="1"/>
    </xf>
    <xf numFmtId="0" fontId="193" fillId="46" borderId="58">
      <protection locked="0"/>
    </xf>
    <xf numFmtId="4" fontId="336" fillId="0" borderId="90" applyFill="0" applyBorder="0" applyProtection="0">
      <alignment horizontal="right" vertical="center"/>
    </xf>
    <xf numFmtId="5" fontId="261" fillId="0" borderId="97" applyAlignment="0" applyProtection="0"/>
    <xf numFmtId="0" fontId="248" fillId="66" borderId="60" applyNumberFormat="0" applyFont="0" applyAlignment="0" applyProtection="0"/>
    <xf numFmtId="0" fontId="332" fillId="66" borderId="60" applyNumberFormat="0" applyFont="0" applyAlignment="0" applyProtection="0"/>
    <xf numFmtId="0" fontId="4" fillId="64" borderId="53" applyNumberFormat="0" applyProtection="0">
      <alignment horizontal="left" vertical="top" indent="1"/>
    </xf>
    <xf numFmtId="0" fontId="186" fillId="66" borderId="53" applyNumberFormat="0" applyProtection="0">
      <alignment horizontal="left" vertical="top" indent="1"/>
    </xf>
    <xf numFmtId="0" fontId="348" fillId="6" borderId="79" applyNumberFormat="0" applyAlignment="0" applyProtection="0"/>
    <xf numFmtId="0" fontId="184" fillId="48" borderId="48"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 fillId="0" borderId="97" applyNumberFormat="0" applyFont="0" applyFill="0" applyAlignment="0"/>
    <xf numFmtId="0" fontId="4" fillId="0" borderId="92" applyNumberFormat="0" applyFont="0"/>
    <xf numFmtId="0" fontId="248" fillId="66" borderId="60" applyNumberFormat="0" applyFont="0" applyAlignment="0" applyProtection="0"/>
    <xf numFmtId="0" fontId="337" fillId="6" borderId="72" applyNumberFormat="0" applyAlignment="0" applyProtection="0"/>
    <xf numFmtId="0" fontId="4" fillId="116" borderId="54" applyNumberFormat="0" applyProtection="0">
      <alignment horizontal="left" vertical="center" indent="1"/>
    </xf>
    <xf numFmtId="0" fontId="337" fillId="6" borderId="72" applyNumberFormat="0" applyAlignment="0" applyProtection="0"/>
    <xf numFmtId="0" fontId="286" fillId="0" borderId="95">
      <alignment horizontal="right"/>
      <protection hidden="1"/>
    </xf>
    <xf numFmtId="0" fontId="153" fillId="104" borderId="53"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vertical="center"/>
    </xf>
    <xf numFmtId="0" fontId="257" fillId="0" borderId="112">
      <protection hidden="1"/>
    </xf>
    <xf numFmtId="0" fontId="153" fillId="115"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0" fontId="153" fillId="150" borderId="53" applyNumberFormat="0" applyProtection="0">
      <alignment horizontal="right" vertical="center"/>
    </xf>
    <xf numFmtId="5" fontId="261" fillId="0" borderId="97" applyAlignment="0" applyProtection="0"/>
    <xf numFmtId="0" fontId="4" fillId="0" borderId="97" applyNumberFormat="0" applyFont="0" applyFill="0" applyAlignment="0"/>
    <xf numFmtId="0" fontId="4" fillId="115" borderId="53" applyNumberFormat="0" applyProtection="0">
      <alignment horizontal="left" vertical="top" indent="1"/>
    </xf>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48" fillId="66" borderId="60" applyNumberFormat="0" applyFont="0" applyAlignment="0" applyProtection="0"/>
    <xf numFmtId="0" fontId="153" fillId="66" borderId="53" applyNumberFormat="0" applyProtection="0">
      <alignment horizontal="left" vertical="top" indent="1"/>
    </xf>
    <xf numFmtId="0" fontId="187" fillId="190" borderId="54" applyNumberFormat="0" applyProtection="0">
      <alignment horizontal="left" vertical="center" indent="1"/>
    </xf>
    <xf numFmtId="0" fontId="153" fillId="115" borderId="53" applyNumberFormat="0" applyProtection="0">
      <alignment horizontal="right" vertical="center"/>
    </xf>
    <xf numFmtId="0" fontId="149" fillId="0" borderId="112">
      <protection hidden="1"/>
    </xf>
    <xf numFmtId="0" fontId="6" fillId="116"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153" fillId="66" borderId="53" applyNumberFormat="0" applyProtection="0">
      <alignment horizontal="left" vertical="center" indent="1"/>
    </xf>
    <xf numFmtId="0" fontId="221" fillId="0" borderId="89" applyNumberFormat="0" applyFill="0" applyAlignment="0" applyProtection="0"/>
    <xf numFmtId="0" fontId="149" fillId="6" borderId="77">
      <protection hidden="1"/>
    </xf>
    <xf numFmtId="0" fontId="4" fillId="47" borderId="53" applyNumberFormat="0" applyProtection="0">
      <alignment horizontal="left" vertical="top" indent="1"/>
    </xf>
    <xf numFmtId="0" fontId="4" fillId="116" borderId="53" applyNumberFormat="0" applyProtection="0">
      <alignment horizontal="left" vertical="top" indent="1"/>
    </xf>
    <xf numFmtId="0" fontId="175" fillId="0" borderId="50" applyFont="0" applyBorder="0"/>
    <xf numFmtId="0" fontId="119" fillId="48" borderId="53" applyNumberFormat="0" applyProtection="0">
      <alignment horizontal="left" vertical="center" indent="1"/>
    </xf>
    <xf numFmtId="0" fontId="50" fillId="46" borderId="1" applyNumberFormat="0">
      <alignment horizontal="centerContinuous" wrapText="1"/>
    </xf>
    <xf numFmtId="176" fontId="65" fillId="0" borderId="98">
      <alignment horizontal="lef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top" indent="1"/>
    </xf>
    <xf numFmtId="0" fontId="309" fillId="46" borderId="79" applyNumberFormat="0" applyAlignment="0" applyProtection="0"/>
    <xf numFmtId="0" fontId="153" fillId="150" borderId="53" applyNumberFormat="0" applyProtection="0">
      <alignment horizontal="right" vertical="center"/>
    </xf>
    <xf numFmtId="0" fontId="286" fillId="0" borderId="76">
      <alignment horizontal="center"/>
      <protection hidden="1"/>
    </xf>
    <xf numFmtId="0" fontId="4" fillId="0" borderId="97" applyNumberFormat="0" applyFont="0" applyFill="0" applyAlignment="0"/>
    <xf numFmtId="43" fontId="55" fillId="0" borderId="0" applyFont="0" applyFill="0" applyBorder="0" applyAlignment="0" applyProtection="0"/>
    <xf numFmtId="0" fontId="153" fillId="47" borderId="53" applyNumberFormat="0" applyProtection="0">
      <alignment horizontal="right" vertical="center"/>
    </xf>
    <xf numFmtId="0" fontId="4" fillId="0" borderId="1" applyNumberFormat="0" applyFont="0"/>
    <xf numFmtId="0" fontId="4" fillId="64" borderId="53" applyNumberFormat="0" applyProtection="0">
      <alignment horizontal="left" vertical="top" indent="1"/>
    </xf>
    <xf numFmtId="0" fontId="153" fillId="155" borderId="53" applyNumberFormat="0" applyProtection="0">
      <alignment horizontal="right" vertical="center"/>
    </xf>
    <xf numFmtId="0" fontId="348" fillId="6" borderId="79" applyNumberFormat="0" applyAlignment="0" applyProtection="0"/>
    <xf numFmtId="0" fontId="348" fillId="6" borderId="79" applyNumberFormat="0" applyAlignment="0" applyProtection="0"/>
    <xf numFmtId="0" fontId="4" fillId="47" borderId="53" applyNumberFormat="0" applyProtection="0">
      <alignment horizontal="left" vertical="top"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53" fillId="66" borderId="53" applyNumberFormat="0" applyProtection="0">
      <alignment horizontal="left" vertical="top" indent="1"/>
    </xf>
    <xf numFmtId="0" fontId="119" fillId="48" borderId="53" applyNumberFormat="0" applyProtection="0">
      <alignment vertical="center"/>
    </xf>
    <xf numFmtId="176" fontId="65" fillId="0" borderId="98">
      <alignment horizontal="left" vertical="center"/>
    </xf>
    <xf numFmtId="0" fontId="153" fillId="151" borderId="53" applyNumberFormat="0" applyProtection="0">
      <alignment horizontal="right" vertical="center"/>
    </xf>
    <xf numFmtId="0" fontId="257" fillId="0" borderId="112">
      <protection hidden="1"/>
    </xf>
    <xf numFmtId="0" fontId="220" fillId="48" borderId="53" applyNumberFormat="0" applyProtection="0">
      <alignment vertical="center"/>
    </xf>
    <xf numFmtId="0" fontId="149" fillId="0" borderId="112">
      <protection hidden="1"/>
    </xf>
    <xf numFmtId="0" fontId="4" fillId="64" borderId="53" applyNumberFormat="0" applyProtection="0">
      <alignment horizontal="left" vertical="center" indent="1"/>
    </xf>
    <xf numFmtId="0" fontId="248" fillId="66" borderId="60" applyNumberFormat="0" applyFont="0" applyAlignment="0" applyProtection="0"/>
    <xf numFmtId="0" fontId="6" fillId="6" borderId="48" applyNumberFormat="0" applyProtection="0">
      <alignment horizontal="left" vertical="center" indent="1"/>
    </xf>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153" fillId="151" borderId="53" applyNumberFormat="0" applyProtection="0">
      <alignment horizontal="right" vertical="center"/>
    </xf>
    <xf numFmtId="0" fontId="6" fillId="73" borderId="54"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4" fillId="47" borderId="53" applyNumberFormat="0" applyProtection="0">
      <alignment horizontal="left" vertical="center" indent="1"/>
    </xf>
    <xf numFmtId="0" fontId="44" fillId="0" borderId="91" applyNumberFormat="0">
      <alignment horizontal="left"/>
    </xf>
    <xf numFmtId="0" fontId="153" fillId="149" borderId="53" applyNumberFormat="0" applyProtection="0">
      <alignment horizontal="right" vertical="center"/>
    </xf>
    <xf numFmtId="0" fontId="56" fillId="160" borderId="0" applyNumberFormat="0" applyBorder="0" applyAlignment="0" applyProtection="0"/>
    <xf numFmtId="0" fontId="6" fillId="73" borderId="54" applyNumberFormat="0" applyProtection="0">
      <alignment horizontal="right" vertical="center"/>
    </xf>
    <xf numFmtId="0" fontId="153" fillId="66" borderId="53" applyNumberFormat="0" applyProtection="0">
      <alignment horizontal="left" vertical="center" indent="1"/>
    </xf>
    <xf numFmtId="0" fontId="286" fillId="0" borderId="95">
      <alignment horizontal="right"/>
      <protection hidden="1"/>
    </xf>
    <xf numFmtId="0" fontId="4" fillId="115"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vertical="center"/>
    </xf>
    <xf numFmtId="0" fontId="153" fillId="103" borderId="53" applyNumberFormat="0" applyProtection="0">
      <alignment horizontal="right" vertical="center"/>
    </xf>
    <xf numFmtId="209" fontId="198" fillId="0" borderId="1" applyBorder="0" applyProtection="0">
      <alignment horizontal="right" vertical="center"/>
    </xf>
    <xf numFmtId="0" fontId="224" fillId="47" borderId="53" applyNumberFormat="0" applyProtection="0">
      <alignment horizontal="right" vertical="center"/>
    </xf>
    <xf numFmtId="0" fontId="220" fillId="48" borderId="53" applyNumberFormat="0" applyProtection="0">
      <alignment vertical="center"/>
    </xf>
    <xf numFmtId="0" fontId="257" fillId="0" borderId="94">
      <alignment horizontal="right" wrapText="1"/>
      <protection locked="0"/>
    </xf>
    <xf numFmtId="0" fontId="56" fillId="43" borderId="0" applyNumberFormat="0" applyBorder="0" applyAlignment="0" applyProtection="0"/>
    <xf numFmtId="0" fontId="186" fillId="115" borderId="53" applyNumberFormat="0" applyProtection="0">
      <alignment horizontal="left" vertical="top" indent="1"/>
    </xf>
    <xf numFmtId="0" fontId="175" fillId="0" borderId="50" applyFont="0" applyBorder="0"/>
    <xf numFmtId="0" fontId="56" fillId="174" borderId="0" applyNumberFormat="0" applyBorder="0" applyAlignment="0" applyProtection="0"/>
    <xf numFmtId="0" fontId="6" fillId="6" borderId="48" applyNumberFormat="0" applyProtection="0">
      <alignment horizontal="left" vertical="center" indent="1"/>
    </xf>
    <xf numFmtId="0" fontId="153" fillId="47" borderId="53" applyNumberFormat="0" applyProtection="0">
      <alignment horizontal="right" vertical="center"/>
    </xf>
    <xf numFmtId="0" fontId="153" fillId="155" borderId="53" applyNumberFormat="0" applyProtection="0">
      <alignment horizontal="right" vertical="center"/>
    </xf>
    <xf numFmtId="0" fontId="186" fillId="6" borderId="53" applyNumberFormat="0" applyProtection="0">
      <alignment horizontal="left" vertical="center" indent="1"/>
    </xf>
    <xf numFmtId="0" fontId="4" fillId="116" borderId="53" applyNumberFormat="0" applyProtection="0">
      <alignment horizontal="left" vertical="center" indent="1"/>
    </xf>
    <xf numFmtId="0" fontId="153" fillId="151" borderId="53" applyNumberFormat="0" applyProtection="0">
      <alignment horizontal="right" vertical="center"/>
    </xf>
    <xf numFmtId="0" fontId="222" fillId="47" borderId="53" applyNumberFormat="0" applyProtection="0">
      <alignment horizontal="right" vertical="center"/>
    </xf>
    <xf numFmtId="0" fontId="337" fillId="6" borderId="72" applyNumberFormat="0" applyAlignment="0" applyProtection="0"/>
    <xf numFmtId="0" fontId="153" fillId="115" borderId="53" applyNumberFormat="0" applyProtection="0">
      <alignment horizontal="left" vertical="top" indent="1"/>
    </xf>
    <xf numFmtId="49" fontId="194" fillId="104" borderId="80"/>
    <xf numFmtId="0" fontId="153" fillId="115" borderId="53" applyNumberFormat="0" applyProtection="0">
      <alignment horizontal="left" vertical="top" indent="1"/>
    </xf>
    <xf numFmtId="0" fontId="4" fillId="0" borderId="15" applyNumberFormat="0" applyFont="0"/>
    <xf numFmtId="0" fontId="50" fillId="0" borderId="99" applyNumberFormat="0"/>
    <xf numFmtId="0" fontId="4" fillId="116" borderId="53" applyNumberFormat="0" applyProtection="0">
      <alignment horizontal="left" vertical="top" indent="1"/>
    </xf>
    <xf numFmtId="0" fontId="130" fillId="66" borderId="60" applyNumberFormat="0" applyFont="0" applyAlignment="0" applyProtection="0"/>
    <xf numFmtId="0" fontId="130" fillId="66" borderId="60" applyNumberFormat="0" applyFont="0" applyAlignment="0" applyProtection="0"/>
    <xf numFmtId="0" fontId="348" fillId="6" borderId="79" applyNumberForma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4" fillId="115" borderId="53" applyNumberFormat="0" applyProtection="0">
      <alignment horizontal="left" vertical="top" indent="1"/>
    </xf>
    <xf numFmtId="0" fontId="378" fillId="207" borderId="54"/>
    <xf numFmtId="0" fontId="153" fillId="66" borderId="53" applyNumberFormat="0" applyProtection="0">
      <alignment vertical="center"/>
    </xf>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6" fillId="47" borderId="53" applyNumberFormat="0" applyProtection="0">
      <alignment horizontal="left" vertical="top" indent="1"/>
    </xf>
    <xf numFmtId="0" fontId="282" fillId="48" borderId="72" applyNumberFormat="0" applyAlignment="0" applyProtection="0"/>
    <xf numFmtId="5" fontId="261" fillId="0" borderId="97" applyAlignment="0" applyProtection="0"/>
    <xf numFmtId="0" fontId="167" fillId="78" borderId="48" applyNumberFormat="0" applyAlignment="0" applyProtection="0"/>
    <xf numFmtId="0" fontId="4" fillId="64" borderId="53"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center" indent="1"/>
    </xf>
    <xf numFmtId="0" fontId="153" fillId="115" borderId="53" applyNumberFormat="0" applyProtection="0">
      <alignment horizontal="right" vertical="center"/>
    </xf>
    <xf numFmtId="0" fontId="4" fillId="116" borderId="53" applyNumberFormat="0" applyProtection="0">
      <alignment horizontal="left" vertical="top" indent="1"/>
    </xf>
    <xf numFmtId="0" fontId="119" fillId="48" borderId="53" applyNumberFormat="0" applyProtection="0">
      <alignment vertical="center"/>
    </xf>
    <xf numFmtId="0" fontId="248" fillId="66" borderId="60" applyNumberFormat="0" applyFon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6" fillId="150" borderId="48" applyNumberFormat="0" applyProtection="0">
      <alignment horizontal="right" vertical="center"/>
    </xf>
    <xf numFmtId="0" fontId="4" fillId="47" borderId="53" applyNumberFormat="0" applyProtection="0">
      <alignment horizontal="left" vertical="center" indent="1"/>
    </xf>
    <xf numFmtId="0" fontId="6" fillId="64" borderId="53" applyNumberFormat="0" applyProtection="0">
      <alignment horizontal="left" vertical="top" indent="1"/>
    </xf>
    <xf numFmtId="0" fontId="187" fillId="190" borderId="54" applyNumberFormat="0" applyProtection="0">
      <alignment horizontal="left" vertical="center" indent="1"/>
    </xf>
    <xf numFmtId="0" fontId="191" fillId="0" borderId="97"/>
    <xf numFmtId="0" fontId="310" fillId="0" borderId="94">
      <alignment horizontal="right" wrapText="1"/>
      <protection hidden="1"/>
    </xf>
    <xf numFmtId="0" fontId="187" fillId="190" borderId="54" applyNumberFormat="0" applyProtection="0">
      <alignment horizontal="left" vertical="center" indent="1"/>
    </xf>
    <xf numFmtId="0" fontId="286" fillId="0" borderId="76">
      <alignment horizontal="center"/>
      <protection hidden="1"/>
    </xf>
    <xf numFmtId="0" fontId="184" fillId="48" borderId="48" applyNumberFormat="0" applyProtection="0">
      <alignment vertical="center"/>
    </xf>
    <xf numFmtId="5" fontId="261" fillId="0" borderId="97" applyAlignment="0" applyProtection="0"/>
    <xf numFmtId="0" fontId="4" fillId="116" borderId="53" applyNumberFormat="0" applyProtection="0">
      <alignment horizontal="left" vertical="center" indent="1"/>
    </xf>
    <xf numFmtId="0" fontId="187" fillId="190" borderId="54"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222" fillId="66" borderId="53" applyNumberFormat="0" applyProtection="0">
      <alignment vertical="center"/>
    </xf>
    <xf numFmtId="0" fontId="6" fillId="103" borderId="48" applyNumberFormat="0" applyProtection="0">
      <alignment horizontal="right" vertical="center"/>
    </xf>
    <xf numFmtId="0" fontId="149" fillId="0" borderId="112">
      <protection hidden="1"/>
    </xf>
    <xf numFmtId="0" fontId="4" fillId="116" borderId="53" applyNumberFormat="0" applyProtection="0">
      <alignment horizontal="left" vertical="top" indent="1"/>
    </xf>
    <xf numFmtId="0" fontId="4" fillId="47" borderId="53" applyNumberFormat="0" applyProtection="0">
      <alignment horizontal="left" vertical="center" indent="1"/>
    </xf>
    <xf numFmtId="0" fontId="6" fillId="47" borderId="54" applyNumberFormat="0" applyProtection="0">
      <alignment horizontal="left" vertical="center" indent="1"/>
    </xf>
    <xf numFmtId="0" fontId="153" fillId="115" borderId="53" applyNumberFormat="0" applyProtection="0">
      <alignment horizontal="right" vertical="center"/>
    </xf>
    <xf numFmtId="0" fontId="153" fillId="66" borderId="53" applyNumberFormat="0" applyProtection="0">
      <alignment horizontal="left" vertical="top" indent="1"/>
    </xf>
    <xf numFmtId="0" fontId="248" fillId="66" borderId="60" applyNumberFormat="0" applyFont="0" applyAlignment="0" applyProtection="0"/>
    <xf numFmtId="0" fontId="153" fillId="47" borderId="53" applyNumberFormat="0" applyProtection="0">
      <alignment horizontal="right" vertical="center"/>
    </xf>
    <xf numFmtId="0" fontId="337" fillId="6" borderId="72" applyNumberFormat="0" applyAlignment="0" applyProtection="0"/>
    <xf numFmtId="176" fontId="375" fillId="0" borderId="1" applyAlignment="0"/>
    <xf numFmtId="0" fontId="248" fillId="66" borderId="60" applyNumberFormat="0" applyFont="0" applyAlignment="0" applyProtection="0"/>
    <xf numFmtId="0" fontId="222" fillId="47" borderId="53" applyNumberFormat="0" applyProtection="0">
      <alignment horizontal="right" vertical="center"/>
    </xf>
    <xf numFmtId="0" fontId="221" fillId="0" borderId="89" applyNumberFormat="0" applyFill="0" applyAlignment="0" applyProtection="0"/>
    <xf numFmtId="0" fontId="4" fillId="116" borderId="54" applyNumberFormat="0" applyProtection="0">
      <alignment horizontal="left" vertical="center" indent="1"/>
    </xf>
    <xf numFmtId="0" fontId="345" fillId="78" borderId="72" applyNumberFormat="0" applyAlignment="0" applyProtection="0"/>
    <xf numFmtId="0" fontId="186" fillId="66" borderId="53" applyNumberFormat="0" applyProtection="0">
      <alignment horizontal="left" vertical="top" indent="1"/>
    </xf>
    <xf numFmtId="0" fontId="4" fillId="116" borderId="54" applyNumberFormat="0" applyProtection="0">
      <alignment horizontal="left" vertical="center"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48" borderId="72" applyNumberFormat="0" applyAlignment="0" applyProtection="0"/>
    <xf numFmtId="0" fontId="286" fillId="0" borderId="112">
      <alignment horizontal="left" wrapText="1"/>
      <protection hidden="1"/>
    </xf>
    <xf numFmtId="0" fontId="55" fillId="0" borderId="0"/>
    <xf numFmtId="0" fontId="313" fillId="47" borderId="13" applyNumberFormat="0" applyFont="0" applyFill="0" applyBorder="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286" fillId="0" borderId="112">
      <alignment horizontal="left" wrapText="1"/>
      <protection hidden="1"/>
    </xf>
    <xf numFmtId="0" fontId="310" fillId="0" borderId="94">
      <alignment horizontal="right" wrapText="1"/>
      <protection hidden="1"/>
    </xf>
    <xf numFmtId="0" fontId="4" fillId="47" borderId="53" applyNumberFormat="0" applyProtection="0">
      <alignment horizontal="left" vertical="center" indent="1"/>
    </xf>
    <xf numFmtId="0" fontId="153" fillId="47" borderId="53" applyNumberFormat="0" applyProtection="0">
      <alignment horizontal="right" vertical="center"/>
    </xf>
    <xf numFmtId="0" fontId="4" fillId="116" borderId="54"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19" fillId="48" borderId="53" applyNumberFormat="0" applyProtection="0">
      <alignment horizontal="left" vertical="center" indent="1"/>
    </xf>
    <xf numFmtId="0" fontId="130" fillId="66" borderId="60" applyNumberFormat="0" applyFont="0" applyAlignment="0" applyProtection="0"/>
    <xf numFmtId="0" fontId="186" fillId="66" borderId="53" applyNumberFormat="0" applyProtection="0">
      <alignment horizontal="left" vertical="top" indent="1"/>
    </xf>
    <xf numFmtId="0" fontId="4" fillId="64" borderId="53" applyNumberFormat="0" applyProtection="0">
      <alignment horizontal="left" vertical="top" indent="1"/>
    </xf>
    <xf numFmtId="0" fontId="345" fillId="78" borderId="72" applyNumberFormat="0" applyAlignment="0" applyProtection="0"/>
    <xf numFmtId="0" fontId="348" fillId="6" borderId="79" applyNumberFormat="0" applyAlignment="0" applyProtection="0"/>
    <xf numFmtId="0" fontId="6" fillId="64" borderId="48" applyNumberFormat="0" applyProtection="0">
      <alignment horizontal="left" vertical="center" indent="1"/>
    </xf>
    <xf numFmtId="5" fontId="261" fillId="0" borderId="97" applyAlignment="0" applyProtection="0"/>
    <xf numFmtId="176" fontId="191" fillId="0" borderId="97"/>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48" fillId="66" borderId="60" applyNumberFormat="0" applyFont="0" applyAlignment="0" applyProtection="0"/>
    <xf numFmtId="176" fontId="369" fillId="0" borderId="5"/>
    <xf numFmtId="0" fontId="6" fillId="116" borderId="53" applyNumberFormat="0" applyProtection="0">
      <alignment horizontal="left" vertical="top" indent="1"/>
    </xf>
    <xf numFmtId="0" fontId="337" fillId="6" borderId="72" applyNumberFormat="0" applyAlignment="0" applyProtection="0"/>
    <xf numFmtId="0" fontId="332" fillId="66" borderId="60" applyNumberFormat="0" applyFont="0" applyAlignment="0" applyProtection="0"/>
    <xf numFmtId="0" fontId="153" fillId="148" borderId="53" applyNumberFormat="0" applyProtection="0">
      <alignment horizontal="right" vertical="center"/>
    </xf>
    <xf numFmtId="0" fontId="337" fillId="6" borderId="72" applyNumberFormat="0" applyAlignment="0" applyProtection="0"/>
    <xf numFmtId="5" fontId="261" fillId="0" borderId="97" applyAlignment="0" applyProtection="0"/>
    <xf numFmtId="0" fontId="130" fillId="66" borderId="60" applyNumberFormat="0" applyFont="0" applyAlignment="0" applyProtection="0"/>
    <xf numFmtId="0" fontId="221" fillId="0" borderId="89" applyNumberFormat="0" applyFill="0" applyAlignment="0" applyProtection="0"/>
    <xf numFmtId="0" fontId="221" fillId="0" borderId="89" applyNumberFormat="0" applyFill="0" applyAlignment="0" applyProtection="0"/>
    <xf numFmtId="0" fontId="153" fillId="151" borderId="53" applyNumberFormat="0" applyProtection="0">
      <alignment horizontal="right" vertical="center"/>
    </xf>
    <xf numFmtId="0" fontId="337" fillId="6" borderId="72" applyNumberFormat="0" applyAlignment="0" applyProtection="0"/>
    <xf numFmtId="0" fontId="4" fillId="0" borderId="97" applyNumberFormat="0" applyFont="0" applyFill="0" applyAlignment="0"/>
    <xf numFmtId="0" fontId="282" fillId="48"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0" fontId="220" fillId="48" borderId="53" applyNumberFormat="0" applyProtection="0">
      <alignment vertical="center"/>
    </xf>
    <xf numFmtId="0" fontId="6" fillId="115" borderId="48" applyNumberFormat="0" applyProtection="0">
      <alignment horizontal="right" vertical="center"/>
    </xf>
    <xf numFmtId="0" fontId="266" fillId="46" borderId="72" applyNumberFormat="0" applyAlignment="0" applyProtection="0"/>
    <xf numFmtId="0" fontId="345" fillId="78" borderId="72" applyNumberForma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4" fillId="0" borderId="92" applyNumberFormat="0" applyFont="0"/>
    <xf numFmtId="0" fontId="378" fillId="207" borderId="54"/>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vertical="center"/>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375" fillId="0" borderId="1" applyAlignment="0"/>
    <xf numFmtId="0" fontId="187" fillId="190" borderId="54" applyNumberFormat="0" applyProtection="0">
      <alignment horizontal="left" vertical="center" indent="1"/>
    </xf>
    <xf numFmtId="0" fontId="282" fillId="48" borderId="72" applyNumberFormat="0" applyAlignment="0" applyProtection="0"/>
    <xf numFmtId="0" fontId="286" fillId="0" borderId="76">
      <alignment horizontal="center"/>
      <protection hidden="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46" fillId="0" borderId="1">
      <alignment horizontal="centerContinuous" vertical="center"/>
    </xf>
    <xf numFmtId="0" fontId="4" fillId="115" borderId="53" applyNumberFormat="0" applyProtection="0">
      <alignment horizontal="left" vertical="top" indent="1"/>
    </xf>
    <xf numFmtId="0" fontId="4" fillId="47" borderId="53" applyNumberFormat="0" applyProtection="0">
      <alignment horizontal="left" vertical="top" indent="1"/>
    </xf>
    <xf numFmtId="0" fontId="248" fillId="66" borderId="60" applyNumberFormat="0" applyFont="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 fontId="336" fillId="0" borderId="90" applyFill="0" applyBorder="0" applyProtection="0">
      <alignment horizontal="righ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50" fillId="46" borderId="1" applyNumberFormat="0">
      <alignment horizontal="centerContinuous" wrapTex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115" borderId="53" applyNumberFormat="0" applyProtection="0">
      <alignment horizontal="left" vertical="center" indent="1"/>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248" fillId="66" borderId="60" applyNumberFormat="0" applyFont="0" applyAlignment="0" applyProtection="0"/>
    <xf numFmtId="0" fontId="119" fillId="48"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130" fillId="66" borderId="60" applyNumberFormat="0" applyFont="0" applyAlignment="0" applyProtection="0"/>
    <xf numFmtId="0" fontId="191" fillId="0" borderId="97"/>
    <xf numFmtId="0" fontId="257" fillId="0" borderId="94">
      <alignment horizontal="center" wrapText="1"/>
      <protection hidden="1"/>
    </xf>
    <xf numFmtId="0" fontId="6" fillId="189" borderId="48" applyNumberFormat="0" applyProtection="0">
      <alignment horizontal="right" vertical="center"/>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153" fillId="115" borderId="53" applyNumberFormat="0" applyProtection="0">
      <alignment horizontal="left" vertical="center" indent="1"/>
    </xf>
    <xf numFmtId="0" fontId="6" fillId="76" borderId="48" applyNumberFormat="0" applyProtection="0">
      <alignment horizontal="left" vertical="center" indent="1"/>
    </xf>
    <xf numFmtId="209" fontId="198" fillId="0" borderId="1" applyBorder="0" applyProtection="0">
      <alignment horizontal="right" vertical="center"/>
    </xf>
    <xf numFmtId="0" fontId="224" fillId="47" borderId="53" applyNumberFormat="0" applyProtection="0">
      <alignment horizontal="right" vertical="center"/>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4" fillId="116" borderId="53" applyNumberFormat="0" applyProtection="0">
      <alignment horizontal="left" vertical="center" indent="1"/>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5" borderId="53" applyNumberFormat="0" applyProtection="0">
      <alignment horizontal="left" vertical="center" indent="1"/>
    </xf>
    <xf numFmtId="0" fontId="4" fillId="47"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53" fillId="66" borderId="53" applyNumberFormat="0" applyProtection="0">
      <alignmen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56" fillId="180" borderId="0" applyNumberFormat="0" applyBorder="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64" borderId="53" applyNumberFormat="0" applyProtection="0">
      <alignment horizontal="left" vertical="top" indent="1"/>
    </xf>
    <xf numFmtId="0" fontId="286" fillId="0" borderId="112">
      <alignment horizontal="left" wrapText="1"/>
      <protection locked="0"/>
    </xf>
    <xf numFmtId="0" fontId="175" fillId="0" borderId="50" applyFont="0" applyBorder="0"/>
    <xf numFmtId="0" fontId="345" fillId="78" borderId="72" applyNumberFormat="0" applyAlignment="0" applyProtection="0"/>
    <xf numFmtId="0" fontId="186" fillId="66"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75" fillId="0" borderId="50" applyFont="0" applyBorder="0"/>
    <xf numFmtId="0" fontId="4" fillId="116" borderId="53" applyNumberFormat="0" applyProtection="0">
      <alignment horizontal="left" vertical="top" indent="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150" borderId="48" applyNumberFormat="0" applyProtection="0">
      <alignment horizontal="right" vertical="center"/>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153" fillId="115"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6" borderId="53" applyNumberFormat="0" applyProtection="0">
      <alignment horizontal="left" vertical="center" indent="1"/>
    </xf>
    <xf numFmtId="0" fontId="4" fillId="64" borderId="53" applyNumberFormat="0" applyProtection="0">
      <alignment horizontal="left" vertical="center" indent="1"/>
    </xf>
    <xf numFmtId="5" fontId="261" fillId="0" borderId="97" applyAlignment="0" applyProtection="0"/>
    <xf numFmtId="0" fontId="220" fillId="48" borderId="53" applyNumberFormat="0" applyProtection="0">
      <alignment vertical="center"/>
    </xf>
    <xf numFmtId="0" fontId="4" fillId="64" borderId="53"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153" fillId="103" borderId="53" applyNumberFormat="0" applyProtection="0">
      <alignment horizontal="right" vertical="center"/>
    </xf>
    <xf numFmtId="0" fontId="257" fillId="0" borderId="94">
      <alignment horizontal="center" wrapText="1"/>
      <protection hidden="1"/>
    </xf>
    <xf numFmtId="0" fontId="286" fillId="0" borderId="76">
      <alignment horizontal="center"/>
      <protection hidden="1"/>
    </xf>
    <xf numFmtId="0" fontId="44" fillId="0" borderId="91" applyNumberFormat="0">
      <alignment horizontal="left"/>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53" fillId="66" borderId="53" applyNumberFormat="0" applyProtection="0">
      <alignment horizontal="left" vertical="top" indent="1"/>
    </xf>
    <xf numFmtId="0" fontId="153" fillId="148" borderId="53" applyNumberFormat="0" applyProtection="0">
      <alignment horizontal="right" vertical="center"/>
    </xf>
    <xf numFmtId="0" fontId="6" fillId="73" borderId="54"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0" borderId="97" applyNumberFormat="0" applyFont="0" applyFill="0" applyAlignment="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19" fillId="48" borderId="53" applyNumberFormat="0" applyProtection="0">
      <alignment horizontal="left" vertical="center" indent="1"/>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09" fillId="46" borderId="79" applyNumberFormat="0" applyAlignment="0" applyProtection="0"/>
    <xf numFmtId="0" fontId="153" fillId="66"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4" fillId="115" borderId="53" applyNumberFormat="0" applyProtection="0">
      <alignment horizontal="left" vertical="top" indent="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286" fillId="0" borderId="76">
      <alignment horizontal="center"/>
      <protection hidden="1"/>
    </xf>
    <xf numFmtId="0" fontId="248" fillId="66" borderId="60" applyNumberFormat="0" applyFont="0" applyAlignment="0" applyProtection="0"/>
    <xf numFmtId="0" fontId="6" fillId="47" borderId="54" applyNumberFormat="0" applyProtection="0">
      <alignment horizontal="left" vertical="center" indent="1"/>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46" fillId="0" borderId="1">
      <alignment horizontal="centerContinuous" vertical="center"/>
    </xf>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175" fillId="0" borderId="50" applyFont="0" applyBorder="0"/>
    <xf numFmtId="0" fontId="257" fillId="0" borderId="94">
      <alignment horizontal="center" wrapText="1"/>
      <protection hidden="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4"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44" fillId="0" borderId="91" applyNumberFormat="0">
      <alignment horizontal="left"/>
    </xf>
    <xf numFmtId="0" fontId="4" fillId="47"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4" fillId="116" borderId="53" applyNumberFormat="0" applyProtection="0">
      <alignment horizontal="left" vertical="top" indent="1"/>
    </xf>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4" fillId="64" borderId="53" applyNumberFormat="0" applyProtection="0">
      <alignment horizontal="left" vertical="top" indent="1"/>
    </xf>
    <xf numFmtId="0" fontId="257" fillId="0" borderId="94">
      <alignment horizontal="center" wrapText="1"/>
      <protection hidden="1"/>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53" fillId="47" borderId="53" applyNumberFormat="0" applyProtection="0">
      <alignment horizontal="right" vertical="center"/>
    </xf>
    <xf numFmtId="0" fontId="222" fillId="66" borderId="53" applyNumberFormat="0" applyProtection="0">
      <alignment vertical="center"/>
    </xf>
    <xf numFmtId="0" fontId="149" fillId="6" borderId="77">
      <protection hidden="1"/>
    </xf>
    <xf numFmtId="0" fontId="153" fillId="115" borderId="53" applyNumberFormat="0" applyProtection="0">
      <alignment horizontal="right" vertical="center"/>
    </xf>
    <xf numFmtId="0" fontId="153" fillId="149"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48" fillId="6" borderId="79" applyNumberFormat="0" applyAlignment="0" applyProtection="0"/>
    <xf numFmtId="0" fontId="222" fillId="66" borderId="53" applyNumberFormat="0" applyProtection="0">
      <alignmen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53" fillId="66" borderId="53" applyNumberFormat="0" applyProtection="0">
      <alignmen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48" fillId="6" borderId="79" applyNumberFormat="0" applyAlignment="0" applyProtection="0"/>
    <xf numFmtId="0" fontId="153" fillId="115" borderId="53" applyNumberFormat="0" applyProtection="0">
      <alignment horizontal="left" vertical="center" indent="1"/>
    </xf>
    <xf numFmtId="0" fontId="337" fillId="6" borderId="72" applyNumberFormat="0" applyAlignment="0" applyProtection="0"/>
    <xf numFmtId="0" fontId="4" fillId="116" borderId="53" applyNumberFormat="0" applyProtection="0">
      <alignment horizontal="left" vertical="center"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45" fillId="78" borderId="72" applyNumberFormat="0" applyAlignment="0" applyProtection="0"/>
    <xf numFmtId="0" fontId="309" fillId="46" borderId="79" applyNumberFormat="0" applyAlignment="0" applyProtection="0"/>
    <xf numFmtId="0" fontId="186" fillId="66" borderId="53" applyNumberFormat="0" applyProtection="0">
      <alignment vertical="center"/>
    </xf>
    <xf numFmtId="0" fontId="153" fillId="66" borderId="53" applyNumberFormat="0" applyProtection="0">
      <alignment horizontal="left" vertical="top" indent="1"/>
    </xf>
    <xf numFmtId="0" fontId="6" fillId="115" borderId="53" applyNumberFormat="0" applyProtection="0">
      <alignment horizontal="left" vertical="top" indent="1"/>
    </xf>
    <xf numFmtId="198" fontId="253" fillId="0" borderId="93"/>
    <xf numFmtId="0" fontId="4" fillId="116" borderId="53" applyNumberFormat="0" applyProtection="0">
      <alignment horizontal="left" vertical="top" indent="1"/>
    </xf>
    <xf numFmtId="0" fontId="4" fillId="47"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6" fillId="115" borderId="54" applyNumberFormat="0" applyProtection="0">
      <alignment horizontal="left" vertical="center" indent="1"/>
    </xf>
    <xf numFmtId="0" fontId="4" fillId="64" borderId="53" applyNumberFormat="0" applyProtection="0">
      <alignment horizontal="left" vertical="center" indent="1"/>
    </xf>
    <xf numFmtId="198" fontId="253" fillId="0" borderId="93"/>
    <xf numFmtId="0" fontId="345" fillId="78" borderId="72" applyNumberFormat="0" applyAlignment="0" applyProtection="0"/>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115" borderId="53" applyNumberFormat="0" applyProtection="0">
      <alignment horizontal="left" vertical="center" indent="1"/>
    </xf>
    <xf numFmtId="0" fontId="185" fillId="48" borderId="53" applyNumberFormat="0" applyProtection="0">
      <alignment horizontal="left" vertical="top" indent="1"/>
    </xf>
    <xf numFmtId="0" fontId="4" fillId="64" borderId="53" applyNumberFormat="0" applyProtection="0">
      <alignment horizontal="left" vertical="center" indent="1"/>
    </xf>
    <xf numFmtId="0" fontId="282" fillId="78" borderId="72" applyNumberFormat="0" applyAlignment="0" applyProtection="0"/>
    <xf numFmtId="0" fontId="266" fillId="46" borderId="72" applyNumberFormat="0" applyAlignment="0" applyProtection="0"/>
    <xf numFmtId="0" fontId="286" fillId="0" borderId="76">
      <alignment horizontal="center"/>
      <protection hidden="1"/>
    </xf>
    <xf numFmtId="0" fontId="332" fillId="66" borderId="60" applyNumberFormat="0" applyFont="0" applyAlignment="0" applyProtection="0"/>
    <xf numFmtId="176" fontId="4" fillId="75" borderId="5" applyFont="0">
      <alignment horizontal="center"/>
    </xf>
    <xf numFmtId="0" fontId="337" fillId="6" borderId="72" applyNumberFormat="0" applyAlignment="0" applyProtection="0"/>
    <xf numFmtId="0" fontId="4" fillId="47" borderId="53" applyNumberFormat="0" applyProtection="0">
      <alignment horizontal="left" vertical="center" indent="1"/>
    </xf>
    <xf numFmtId="0" fontId="6" fillId="155" borderId="48" applyNumberFormat="0" applyProtection="0">
      <alignment horizontal="right" vertical="center"/>
    </xf>
    <xf numFmtId="0" fontId="337" fillId="6" borderId="72" applyNumberFormat="0" applyAlignment="0" applyProtection="0"/>
    <xf numFmtId="0" fontId="119" fillId="48" borderId="53" applyNumberFormat="0" applyProtection="0">
      <alignment horizontal="left" vertical="top" indent="1"/>
    </xf>
    <xf numFmtId="0" fontId="337" fillId="6" borderId="72" applyNumberFormat="0" applyAlignment="0" applyProtection="0"/>
    <xf numFmtId="0" fontId="348" fillId="6" borderId="79" applyNumberFormat="0" applyAlignment="0" applyProtection="0"/>
    <xf numFmtId="0" fontId="345" fillId="78" borderId="72" applyNumberFormat="0" applyAlignment="0" applyProtection="0"/>
    <xf numFmtId="0" fontId="153" fillId="115" borderId="53" applyNumberFormat="0" applyProtection="0">
      <alignment horizontal="left" vertical="center" indent="1"/>
    </xf>
    <xf numFmtId="0" fontId="186" fillId="6" borderId="53" applyNumberFormat="0" applyProtection="0">
      <alignment horizontal="left" vertical="center" indent="1"/>
    </xf>
    <xf numFmtId="0" fontId="119" fillId="48" borderId="53" applyNumberFormat="0" applyProtection="0">
      <alignment horizontal="left" vertical="top" indent="1"/>
    </xf>
    <xf numFmtId="0" fontId="175" fillId="0" borderId="50" applyFont="0" applyBorder="0"/>
    <xf numFmtId="0" fontId="153" fillId="104" borderId="53" applyNumberFormat="0" applyProtection="0">
      <alignment horizontal="right" vertical="center"/>
    </xf>
    <xf numFmtId="0" fontId="286" fillId="0" borderId="112">
      <alignment horizontal="left" wrapText="1"/>
      <protection hidden="1"/>
    </xf>
    <xf numFmtId="0" fontId="332" fillId="66" borderId="60" applyNumberFormat="0" applyFont="0" applyAlignment="0" applyProtection="0"/>
    <xf numFmtId="5" fontId="261" fillId="0" borderId="97" applyAlignment="0" applyProtection="0"/>
    <xf numFmtId="0" fontId="286" fillId="0" borderId="112">
      <alignment horizontal="left" wrapText="1"/>
      <protection hidden="1"/>
    </xf>
    <xf numFmtId="0" fontId="191" fillId="0" borderId="97"/>
    <xf numFmtId="0" fontId="337" fillId="6" borderId="72" applyNumberFormat="0" applyAlignment="0" applyProtection="0"/>
    <xf numFmtId="0" fontId="6" fillId="151" borderId="48" applyNumberFormat="0" applyProtection="0">
      <alignment horizontal="right" vertical="center"/>
    </xf>
    <xf numFmtId="0" fontId="153" fillId="115" borderId="53" applyNumberFormat="0" applyProtection="0">
      <alignment horizontal="left" vertical="top" indent="1"/>
    </xf>
    <xf numFmtId="198" fontId="253" fillId="0" borderId="93"/>
    <xf numFmtId="0" fontId="248" fillId="66" borderId="60" applyNumberFormat="0" applyFont="0" applyAlignment="0" applyProtection="0"/>
    <xf numFmtId="0" fontId="220" fillId="48" borderId="53" applyNumberFormat="0" applyProtection="0">
      <alignment vertical="center"/>
    </xf>
    <xf numFmtId="0" fontId="282" fillId="48" borderId="72" applyNumberFormat="0" applyAlignment="0" applyProtection="0"/>
    <xf numFmtId="0" fontId="56" fillId="42" borderId="0" applyNumberFormat="0" applyBorder="0" applyAlignment="0" applyProtection="0"/>
    <xf numFmtId="0" fontId="332" fillId="66" borderId="60" applyNumberFormat="0" applyFont="0" applyAlignment="0" applyProtection="0"/>
    <xf numFmtId="0" fontId="4" fillId="0" borderId="1" applyNumberFormat="0" applyFont="0"/>
    <xf numFmtId="0" fontId="119" fillId="48" borderId="53" applyNumberFormat="0" applyProtection="0">
      <alignment horizontal="left" vertical="center" indent="1"/>
    </xf>
    <xf numFmtId="0" fontId="186" fillId="115" borderId="53" applyNumberFormat="0" applyProtection="0">
      <alignment horizontal="left" vertical="top" indent="1"/>
    </xf>
    <xf numFmtId="0" fontId="309" fillId="46" borderId="79" applyNumberFormat="0" applyAlignment="0" applyProtection="0"/>
    <xf numFmtId="0" fontId="286" fillId="0" borderId="95">
      <alignment horizontal="right"/>
      <protection hidden="1"/>
    </xf>
    <xf numFmtId="0" fontId="153" fillId="151" borderId="53" applyNumberFormat="0" applyProtection="0">
      <alignment horizontal="right" vertical="center"/>
    </xf>
    <xf numFmtId="0" fontId="153" fillId="66" borderId="53" applyNumberFormat="0" applyProtection="0">
      <alignment horizontal="left" vertical="center" indent="1"/>
    </xf>
    <xf numFmtId="0" fontId="248" fillId="66" borderId="60" applyNumberFormat="0" applyFont="0" applyAlignment="0" applyProtection="0"/>
    <xf numFmtId="0" fontId="220" fillId="48"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4" fillId="0" borderId="91" applyNumberFormat="0">
      <alignment horizontal="left"/>
    </xf>
    <xf numFmtId="0" fontId="153" fillId="115" borderId="53" applyNumberFormat="0" applyProtection="0">
      <alignment horizontal="left" vertical="top" indent="1"/>
    </xf>
    <xf numFmtId="0" fontId="4" fillId="64" borderId="53" applyNumberFormat="0" applyProtection="0">
      <alignment horizontal="left" vertical="top" indent="1"/>
    </xf>
    <xf numFmtId="0" fontId="266" fillId="4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4" fillId="116" borderId="53" applyNumberFormat="0" applyProtection="0">
      <alignment horizontal="left" vertical="top" indent="1"/>
    </xf>
    <xf numFmtId="0" fontId="4" fillId="0" borderId="92" applyNumberFormat="0" applyFont="0"/>
    <xf numFmtId="0" fontId="248" fillId="66" borderId="60" applyNumberFormat="0" applyFont="0" applyAlignment="0" applyProtection="0"/>
    <xf numFmtId="0" fontId="153" fillId="148" borderId="53" applyNumberFormat="0" applyProtection="0">
      <alignment horizontal="right" vertical="center"/>
    </xf>
    <xf numFmtId="0" fontId="248" fillId="66" borderId="60" applyNumberFormat="0" applyFont="0" applyAlignment="0" applyProtection="0"/>
    <xf numFmtId="0" fontId="153" fillId="154" borderId="53" applyNumberFormat="0" applyProtection="0">
      <alignment horizontal="right" vertical="center"/>
    </xf>
    <xf numFmtId="0" fontId="153" fillId="151" borderId="53" applyNumberFormat="0" applyProtection="0">
      <alignment horizontal="right" vertical="center"/>
    </xf>
    <xf numFmtId="0" fontId="149" fillId="6" borderId="77">
      <protection hidden="1"/>
    </xf>
    <xf numFmtId="0" fontId="6" fillId="115" borderId="54" applyNumberFormat="0" applyProtection="0">
      <alignment horizontal="left" vertical="center" indent="1"/>
    </xf>
    <xf numFmtId="0" fontId="119" fillId="48" borderId="53" applyNumberFormat="0" applyProtection="0">
      <alignment vertical="center"/>
    </xf>
    <xf numFmtId="0" fontId="4" fillId="47" borderId="53" applyNumberFormat="0" applyProtection="0">
      <alignment horizontal="left" vertical="top" indent="1"/>
    </xf>
    <xf numFmtId="0" fontId="186" fillId="6" borderId="53" applyNumberFormat="0" applyProtection="0">
      <alignment horizontal="left" vertical="center" indent="1"/>
    </xf>
    <xf numFmtId="0" fontId="186" fillId="6" borderId="53" applyNumberFormat="0" applyProtection="0">
      <alignment horizontal="left" vertical="center" indent="1"/>
    </xf>
    <xf numFmtId="0" fontId="156" fillId="67" borderId="62">
      <alignment horizontal="left"/>
    </xf>
    <xf numFmtId="0" fontId="153" fillId="154" borderId="53" applyNumberFormat="0" applyProtection="0">
      <alignment horizontal="right" vertical="center"/>
    </xf>
    <xf numFmtId="5" fontId="261" fillId="0" borderId="97" applyAlignment="0" applyProtection="0"/>
    <xf numFmtId="0" fontId="345" fillId="78" borderId="72" applyNumberFormat="0" applyAlignment="0" applyProtection="0"/>
    <xf numFmtId="0" fontId="348" fillId="6" borderId="79" applyNumberFormat="0" applyAlignment="0" applyProtection="0"/>
    <xf numFmtId="0" fontId="119" fillId="48" borderId="53" applyNumberFormat="0" applyProtection="0">
      <alignment horizontal="left" vertical="top" indent="1"/>
    </xf>
    <xf numFmtId="0" fontId="220" fillId="48" borderId="53" applyNumberFormat="0" applyProtection="0">
      <alignment vertical="center"/>
    </xf>
    <xf numFmtId="0" fontId="4" fillId="47"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4" fillId="116" borderId="53" applyNumberFormat="0" applyProtection="0">
      <alignment horizontal="left" vertical="top" indent="1"/>
    </xf>
    <xf numFmtId="0" fontId="6" fillId="48" borderId="48" applyNumberFormat="0" applyProtection="0">
      <alignment vertical="center"/>
    </xf>
    <xf numFmtId="176" fontId="175" fillId="0" borderId="50" applyFont="0" applyBorder="0"/>
    <xf numFmtId="0" fontId="153" fillId="150" borderId="53" applyNumberFormat="0" applyProtection="0">
      <alignment horizontal="right" vertical="center"/>
    </xf>
    <xf numFmtId="0" fontId="4" fillId="47" borderId="53" applyNumberFormat="0" applyProtection="0">
      <alignment horizontal="left" vertical="center" indent="1"/>
    </xf>
    <xf numFmtId="176" fontId="175" fillId="0" borderId="50" applyFont="0" applyBorder="0"/>
    <xf numFmtId="0" fontId="153" fillId="66" borderId="53" applyNumberFormat="0" applyProtection="0">
      <alignment vertical="center"/>
    </xf>
    <xf numFmtId="0" fontId="153" fillId="104"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right" wrapText="1"/>
      <protection locked="0"/>
    </xf>
    <xf numFmtId="0" fontId="348" fillId="6" borderId="79" applyNumberFormat="0" applyAlignment="0" applyProtection="0"/>
    <xf numFmtId="0" fontId="4" fillId="116" borderId="53" applyNumberFormat="0" applyProtection="0">
      <alignment horizontal="left" vertical="center" indent="1"/>
    </xf>
    <xf numFmtId="0" fontId="345" fillId="78" borderId="72" applyNumberFormat="0" applyAlignment="0" applyProtection="0"/>
    <xf numFmtId="0" fontId="153" fillId="47" borderId="53" applyNumberFormat="0" applyProtection="0">
      <alignment horizontal="right" vertical="center"/>
    </xf>
    <xf numFmtId="0" fontId="378" fillId="207" borderId="54"/>
    <xf numFmtId="0" fontId="153" fillId="66" borderId="53" applyNumberFormat="0" applyProtection="0">
      <alignment vertical="center"/>
    </xf>
    <xf numFmtId="0" fontId="222" fillId="66" borderId="53" applyNumberFormat="0" applyProtection="0">
      <alignment vertical="center"/>
    </xf>
    <xf numFmtId="0" fontId="309" fillId="46" borderId="79" applyNumberFormat="0" applyAlignment="0" applyProtection="0"/>
    <xf numFmtId="38" fontId="50" fillId="48" borderId="1">
      <alignment horizontal="center"/>
      <protection locked="0"/>
    </xf>
    <xf numFmtId="0" fontId="119" fillId="48" borderId="53" applyNumberFormat="0" applyProtection="0">
      <alignment horizontal="left" vertical="top" indent="1"/>
    </xf>
    <xf numFmtId="0" fontId="186" fillId="115" borderId="53" applyNumberFormat="0" applyProtection="0">
      <alignment horizontal="left" vertical="top" indent="1"/>
    </xf>
    <xf numFmtId="0" fontId="153" fillId="150" borderId="53" applyNumberFormat="0" applyProtection="0">
      <alignment horizontal="right" vertical="center"/>
    </xf>
    <xf numFmtId="0" fontId="257" fillId="0" borderId="112">
      <protection hidden="1"/>
    </xf>
    <xf numFmtId="0" fontId="332" fillId="66" borderId="60" applyNumberFormat="0" applyFont="0" applyAlignment="0" applyProtection="0"/>
    <xf numFmtId="0" fontId="153" fillId="149"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378" fillId="150" borderId="54"/>
    <xf numFmtId="0" fontId="224" fillId="47" borderId="53" applyNumberFormat="0" applyProtection="0">
      <alignment horizontal="right" vertical="center"/>
    </xf>
    <xf numFmtId="0" fontId="153" fillId="155" borderId="53" applyNumberFormat="0" applyProtection="0">
      <alignment horizontal="right" vertical="center"/>
    </xf>
    <xf numFmtId="0" fontId="6" fillId="153" borderId="48" applyNumberFormat="0" applyProtection="0">
      <alignment horizontal="left" vertical="center" indent="1"/>
    </xf>
    <xf numFmtId="0" fontId="4" fillId="47" borderId="53" applyNumberFormat="0" applyProtection="0">
      <alignment horizontal="left" vertical="center" indent="1"/>
    </xf>
    <xf numFmtId="0" fontId="56" fillId="174" borderId="0" applyNumberFormat="0" applyBorder="0" applyAlignment="0" applyProtection="0"/>
    <xf numFmtId="0" fontId="153" fillId="66" borderId="53" applyNumberFormat="0" applyProtection="0">
      <alignment horizontal="left" vertical="center" indent="1"/>
    </xf>
    <xf numFmtId="0" fontId="6" fillId="115" borderId="48" applyNumberFormat="0" applyProtection="0">
      <alignment horizontal="right" vertical="center"/>
    </xf>
    <xf numFmtId="0" fontId="4" fillId="66" borderId="60" applyNumberFormat="0" applyFont="0" applyAlignment="0" applyProtection="0"/>
    <xf numFmtId="0" fontId="348" fillId="6" borderId="79" applyNumberFormat="0" applyAlignment="0" applyProtection="0"/>
    <xf numFmtId="0" fontId="4" fillId="66" borderId="60" applyNumberFormat="0" applyFont="0" applyAlignment="0" applyProtection="0"/>
    <xf numFmtId="0" fontId="153" fillId="104" borderId="53" applyNumberFormat="0" applyProtection="0">
      <alignment horizontal="right" vertical="center"/>
    </xf>
    <xf numFmtId="0" fontId="337" fillId="6" borderId="72" applyNumberFormat="0" applyAlignment="0" applyProtection="0"/>
    <xf numFmtId="0" fontId="153" fillId="150" borderId="53" applyNumberFormat="0" applyProtection="0">
      <alignment horizontal="right" vertical="center"/>
    </xf>
    <xf numFmtId="176" fontId="175" fillId="0" borderId="50" applyFont="0" applyBorder="0"/>
    <xf numFmtId="0" fontId="130" fillId="66" borderId="60" applyNumberFormat="0" applyFont="0" applyAlignment="0" applyProtection="0"/>
    <xf numFmtId="0" fontId="6" fillId="64" borderId="48" applyNumberFormat="0" applyProtection="0">
      <alignment horizontal="left" vertical="center" indent="1"/>
    </xf>
    <xf numFmtId="0" fontId="348" fillId="6" borderId="79" applyNumberFormat="0" applyAlignment="0" applyProtection="0"/>
    <xf numFmtId="176" fontId="191" fillId="0" borderId="97"/>
    <xf numFmtId="0" fontId="345" fillId="78" borderId="72" applyNumberFormat="0" applyAlignment="0" applyProtection="0"/>
    <xf numFmtId="0" fontId="4" fillId="0" borderId="92" applyNumberFormat="0" applyFont="0"/>
    <xf numFmtId="0" fontId="6" fillId="115" borderId="53" applyNumberFormat="0" applyProtection="0">
      <alignment horizontal="left" vertical="top" indent="1"/>
    </xf>
    <xf numFmtId="0" fontId="220" fillId="48" borderId="53" applyNumberFormat="0" applyProtection="0">
      <alignment vertical="center"/>
    </xf>
    <xf numFmtId="0" fontId="65" fillId="0" borderId="98">
      <alignment horizontal="left" vertical="center"/>
    </xf>
    <xf numFmtId="0" fontId="6" fillId="116" borderId="53" applyNumberFormat="0" applyProtection="0">
      <alignment horizontal="left" vertical="top" indent="1"/>
    </xf>
    <xf numFmtId="0" fontId="153" fillId="103" borderId="53" applyNumberFormat="0" applyProtection="0">
      <alignment horizontal="right" vertical="center"/>
    </xf>
    <xf numFmtId="0" fontId="4" fillId="115" borderId="53" applyNumberFormat="0" applyProtection="0">
      <alignment horizontal="left" vertical="top" indent="1"/>
    </xf>
    <xf numFmtId="0" fontId="153" fillId="103" borderId="53" applyNumberFormat="0" applyProtection="0">
      <alignment horizontal="right" vertical="center"/>
    </xf>
    <xf numFmtId="0" fontId="56" fillId="43" borderId="0" applyNumberFormat="0" applyBorder="0" applyAlignment="0" applyProtection="0"/>
    <xf numFmtId="0" fontId="4" fillId="0" borderId="97" applyNumberFormat="0" applyFont="0" applyFill="0" applyAlignment="0"/>
    <xf numFmtId="0" fontId="153" fillId="66" borderId="53" applyNumberFormat="0" applyProtection="0">
      <alignment vertical="center"/>
    </xf>
    <xf numFmtId="5" fontId="261" fillId="0" borderId="97" applyAlignment="0" applyProtection="0"/>
    <xf numFmtId="176" fontId="193" fillId="46" borderId="58">
      <protection locked="0"/>
    </xf>
    <xf numFmtId="0" fontId="4" fillId="116" borderId="53" applyNumberFormat="0" applyProtection="0">
      <alignment horizontal="left" vertical="top" indent="1"/>
    </xf>
    <xf numFmtId="0" fontId="4" fillId="47" borderId="53" applyNumberFormat="0" applyProtection="0">
      <alignment horizontal="left" vertical="top" indent="1"/>
    </xf>
    <xf numFmtId="0" fontId="6" fillId="47" borderId="48" applyNumberFormat="0" applyProtection="0">
      <alignment horizontal="left" vertical="center" indent="1"/>
    </xf>
    <xf numFmtId="0" fontId="130" fillId="66" borderId="60" applyNumberFormat="0" applyFont="0" applyAlignment="0" applyProtection="0"/>
    <xf numFmtId="0" fontId="345" fillId="78" borderId="72" applyNumberFormat="0" applyAlignment="0" applyProtection="0"/>
    <xf numFmtId="0" fontId="184" fillId="48" borderId="48" applyNumberFormat="0" applyProtection="0">
      <alignment vertical="center"/>
    </xf>
    <xf numFmtId="0" fontId="6" fillId="64" borderId="53" applyNumberFormat="0" applyProtection="0">
      <alignment horizontal="left" vertical="top" indent="1"/>
    </xf>
    <xf numFmtId="0" fontId="6" fillId="47" borderId="54" applyNumberFormat="0" applyProtection="0">
      <alignment horizontal="left" vertical="center" indent="1"/>
    </xf>
    <xf numFmtId="0" fontId="186" fillId="66" borderId="53" applyNumberFormat="0" applyProtection="0">
      <alignmen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top" indent="1"/>
    </xf>
    <xf numFmtId="0" fontId="153" fillId="150" borderId="53" applyNumberFormat="0" applyProtection="0">
      <alignment horizontal="right" vertical="center"/>
    </xf>
    <xf numFmtId="0" fontId="4" fillId="115" borderId="53" applyNumberFormat="0" applyProtection="0">
      <alignment horizontal="left" vertical="top" indent="1"/>
    </xf>
    <xf numFmtId="0" fontId="6" fillId="154" borderId="48" applyNumberFormat="0" applyProtection="0">
      <alignment horizontal="right" vertical="center"/>
    </xf>
    <xf numFmtId="0" fontId="153" fillId="47" borderId="53"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119" fillId="48" borderId="53" applyNumberFormat="0" applyProtection="0">
      <alignment horizontal="left" vertical="top" indent="1"/>
    </xf>
    <xf numFmtId="0" fontId="332" fillId="66" borderId="60" applyNumberFormat="0" applyFont="0" applyAlignment="0" applyProtection="0"/>
    <xf numFmtId="0" fontId="4" fillId="116" borderId="53"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85" fillId="48" borderId="53" applyNumberFormat="0" applyProtection="0">
      <alignment horizontal="left" vertical="top" indent="1"/>
    </xf>
    <xf numFmtId="0" fontId="337" fillId="6" borderId="72" applyNumberFormat="0" applyAlignment="0" applyProtection="0"/>
    <xf numFmtId="0" fontId="4" fillId="0" borderId="97" applyNumberFormat="0" applyFont="0"/>
    <xf numFmtId="0" fontId="4" fillId="116" borderId="53" applyNumberFormat="0" applyProtection="0">
      <alignment horizontal="left" vertical="center" indent="1"/>
    </xf>
    <xf numFmtId="0" fontId="153" fillId="115" borderId="53" applyNumberFormat="0" applyProtection="0">
      <alignment horizontal="left" vertical="top" indent="1"/>
    </xf>
    <xf numFmtId="0" fontId="337" fillId="6" borderId="72" applyNumberFormat="0" applyAlignment="0" applyProtection="0"/>
    <xf numFmtId="0" fontId="4" fillId="116"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153" fillId="66" borderId="53" applyNumberFormat="0" applyProtection="0">
      <alignment horizontal="left" vertical="center" indent="1"/>
    </xf>
    <xf numFmtId="0" fontId="153" fillId="115" borderId="53" applyNumberFormat="0" applyProtection="0">
      <alignment horizontal="right" vertical="center"/>
    </xf>
    <xf numFmtId="0" fontId="153" fillId="103" borderId="53" applyNumberFormat="0" applyProtection="0">
      <alignment horizontal="right" vertical="center"/>
    </xf>
    <xf numFmtId="0" fontId="153" fillId="73" borderId="53" applyNumberFormat="0" applyProtection="0">
      <alignment horizontal="right" vertical="center"/>
    </xf>
    <xf numFmtId="0" fontId="309" fillId="46" borderId="79" applyNumberFormat="0" applyAlignment="0" applyProtection="0"/>
    <xf numFmtId="0" fontId="153" fillId="104" borderId="53" applyNumberFormat="0" applyProtection="0">
      <alignment horizontal="right" vertical="center"/>
    </xf>
    <xf numFmtId="0" fontId="65" fillId="0" borderId="98">
      <alignment horizontal="left" vertical="center"/>
    </xf>
    <xf numFmtId="0" fontId="286" fillId="0" borderId="112">
      <alignment horizontal="left" wrapText="1"/>
      <protection locked="0"/>
    </xf>
    <xf numFmtId="5" fontId="261" fillId="0" borderId="97" applyAlignment="0" applyProtection="0"/>
    <xf numFmtId="0" fontId="6" fillId="73" borderId="54" applyNumberFormat="0" applyProtection="0">
      <alignment horizontal="right" vertical="center"/>
    </xf>
    <xf numFmtId="0" fontId="282" fillId="48" borderId="72" applyNumberFormat="0" applyAlignment="0" applyProtection="0"/>
    <xf numFmtId="0" fontId="4" fillId="115" borderId="53" applyNumberFormat="0" applyProtection="0">
      <alignment horizontal="left" vertical="top" indent="1"/>
    </xf>
    <xf numFmtId="0" fontId="153" fillId="151" borderId="53" applyNumberFormat="0" applyProtection="0">
      <alignment horizontal="right" vertical="center"/>
    </xf>
    <xf numFmtId="0" fontId="153" fillId="66" borderId="53" applyNumberFormat="0" applyProtection="0">
      <alignment horizontal="left" vertical="top" indent="1"/>
    </xf>
    <xf numFmtId="0" fontId="220" fillId="48" borderId="53" applyNumberFormat="0" applyProtection="0">
      <alignment vertical="center"/>
    </xf>
    <xf numFmtId="5" fontId="261" fillId="0" borderId="97" applyAlignment="0" applyProtection="0"/>
    <xf numFmtId="0" fontId="222" fillId="47" borderId="53" applyNumberFormat="0" applyProtection="0">
      <alignment horizontal="right" vertical="center"/>
    </xf>
    <xf numFmtId="0" fontId="6" fillId="115" borderId="54"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center" indent="1"/>
    </xf>
    <xf numFmtId="0" fontId="222" fillId="66" borderId="53" applyNumberFormat="0" applyProtection="0">
      <alignment vertical="center"/>
    </xf>
    <xf numFmtId="0" fontId="130"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4" fillId="116" borderId="53" applyNumberFormat="0" applyProtection="0">
      <alignment horizontal="left" vertical="center" indent="1"/>
    </xf>
    <xf numFmtId="0" fontId="6" fillId="104" borderId="48" applyNumberFormat="0" applyProtection="0">
      <alignment horizontal="right" vertical="center"/>
    </xf>
    <xf numFmtId="0" fontId="6" fillId="103" borderId="48" applyNumberFormat="0" applyProtection="0">
      <alignment horizontal="right" vertical="center"/>
    </xf>
    <xf numFmtId="0" fontId="4" fillId="115" borderId="53" applyNumberFormat="0" applyProtection="0">
      <alignment horizontal="left" vertical="center" indent="1"/>
    </xf>
    <xf numFmtId="0" fontId="50" fillId="0" borderId="99" applyNumberFormat="0"/>
    <xf numFmtId="0" fontId="4" fillId="47" borderId="53" applyNumberFormat="0" applyProtection="0">
      <alignment horizontal="left" vertical="center" indent="1"/>
    </xf>
    <xf numFmtId="0" fontId="4" fillId="116" borderId="54"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center" indent="1"/>
    </xf>
    <xf numFmtId="0" fontId="378" fillId="207" borderId="54"/>
    <xf numFmtId="0" fontId="6" fillId="47" borderId="53" applyNumberFormat="0" applyProtection="0">
      <alignment horizontal="left" vertical="top" indent="1"/>
    </xf>
    <xf numFmtId="0" fontId="153" fillId="149" borderId="53" applyNumberFormat="0" applyProtection="0">
      <alignment horizontal="right" vertical="center"/>
    </xf>
    <xf numFmtId="176" fontId="175" fillId="0" borderId="50" applyFont="0" applyBorder="0"/>
    <xf numFmtId="0" fontId="153" fillId="115" borderId="53" applyNumberFormat="0" applyProtection="0">
      <alignment horizontal="right" vertical="center"/>
    </xf>
    <xf numFmtId="0" fontId="337" fillId="6"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6" fillId="47" borderId="53" applyNumberFormat="0" applyProtection="0">
      <alignment horizontal="left" vertical="top" indent="1"/>
    </xf>
    <xf numFmtId="0" fontId="153" fillId="155" borderId="53" applyNumberFormat="0" applyProtection="0">
      <alignment horizontal="right" vertical="center"/>
    </xf>
    <xf numFmtId="0" fontId="221" fillId="0" borderId="89" applyNumberFormat="0" applyFill="0" applyAlignment="0" applyProtection="0"/>
    <xf numFmtId="0" fontId="337" fillId="6" borderId="72" applyNumberFormat="0" applyAlignment="0" applyProtection="0"/>
    <xf numFmtId="198" fontId="253" fillId="0" borderId="93"/>
    <xf numFmtId="0" fontId="153" fillId="148" borderId="53" applyNumberFormat="0" applyProtection="0">
      <alignment horizontal="right" vertical="center"/>
    </xf>
    <xf numFmtId="0" fontId="4" fillId="64" borderId="53" applyNumberFormat="0" applyProtection="0">
      <alignment horizontal="left" vertical="top" indent="1"/>
    </xf>
    <xf numFmtId="0" fontId="4" fillId="115" borderId="53" applyNumberFormat="0" applyProtection="0">
      <alignment horizontal="left" vertical="center" indent="1"/>
    </xf>
    <xf numFmtId="0" fontId="257" fillId="0" borderId="94">
      <alignment horizontal="center" wrapText="1"/>
      <protection hidden="1"/>
    </xf>
    <xf numFmtId="0" fontId="222" fillId="66"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286" fillId="0" borderId="95">
      <alignment horizontal="right"/>
      <protection hidden="1"/>
    </xf>
    <xf numFmtId="0" fontId="153" fillId="115"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5" borderId="53" applyNumberFormat="0" applyProtection="0">
      <alignment horizontal="left" vertical="top" indent="1"/>
    </xf>
    <xf numFmtId="0" fontId="6" fillId="73" borderId="54" applyNumberFormat="0" applyProtection="0">
      <alignment horizontal="right" vertical="center"/>
    </xf>
    <xf numFmtId="0" fontId="130" fillId="66" borderId="60" applyNumberFormat="0" applyFont="0" applyAlignment="0" applyProtection="0"/>
    <xf numFmtId="0" fontId="153" fillId="151" borderId="53" applyNumberFormat="0" applyProtection="0">
      <alignment horizontal="right" vertical="center"/>
    </xf>
    <xf numFmtId="0" fontId="4" fillId="0" borderId="97" applyNumberFormat="0" applyFont="0" applyFill="0" applyAlignment="0"/>
    <xf numFmtId="0" fontId="6" fillId="6" borderId="48" applyNumberFormat="0" applyProtection="0">
      <alignment horizontal="left" vertical="center" indent="1"/>
    </xf>
    <xf numFmtId="0" fontId="248" fillId="66" borderId="60" applyNumberFormat="0" applyFont="0" applyAlignment="0" applyProtection="0"/>
    <xf numFmtId="0" fontId="6" fillId="95" borderId="54" applyNumberFormat="0" applyProtection="0">
      <alignment horizontal="left" vertical="center" indent="1"/>
    </xf>
    <xf numFmtId="0" fontId="4" fillId="116" borderId="53" applyNumberFormat="0" applyProtection="0">
      <alignment horizontal="left" vertical="center" indent="1"/>
    </xf>
    <xf numFmtId="0" fontId="332" fillId="66" borderId="60" applyNumberFormat="0" applyFont="0" applyAlignment="0" applyProtection="0"/>
    <xf numFmtId="0" fontId="4" fillId="115" borderId="53" applyNumberFormat="0" applyProtection="0">
      <alignment horizontal="left" vertical="center" indent="1"/>
    </xf>
    <xf numFmtId="0" fontId="248" fillId="66" borderId="60" applyNumberFormat="0" applyFont="0" applyAlignment="0" applyProtection="0"/>
    <xf numFmtId="0" fontId="4" fillId="64" borderId="53" applyNumberFormat="0" applyProtection="0">
      <alignment horizontal="left" vertical="top" indent="1"/>
    </xf>
    <xf numFmtId="4" fontId="336" fillId="0" borderId="90" applyFill="0" applyBorder="0" applyProtection="0">
      <alignment horizontal="right" vertical="center"/>
    </xf>
    <xf numFmtId="0" fontId="4" fillId="0" borderId="1" applyNumberFormat="0" applyFont="0"/>
    <xf numFmtId="0" fontId="130" fillId="66" borderId="60" applyNumberFormat="0" applyFont="0" applyAlignment="0" applyProtection="0"/>
    <xf numFmtId="0" fontId="153" fillId="115"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55" fillId="0" borderId="0"/>
    <xf numFmtId="0" fontId="153" fillId="115" borderId="53" applyNumberFormat="0" applyProtection="0">
      <alignment horizontal="left" vertical="top" indent="1"/>
    </xf>
    <xf numFmtId="0" fontId="119" fillId="48" borderId="53" applyNumberFormat="0" applyProtection="0">
      <alignment horizontal="left" vertical="top" indent="1"/>
    </xf>
    <xf numFmtId="0" fontId="153" fillId="103" borderId="53" applyNumberFormat="0" applyProtection="0">
      <alignment horizontal="right" vertical="center"/>
    </xf>
    <xf numFmtId="0" fontId="375" fillId="0" borderId="1" applyAlignment="0"/>
    <xf numFmtId="0" fontId="153" fillId="66" borderId="53" applyNumberFormat="0" applyProtection="0">
      <alignment horizontal="left" vertical="center" indent="1"/>
    </xf>
    <xf numFmtId="0" fontId="119" fillId="48" borderId="53" applyNumberFormat="0" applyProtection="0">
      <alignment horizontal="left" vertical="top" indent="1"/>
    </xf>
    <xf numFmtId="5" fontId="261" fillId="0" borderId="97" applyAlignment="0" applyProtection="0"/>
    <xf numFmtId="0" fontId="345" fillId="78" borderId="72" applyNumberFormat="0" applyAlignment="0" applyProtection="0"/>
    <xf numFmtId="0" fontId="248" fillId="66" borderId="60" applyNumberFormat="0" applyFont="0" applyAlignment="0" applyProtection="0"/>
    <xf numFmtId="0" fontId="6" fillId="116" borderId="53" applyNumberFormat="0" applyProtection="0">
      <alignment horizontal="left" vertical="top" indent="1"/>
    </xf>
    <xf numFmtId="0" fontId="4" fillId="64" borderId="53" applyNumberFormat="0" applyProtection="0">
      <alignment horizontal="left" vertical="top" indent="1"/>
    </xf>
    <xf numFmtId="0" fontId="4" fillId="116"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center" indent="1"/>
    </xf>
    <xf numFmtId="0" fontId="4" fillId="115" borderId="53" applyNumberFormat="0" applyProtection="0">
      <alignment horizontal="left" vertical="center" indent="1"/>
    </xf>
    <xf numFmtId="0" fontId="4" fillId="116"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66" borderId="53" applyNumberFormat="0" applyProtection="0">
      <alignment horizontal="left" vertical="center" indent="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53" fillId="149" borderId="53" applyNumberFormat="0" applyProtection="0">
      <alignment horizontal="right" vertical="center"/>
    </xf>
    <xf numFmtId="0" fontId="153" fillId="66" borderId="53" applyNumberFormat="0" applyProtection="0">
      <alignment horizontal="left" vertical="center" indent="1"/>
    </xf>
    <xf numFmtId="176" fontId="375" fillId="0" borderId="1" applyAlignment="0"/>
    <xf numFmtId="0" fontId="221" fillId="0" borderId="89" applyNumberFormat="0" applyFill="0" applyAlignment="0" applyProtection="0"/>
    <xf numFmtId="0" fontId="153" fillId="115" borderId="53" applyNumberFormat="0" applyProtection="0">
      <alignment horizontal="left" vertical="center" indent="1"/>
    </xf>
    <xf numFmtId="0" fontId="222" fillId="66" borderId="53" applyNumberFormat="0" applyProtection="0">
      <alignment vertical="center"/>
    </xf>
    <xf numFmtId="0" fontId="222" fillId="47" borderId="53" applyNumberFormat="0" applyProtection="0">
      <alignment horizontal="right" vertical="center"/>
    </xf>
    <xf numFmtId="0" fontId="257" fillId="0" borderId="94">
      <alignment horizontal="center" wrapText="1"/>
      <protection hidden="1"/>
    </xf>
    <xf numFmtId="0" fontId="153" fillId="103" borderId="53" applyNumberFormat="0" applyProtection="0">
      <alignment horizontal="right" vertical="center"/>
    </xf>
    <xf numFmtId="0" fontId="50" fillId="116" borderId="56" applyBorder="0"/>
    <xf numFmtId="0" fontId="222" fillId="47" borderId="53" applyNumberFormat="0" applyProtection="0">
      <alignment horizontal="right" vertical="center"/>
    </xf>
    <xf numFmtId="0" fontId="222" fillId="47" borderId="53" applyNumberFormat="0" applyProtection="0">
      <alignment horizontal="right" vertical="center"/>
    </xf>
    <xf numFmtId="0" fontId="348" fillId="6" borderId="79" applyNumberFormat="0" applyAlignment="0" applyProtection="0"/>
    <xf numFmtId="0" fontId="4" fillId="116" borderId="54" applyNumberFormat="0" applyProtection="0">
      <alignment horizontal="left" vertical="center" indent="1"/>
    </xf>
    <xf numFmtId="0" fontId="186" fillId="6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top" indent="1"/>
    </xf>
    <xf numFmtId="0" fontId="119" fillId="48" borderId="53" applyNumberFormat="0" applyProtection="0">
      <alignment horizontal="left" vertical="center" indent="1"/>
    </xf>
    <xf numFmtId="0" fontId="153" fillId="73" borderId="53" applyNumberFormat="0" applyProtection="0">
      <alignment horizontal="right" vertical="center"/>
    </xf>
    <xf numFmtId="0" fontId="4" fillId="47"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266" fillId="46" borderId="72" applyNumberFormat="0" applyAlignment="0" applyProtection="0"/>
    <xf numFmtId="0" fontId="153" fillId="148" borderId="53" applyNumberFormat="0" applyProtection="0">
      <alignment horizontal="right" vertical="center"/>
    </xf>
    <xf numFmtId="0" fontId="4" fillId="116" borderId="53" applyNumberFormat="0" applyProtection="0">
      <alignment horizontal="left" vertical="center" indent="1"/>
    </xf>
    <xf numFmtId="0" fontId="222" fillId="47" borderId="53" applyNumberFormat="0" applyProtection="0">
      <alignment horizontal="right" vertical="center"/>
    </xf>
    <xf numFmtId="0" fontId="257" fillId="0" borderId="112">
      <protection hidden="1"/>
    </xf>
    <xf numFmtId="0" fontId="186" fillId="6"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337" fillId="6" borderId="72" applyNumberFormat="0" applyAlignment="0" applyProtection="0"/>
    <xf numFmtId="0" fontId="348" fillId="6" borderId="79" applyNumberFormat="0" applyAlignment="0" applyProtection="0"/>
    <xf numFmtId="0" fontId="4" fillId="116" borderId="53" applyNumberFormat="0" applyProtection="0">
      <alignment horizontal="left" vertical="top" indent="1"/>
    </xf>
    <xf numFmtId="0" fontId="4" fillId="64"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4" fillId="115" borderId="53" applyNumberFormat="0" applyProtection="0">
      <alignment horizontal="left" vertical="top" indent="1"/>
    </xf>
    <xf numFmtId="0" fontId="345" fillId="78" borderId="72" applyNumberFormat="0" applyAlignment="0" applyProtection="0"/>
    <xf numFmtId="0" fontId="220" fillId="48" borderId="53" applyNumberFormat="0" applyProtection="0">
      <alignment vertical="center"/>
    </xf>
    <xf numFmtId="0" fontId="153" fillId="66" borderId="53" applyNumberFormat="0" applyProtection="0">
      <alignment horizontal="left" vertical="top" indent="1"/>
    </xf>
    <xf numFmtId="176" fontId="147" fillId="0" borderId="44">
      <protection locked="0"/>
    </xf>
    <xf numFmtId="0" fontId="153" fillId="115" borderId="53" applyNumberFormat="0" applyProtection="0">
      <alignment horizontal="left" vertical="top" indent="1"/>
    </xf>
    <xf numFmtId="0" fontId="4" fillId="0" borderId="1" applyNumberFormat="0" applyFont="0"/>
    <xf numFmtId="0" fontId="4" fillId="116" borderId="53" applyNumberFormat="0" applyProtection="0">
      <alignment horizontal="left" vertical="top" indent="1"/>
    </xf>
    <xf numFmtId="0" fontId="348" fillId="6" borderId="79" applyNumberFormat="0" applyAlignment="0" applyProtection="0"/>
    <xf numFmtId="0" fontId="4" fillId="47"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337" fillId="6" borderId="72" applyNumberFormat="0" applyAlignment="0" applyProtection="0"/>
    <xf numFmtId="0" fontId="175" fillId="0" borderId="50" applyFont="0" applyBorder="0"/>
    <xf numFmtId="1" fontId="206" fillId="0" borderId="99" applyFont="0" applyFill="0" applyBorder="0" applyProtection="0"/>
    <xf numFmtId="0" fontId="119" fillId="48" borderId="53" applyNumberFormat="0" applyProtection="0">
      <alignment horizontal="left" vertical="center" indent="1"/>
    </xf>
    <xf numFmtId="0" fontId="50" fillId="46" borderId="1" applyNumberFormat="0">
      <alignment horizontal="centerContinuous" wrapText="1"/>
    </xf>
    <xf numFmtId="0" fontId="220" fillId="48" borderId="53" applyNumberFormat="0" applyProtection="0">
      <alignment vertical="center"/>
    </xf>
    <xf numFmtId="0" fontId="310" fillId="0" borderId="94">
      <alignment horizontal="right" wrapText="1"/>
      <protection hidden="1"/>
    </xf>
    <xf numFmtId="0" fontId="4" fillId="64" borderId="53" applyNumberFormat="0" applyProtection="0">
      <alignment horizontal="left" vertical="top" indent="1"/>
    </xf>
    <xf numFmtId="0" fontId="153" fillId="154" borderId="53" applyNumberFormat="0" applyProtection="0">
      <alignment horizontal="right" vertical="center"/>
    </xf>
    <xf numFmtId="0" fontId="4" fillId="66" borderId="60" applyNumberFormat="0" applyFont="0" applyAlignment="0" applyProtection="0"/>
    <xf numFmtId="0" fontId="375" fillId="0" borderId="1" applyAlignment="0"/>
    <xf numFmtId="0" fontId="153" fillId="47" borderId="53" applyNumberFormat="0" applyProtection="0">
      <alignment horizontal="right" vertical="center"/>
    </xf>
    <xf numFmtId="0" fontId="146" fillId="0" borderId="1">
      <alignment horizontal="centerContinuous" vertical="center"/>
    </xf>
    <xf numFmtId="0" fontId="248" fillId="66" borderId="60" applyNumberFormat="0" applyFont="0" applyAlignment="0" applyProtection="0"/>
    <xf numFmtId="0" fontId="6" fillId="47" borderId="54" applyNumberFormat="0" applyProtection="0">
      <alignment horizontal="left" vertical="center" indent="1"/>
    </xf>
    <xf numFmtId="0" fontId="50" fillId="46" borderId="1" applyNumberFormat="0">
      <alignment horizontal="centerContinuous" wrapText="1"/>
    </xf>
    <xf numFmtId="0" fontId="4" fillId="0" borderId="97" applyNumberFormat="0" applyFont="0" applyFill="0" applyAlignment="0"/>
    <xf numFmtId="0" fontId="4" fillId="0" borderId="97" applyNumberFormat="0" applyFont="0"/>
    <xf numFmtId="0" fontId="149" fillId="6" borderId="77">
      <protection hidden="1"/>
    </xf>
    <xf numFmtId="0" fontId="153" fillId="155" borderId="53" applyNumberFormat="0" applyProtection="0">
      <alignment horizontal="right" vertical="center"/>
    </xf>
    <xf numFmtId="176" fontId="375" fillId="0" borderId="1" applyAlignment="0"/>
    <xf numFmtId="0" fontId="378" fillId="207" borderId="54"/>
    <xf numFmtId="0" fontId="224" fillId="47" borderId="53" applyNumberFormat="0" applyProtection="0">
      <alignment horizontal="right" vertical="center"/>
    </xf>
    <xf numFmtId="5" fontId="261" fillId="0" borderId="97" applyAlignment="0" applyProtection="0"/>
    <xf numFmtId="0" fontId="4" fillId="115" borderId="53" applyNumberFormat="0" applyProtection="0">
      <alignment horizontal="left" vertical="center" indent="1"/>
    </xf>
    <xf numFmtId="0" fontId="345" fillId="78" borderId="72" applyNumberFormat="0" applyAlignment="0" applyProtection="0"/>
    <xf numFmtId="176" fontId="375" fillId="0" borderId="1" applyAlignment="0"/>
    <xf numFmtId="38" fontId="50" fillId="48" borderId="1">
      <alignment horizontal="center"/>
      <protection locked="0"/>
    </xf>
    <xf numFmtId="0" fontId="337" fillId="6" borderId="72" applyNumberFormat="0" applyAlignment="0" applyProtection="0"/>
    <xf numFmtId="0" fontId="153" fillId="66" borderId="53" applyNumberFormat="0" applyProtection="0">
      <alignment horizontal="left" vertical="center" indent="1"/>
    </xf>
    <xf numFmtId="0" fontId="153" fillId="149"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15" borderId="53" applyNumberFormat="0" applyProtection="0">
      <alignment horizontal="left" vertical="center" indent="1"/>
    </xf>
    <xf numFmtId="0" fontId="348" fillId="6" borderId="79" applyNumberFormat="0" applyAlignment="0" applyProtection="0"/>
    <xf numFmtId="0" fontId="4" fillId="0" borderId="97" applyNumberFormat="0" applyFont="0" applyFill="0" applyAlignment="0"/>
    <xf numFmtId="0" fontId="186" fillId="66" borderId="53" applyNumberFormat="0" applyProtection="0">
      <alignment vertical="center"/>
    </xf>
    <xf numFmtId="0" fontId="153" fillId="73" borderId="53" applyNumberFormat="0" applyProtection="0">
      <alignment horizontal="right" vertical="center"/>
    </xf>
    <xf numFmtId="0" fontId="119" fillId="48" borderId="53" applyNumberFormat="0" applyProtection="0">
      <alignment horizontal="left" vertical="center" indent="1"/>
    </xf>
    <xf numFmtId="0" fontId="153" fillId="154" borderId="53" applyNumberFormat="0" applyProtection="0">
      <alignment horizontal="right" vertical="center"/>
    </xf>
    <xf numFmtId="0" fontId="4" fillId="115" borderId="53" applyNumberFormat="0" applyProtection="0">
      <alignment horizontal="left" vertical="top" indent="1"/>
    </xf>
    <xf numFmtId="176" fontId="175" fillId="0" borderId="50" applyFont="0" applyBorder="0"/>
    <xf numFmtId="0" fontId="345" fillId="78" borderId="72" applyNumberFormat="0" applyAlignment="0" applyProtection="0"/>
    <xf numFmtId="0" fontId="44" fillId="0" borderId="91" applyNumberFormat="0">
      <alignment horizontal="left"/>
    </xf>
    <xf numFmtId="0" fontId="119" fillId="48" borderId="53" applyNumberFormat="0" applyProtection="0">
      <alignment horizontal="left" vertical="top" indent="1"/>
    </xf>
    <xf numFmtId="198" fontId="253" fillId="0" borderId="93"/>
    <xf numFmtId="0" fontId="257" fillId="0" borderId="94">
      <alignment horizontal="center" wrapText="1"/>
      <protection hidden="1"/>
    </xf>
    <xf numFmtId="0" fontId="286" fillId="0" borderId="112">
      <alignment horizontal="left" wrapText="1"/>
      <protection locked="0"/>
    </xf>
    <xf numFmtId="0" fontId="348" fillId="6" borderId="79" applyNumberFormat="0" applyAlignment="0" applyProtection="0"/>
    <xf numFmtId="0" fontId="119" fillId="48"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47" borderId="53" applyNumberFormat="0" applyProtection="0">
      <alignment horizontal="left" vertical="top" indent="1"/>
    </xf>
    <xf numFmtId="0" fontId="286" fillId="0" borderId="95">
      <alignment horizontal="right"/>
      <protection hidden="1"/>
    </xf>
    <xf numFmtId="209" fontId="198" fillId="0" borderId="1" applyBorder="0" applyProtection="0">
      <alignment horizontal="right" vertical="center"/>
    </xf>
    <xf numFmtId="0" fontId="286" fillId="0" borderId="112">
      <alignment horizontal="left" wrapText="1"/>
      <protection hidden="1"/>
    </xf>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4" fillId="47" borderId="53" applyNumberFormat="0" applyProtection="0">
      <alignment horizontal="right" vertical="center"/>
    </xf>
    <xf numFmtId="0" fontId="4" fillId="64" borderId="53" applyNumberFormat="0" applyProtection="0">
      <alignment horizontal="left" vertical="center" indent="1"/>
    </xf>
    <xf numFmtId="0" fontId="282" fillId="48" borderId="72" applyNumberFormat="0" applyAlignment="0" applyProtection="0"/>
    <xf numFmtId="0" fontId="6" fillId="64"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top" indent="1"/>
    </xf>
    <xf numFmtId="0" fontId="6" fillId="95" borderId="54" applyNumberFormat="0" applyProtection="0">
      <alignment horizontal="left" vertical="center" indent="1"/>
    </xf>
    <xf numFmtId="0" fontId="348" fillId="6" borderId="79" applyNumberFormat="0" applyAlignment="0" applyProtection="0"/>
    <xf numFmtId="0" fontId="119" fillId="48" borderId="53" applyNumberFormat="0" applyProtection="0">
      <alignment horizontal="left" vertical="center" indent="1"/>
    </xf>
    <xf numFmtId="0" fontId="56" fillId="44" borderId="0" applyNumberFormat="0" applyBorder="0" applyAlignment="0" applyProtection="0"/>
    <xf numFmtId="0" fontId="153" fillId="66"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6" fillId="116" borderId="53" applyNumberFormat="0" applyProtection="0">
      <alignment horizontal="left" vertical="top" indent="1"/>
    </xf>
    <xf numFmtId="4" fontId="336" fillId="0" borderId="90" applyFill="0" applyBorder="0" applyProtection="0">
      <alignment horizontal="right" vertical="center"/>
    </xf>
    <xf numFmtId="0" fontId="313" fillId="47" borderId="13" applyNumberFormat="0" applyFont="0" applyFill="0" applyBorder="0" applyAlignment="0" applyProtection="0"/>
    <xf numFmtId="0" fontId="186" fillId="66" borderId="53" applyNumberFormat="0" applyProtection="0">
      <alignment horizontal="left" vertical="top" indent="1"/>
    </xf>
    <xf numFmtId="0" fontId="4" fillId="115"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153" fillId="155" borderId="53" applyNumberFormat="0" applyProtection="0">
      <alignment horizontal="right" vertical="center"/>
    </xf>
    <xf numFmtId="0" fontId="153" fillId="155"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116" borderId="53" applyNumberFormat="0" applyProtection="0">
      <alignment horizontal="left" vertical="center" indent="1"/>
    </xf>
    <xf numFmtId="0" fontId="191" fillId="0" borderId="97"/>
    <xf numFmtId="38" fontId="50" fillId="48" borderId="1">
      <alignment horizontal="center"/>
      <protection locked="0"/>
    </xf>
    <xf numFmtId="0" fontId="153" fillId="66" borderId="53" applyNumberFormat="0" applyProtection="0">
      <alignment horizontal="left" vertical="center" indent="1"/>
    </xf>
    <xf numFmtId="0" fontId="4" fillId="0" borderId="15" applyNumberFormat="0" applyFont="0"/>
    <xf numFmtId="0" fontId="191" fillId="0" borderId="97"/>
    <xf numFmtId="0" fontId="337" fillId="6" borderId="72" applyNumberFormat="0" applyAlignment="0" applyProtection="0"/>
    <xf numFmtId="0" fontId="222" fillId="47" borderId="53" applyNumberFormat="0" applyProtection="0">
      <alignment horizontal="right" vertical="center"/>
    </xf>
    <xf numFmtId="0" fontId="378" fillId="150" borderId="54"/>
    <xf numFmtId="0" fontId="4" fillId="115"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top" indent="1"/>
    </xf>
    <xf numFmtId="0" fontId="221" fillId="0" borderId="89" applyNumberFormat="0" applyFill="0" applyAlignment="0" applyProtection="0"/>
    <xf numFmtId="0" fontId="6" fillId="76" borderId="48" applyNumberFormat="0" applyProtection="0">
      <alignment horizontal="left" vertical="center" indent="1"/>
    </xf>
    <xf numFmtId="0" fontId="153" fillId="66" borderId="53" applyNumberFormat="0" applyProtection="0">
      <alignment vertical="center"/>
    </xf>
    <xf numFmtId="0" fontId="224" fillId="47" borderId="53" applyNumberFormat="0" applyProtection="0">
      <alignment horizontal="right" vertical="center"/>
    </xf>
    <xf numFmtId="0" fontId="4" fillId="47" borderId="53" applyNumberFormat="0" applyProtection="0">
      <alignment horizontal="left" vertical="top" indent="1"/>
    </xf>
    <xf numFmtId="0" fontId="6" fillId="95" borderId="54" applyNumberFormat="0" applyProtection="0">
      <alignment horizontal="left" vertical="center" indent="1"/>
    </xf>
    <xf numFmtId="0" fontId="266" fillId="46"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198" fontId="253" fillId="0" borderId="93"/>
    <xf numFmtId="5" fontId="261" fillId="0" borderId="97" applyAlignment="0" applyProtection="0"/>
    <xf numFmtId="0" fontId="4" fillId="47" borderId="53" applyNumberFormat="0" applyProtection="0">
      <alignment horizontal="left" vertical="top" indent="1"/>
    </xf>
    <xf numFmtId="176" fontId="146" fillId="0" borderId="1">
      <alignment horizontal="centerContinuous" vertical="center"/>
    </xf>
    <xf numFmtId="5" fontId="261" fillId="0" borderId="97" applyAlignment="0" applyProtection="0"/>
    <xf numFmtId="0" fontId="345" fillId="78" borderId="72" applyNumberFormat="0" applyAlignment="0" applyProtection="0"/>
    <xf numFmtId="176" fontId="147" fillId="0" borderId="44">
      <protection locked="0"/>
    </xf>
    <xf numFmtId="0" fontId="332" fillId="66" borderId="60" applyNumberFormat="0" applyFont="0" applyAlignment="0" applyProtection="0"/>
    <xf numFmtId="0" fontId="282" fillId="48" borderId="72" applyNumberFormat="0" applyAlignment="0" applyProtection="0"/>
    <xf numFmtId="0" fontId="153" fillId="66" borderId="53" applyNumberFormat="0" applyProtection="0">
      <alignment horizontal="left" vertical="top" indent="1"/>
    </xf>
    <xf numFmtId="0" fontId="153" fillId="104" borderId="53" applyNumberFormat="0" applyProtection="0">
      <alignment horizontal="right" vertical="center"/>
    </xf>
    <xf numFmtId="0" fontId="175" fillId="0" borderId="50" applyFont="0" applyBorder="0"/>
    <xf numFmtId="0" fontId="345" fillId="78" borderId="72" applyNumberFormat="0" applyAlignment="0" applyProtection="0"/>
    <xf numFmtId="0" fontId="332" fillId="66" borderId="60" applyNumberFormat="0" applyFont="0" applyAlignment="0" applyProtection="0"/>
    <xf numFmtId="0" fontId="56" fillId="160" borderId="0" applyNumberFormat="0" applyBorder="0" applyAlignment="0" applyProtection="0"/>
    <xf numFmtId="5" fontId="261" fillId="0" borderId="97" applyAlignment="0" applyProtection="0"/>
    <xf numFmtId="0" fontId="248" fillId="66" borderId="60" applyNumberFormat="0" applyFont="0" applyAlignment="0" applyProtection="0"/>
    <xf numFmtId="176" fontId="375" fillId="0" borderId="1" applyAlignment="0"/>
    <xf numFmtId="0" fontId="156" fillId="67" borderId="62">
      <alignment horizontal="left"/>
    </xf>
    <xf numFmtId="0" fontId="4" fillId="116" borderId="53" applyNumberFormat="0" applyProtection="0">
      <alignment horizontal="left" vertical="top" indent="1"/>
    </xf>
    <xf numFmtId="5" fontId="261" fillId="0" borderId="97" applyAlignment="0" applyProtection="0"/>
    <xf numFmtId="0" fontId="119" fillId="48" borderId="53" applyNumberFormat="0" applyProtection="0">
      <alignment vertical="center"/>
    </xf>
    <xf numFmtId="176" fontId="146" fillId="0" borderId="1">
      <alignment horizontal="centerContinuous" vertical="center"/>
    </xf>
    <xf numFmtId="0" fontId="153" fillId="148" borderId="53" applyNumberFormat="0" applyProtection="0">
      <alignment horizontal="right" vertical="center"/>
    </xf>
    <xf numFmtId="0" fontId="6" fillId="115" borderId="53" applyNumberFormat="0" applyProtection="0">
      <alignment horizontal="left" vertical="top" indent="1"/>
    </xf>
    <xf numFmtId="0" fontId="153" fillId="115" borderId="53" applyNumberFormat="0" applyProtection="0">
      <alignment horizontal="right" vertical="center"/>
    </xf>
    <xf numFmtId="0" fontId="175" fillId="0" borderId="50" applyFont="0" applyBorder="0"/>
    <xf numFmtId="0" fontId="153" fillId="6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332" fillId="66" borderId="60" applyNumberFormat="0" applyFont="0" applyAlignment="0" applyProtection="0"/>
    <xf numFmtId="0" fontId="153"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15" borderId="53" applyNumberFormat="0" applyProtection="0">
      <alignment horizontal="left" vertical="top" indent="1"/>
    </xf>
    <xf numFmtId="0" fontId="220" fillId="48" borderId="53" applyNumberFormat="0" applyProtection="0">
      <alignment vertical="center"/>
    </xf>
    <xf numFmtId="0" fontId="332" fillId="66" borderId="60" applyNumberFormat="0" applyFont="0" applyAlignment="0" applyProtection="0"/>
    <xf numFmtId="0" fontId="191" fillId="0" borderId="97"/>
    <xf numFmtId="0" fontId="4" fillId="47" borderId="53" applyNumberFormat="0" applyProtection="0">
      <alignment horizontal="left" vertical="top" indent="1"/>
    </xf>
    <xf numFmtId="0" fontId="6" fillId="155" borderId="48" applyNumberFormat="0" applyProtection="0">
      <alignment horizontal="right" vertical="center"/>
    </xf>
    <xf numFmtId="0" fontId="6" fillId="64" borderId="53" applyNumberFormat="0" applyProtection="0">
      <alignment horizontal="left" vertical="top" indent="1"/>
    </xf>
    <xf numFmtId="0" fontId="4" fillId="115" borderId="53" applyNumberFormat="0" applyProtection="0">
      <alignment horizontal="left" vertical="top" indent="1"/>
    </xf>
    <xf numFmtId="0" fontId="286" fillId="0" borderId="112">
      <alignment horizontal="left" wrapText="1"/>
      <protection hidden="1"/>
    </xf>
    <xf numFmtId="0" fontId="4" fillId="0" borderId="15" applyNumberFormat="0" applyFont="0"/>
    <xf numFmtId="0" fontId="119" fillId="48" borderId="53" applyNumberFormat="0" applyProtection="0">
      <alignment horizontal="left" vertical="center" indent="1"/>
    </xf>
    <xf numFmtId="0" fontId="191" fillId="0" borderId="97"/>
    <xf numFmtId="0" fontId="153" fillId="73" borderId="53" applyNumberFormat="0" applyProtection="0">
      <alignment horizontal="right" vertical="center"/>
    </xf>
    <xf numFmtId="0" fontId="4" fillId="64" borderId="53" applyNumberFormat="0" applyProtection="0">
      <alignment horizontal="left" vertical="center" indent="1"/>
    </xf>
    <xf numFmtId="0" fontId="153" fillId="47"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248"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32" fillId="66" borderId="60" applyNumberFormat="0" applyFont="0" applyAlignment="0" applyProtection="0"/>
    <xf numFmtId="0" fontId="345" fillId="78" borderId="72" applyNumberFormat="0" applyAlignment="0" applyProtection="0"/>
    <xf numFmtId="5" fontId="261" fillId="0" borderId="97"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151" borderId="53" applyNumberFormat="0" applyProtection="0">
      <alignment horizontal="right" vertical="center"/>
    </xf>
    <xf numFmtId="0" fontId="153" fillId="104"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337" fillId="6" borderId="72" applyNumberFormat="0" applyAlignment="0" applyProtection="0"/>
    <xf numFmtId="0" fontId="6" fillId="73" borderId="54" applyNumberFormat="0" applyProtection="0">
      <alignment horizontal="right" vertical="center"/>
    </xf>
    <xf numFmtId="176" fontId="146" fillId="0" borderId="1">
      <alignment horizontal="centerContinuous" vertical="center"/>
    </xf>
    <xf numFmtId="0" fontId="4" fillId="47" borderId="53" applyNumberFormat="0" applyProtection="0">
      <alignment horizontal="left" vertical="top" indent="1"/>
    </xf>
    <xf numFmtId="0" fontId="146" fillId="0" borderId="1">
      <alignment horizontal="centerContinuous" vertical="center"/>
    </xf>
    <xf numFmtId="5" fontId="261" fillId="0" borderId="97" applyAlignment="0" applyProtection="0"/>
    <xf numFmtId="0" fontId="345" fillId="78" borderId="72" applyNumberFormat="0" applyAlignment="0" applyProtection="0"/>
    <xf numFmtId="0" fontId="153" fillId="73" borderId="53" applyNumberFormat="0" applyProtection="0">
      <alignment horizontal="right" vertical="center"/>
    </xf>
    <xf numFmtId="0" fontId="153" fillId="103" borderId="53" applyNumberFormat="0" applyProtection="0">
      <alignment horizontal="right" vertical="center"/>
    </xf>
    <xf numFmtId="0" fontId="4" fillId="116" borderId="54" applyNumberFormat="0" applyProtection="0">
      <alignment horizontal="left" vertical="center" indent="1"/>
    </xf>
    <xf numFmtId="0" fontId="337" fillId="6" borderId="72" applyNumberFormat="0" applyAlignment="0" applyProtection="0"/>
    <xf numFmtId="0" fontId="6" fillId="153" borderId="48"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153" fillId="66" borderId="53" applyNumberFormat="0" applyProtection="0">
      <alignment horizontal="left" vertical="center" indent="1"/>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375" fillId="0" borderId="1" applyAlignment="0"/>
    <xf numFmtId="0" fontId="222" fillId="66" borderId="53" applyNumberFormat="0" applyProtection="0">
      <alignment vertical="center"/>
    </xf>
    <xf numFmtId="0" fontId="119" fillId="48" borderId="53" applyNumberFormat="0" applyProtection="0">
      <alignment vertical="center"/>
    </xf>
    <xf numFmtId="0" fontId="337" fillId="6" borderId="72" applyNumberFormat="0" applyAlignment="0" applyProtection="0"/>
    <xf numFmtId="0" fontId="224" fillId="47" borderId="53" applyNumberFormat="0" applyProtection="0">
      <alignment horizontal="right" vertical="center"/>
    </xf>
    <xf numFmtId="0" fontId="130" fillId="66" borderId="60" applyNumberFormat="0" applyFont="0" applyAlignment="0" applyProtection="0"/>
    <xf numFmtId="5" fontId="261" fillId="0" borderId="97" applyAlignment="0" applyProtection="0"/>
    <xf numFmtId="0" fontId="337" fillId="6" borderId="72" applyNumberFormat="0" applyAlignment="0" applyProtection="0"/>
    <xf numFmtId="0" fontId="220" fillId="48" borderId="53" applyNumberFormat="0" applyProtection="0">
      <alignment vertical="center"/>
    </xf>
    <xf numFmtId="0" fontId="220" fillId="48" borderId="53" applyNumberFormat="0" applyProtection="0">
      <alignment vertical="center"/>
    </xf>
    <xf numFmtId="0" fontId="6" fillId="47" borderId="54" applyNumberFormat="0" applyProtection="0">
      <alignment horizontal="left" vertical="center" indent="1"/>
    </xf>
    <xf numFmtId="0" fontId="153" fillId="104" borderId="53" applyNumberFormat="0" applyProtection="0">
      <alignment horizontal="right" vertical="center"/>
    </xf>
    <xf numFmtId="0" fontId="6" fillId="73" borderId="54" applyNumberFormat="0" applyProtection="0">
      <alignment horizontal="right" vertical="center"/>
    </xf>
    <xf numFmtId="0" fontId="222"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4" fillId="116" borderId="53" applyNumberFormat="0" applyProtection="0">
      <alignment horizontal="left" vertical="center" indent="1"/>
    </xf>
    <xf numFmtId="0" fontId="286" fillId="0" borderId="76">
      <alignment horizontal="center"/>
      <protection hidden="1"/>
    </xf>
    <xf numFmtId="0" fontId="130" fillId="66" borderId="60" applyNumberFormat="0" applyFont="0" applyAlignment="0" applyProtection="0"/>
    <xf numFmtId="0" fontId="153" fillId="66" borderId="53" applyNumberFormat="0" applyProtection="0">
      <alignment vertical="center"/>
    </xf>
    <xf numFmtId="0" fontId="4" fillId="116"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337" fillId="6" borderId="72" applyNumberFormat="0" applyAlignment="0" applyProtection="0"/>
    <xf numFmtId="0" fontId="248" fillId="66" borderId="60" applyNumberFormat="0" applyFont="0" applyAlignment="0" applyProtection="0"/>
    <xf numFmtId="0" fontId="119" fillId="48" borderId="53" applyNumberFormat="0" applyProtection="0">
      <alignment horizontal="left" vertical="center" indent="1"/>
    </xf>
    <xf numFmtId="0" fontId="153" fillId="66" borderId="53" applyNumberFormat="0" applyProtection="0">
      <alignment vertical="center"/>
    </xf>
    <xf numFmtId="0" fontId="130" fillId="66" borderId="60" applyNumberFormat="0" applyFont="0" applyAlignment="0" applyProtection="0"/>
    <xf numFmtId="0" fontId="4" fillId="115" borderId="53" applyNumberFormat="0" applyProtection="0">
      <alignment horizontal="left" vertical="top" indent="1"/>
    </xf>
    <xf numFmtId="0" fontId="6" fillId="95" borderId="54" applyNumberFormat="0" applyProtection="0">
      <alignment horizontal="left" vertical="center" indent="1"/>
    </xf>
    <xf numFmtId="0" fontId="187" fillId="190" borderId="54" applyNumberFormat="0" applyProtection="0">
      <alignment horizontal="left" vertical="center" indent="1"/>
    </xf>
    <xf numFmtId="0" fontId="6" fillId="115" borderId="53" applyNumberFormat="0" applyProtection="0">
      <alignment horizontal="left" vertical="top" indent="1"/>
    </xf>
    <xf numFmtId="0" fontId="220" fillId="48" borderId="53" applyNumberFormat="0" applyProtection="0">
      <alignment vertical="center"/>
    </xf>
    <xf numFmtId="0" fontId="286" fillId="0" borderId="112">
      <alignment horizontal="left" wrapText="1"/>
      <protection locked="0"/>
    </xf>
    <xf numFmtId="0" fontId="193" fillId="46" borderId="58">
      <protection locked="0"/>
    </xf>
    <xf numFmtId="49" fontId="194" fillId="104" borderId="80"/>
    <xf numFmtId="0" fontId="6" fillId="73" borderId="54"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309" fillId="46" borderId="79" applyNumberFormat="0" applyAlignment="0" applyProtection="0"/>
    <xf numFmtId="0" fontId="149" fillId="6" borderId="77">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4" fillId="66" borderId="60" applyNumberFormat="0" applyFont="0" applyAlignment="0" applyProtection="0"/>
    <xf numFmtId="0" fontId="345" fillId="78" borderId="72" applyNumberFormat="0" applyAlignment="0" applyProtection="0"/>
    <xf numFmtId="0" fontId="50" fillId="116" borderId="56" applyBorder="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378" fillId="150" borderId="54"/>
    <xf numFmtId="0" fontId="286" fillId="0" borderId="112">
      <alignment horizontal="left" wrapText="1"/>
      <protection hidden="1"/>
    </xf>
    <xf numFmtId="0" fontId="286" fillId="0" borderId="112">
      <alignment horizontal="left" wrapText="1"/>
      <protection locked="0"/>
    </xf>
    <xf numFmtId="0" fontId="4" fillId="0" borderId="15" applyNumberFormat="0" applyFont="0"/>
    <xf numFmtId="0" fontId="378" fillId="207" borderId="54"/>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86" fillId="0" borderId="76">
      <alignment horizontal="center"/>
      <protection hidden="1"/>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22" fillId="66" borderId="53" applyNumberFormat="0" applyProtection="0">
      <alignment vertical="center"/>
    </xf>
    <xf numFmtId="0" fontId="220" fillId="48" borderId="53" applyNumberFormat="0" applyProtection="0">
      <alignmen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top" indent="1"/>
    </xf>
    <xf numFmtId="0" fontId="282" fillId="48" borderId="72" applyNumberFormat="0" applyAlignment="0" applyProtection="0"/>
    <xf numFmtId="0" fontId="6" fillId="148" borderId="48"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center" indent="1"/>
    </xf>
    <xf numFmtId="0" fontId="332" fillId="66" borderId="60" applyNumberFormat="0" applyFont="0" applyAlignment="0" applyProtection="0"/>
    <xf numFmtId="0" fontId="4" fillId="0" borderId="1" applyNumberFormat="0" applyFont="0"/>
    <xf numFmtId="0" fontId="345" fillId="78" borderId="72" applyNumberFormat="0" applyAlignment="0" applyProtection="0"/>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155" borderId="53" applyNumberFormat="0" applyProtection="0">
      <alignment horizontal="right" vertical="center"/>
    </xf>
    <xf numFmtId="0" fontId="153" fillId="115" borderId="53" applyNumberFormat="0" applyProtection="0">
      <alignment horizontal="left" vertical="top" indent="1"/>
    </xf>
    <xf numFmtId="0" fontId="309" fillId="46" borderId="79" applyNumberFormat="0" applyAlignment="0" applyProtection="0"/>
    <xf numFmtId="0" fontId="222"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0" fontId="153" fillId="115" borderId="53" applyNumberFormat="0" applyProtection="0">
      <alignment horizontal="left" vertical="top" indent="1"/>
    </xf>
    <xf numFmtId="0" fontId="248"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53" fillId="103" borderId="53" applyNumberFormat="0" applyProtection="0">
      <alignment horizontal="right" vertical="center"/>
    </xf>
    <xf numFmtId="0" fontId="153" fillId="154"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49" borderId="53" applyNumberFormat="0" applyProtection="0">
      <alignment horizontal="right" vertical="center"/>
    </xf>
    <xf numFmtId="0" fontId="4" fillId="0" borderId="15" applyNumberFormat="0" applyFont="0"/>
    <xf numFmtId="0" fontId="153" fillId="115" borderId="53" applyNumberFormat="0" applyProtection="0">
      <alignment horizontal="left" vertical="top" indent="1"/>
    </xf>
    <xf numFmtId="176" fontId="147" fillId="0" borderId="44">
      <protection locked="0"/>
    </xf>
    <xf numFmtId="0" fontId="266" fillId="4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6" fillId="153" borderId="48" applyNumberFormat="0" applyProtection="0">
      <alignment horizontal="left" vertical="center" indent="1"/>
    </xf>
    <xf numFmtId="0" fontId="44" fillId="0" borderId="91" applyNumberFormat="0">
      <alignment horizontal="left"/>
    </xf>
    <xf numFmtId="0" fontId="248" fillId="66" borderId="60" applyNumberFormat="0" applyFont="0" applyAlignment="0" applyProtection="0"/>
    <xf numFmtId="0" fontId="4" fillId="47" borderId="53" applyNumberFormat="0" applyProtection="0">
      <alignment horizontal="left" vertical="center" indent="1"/>
    </xf>
    <xf numFmtId="0" fontId="257" fillId="0" borderId="94">
      <alignment horizontal="right" wrapText="1"/>
      <protection locked="0"/>
    </xf>
    <xf numFmtId="0" fontId="186" fillId="115" borderId="53" applyNumberFormat="0" applyProtection="0">
      <alignment horizontal="left" vertical="top" indent="1"/>
    </xf>
    <xf numFmtId="0" fontId="4" fillId="64" borderId="53" applyNumberFormat="0" applyProtection="0">
      <alignment horizontal="left" vertical="center" indent="1"/>
    </xf>
    <xf numFmtId="0" fontId="149" fillId="0" borderId="112">
      <protection hidden="1"/>
    </xf>
    <xf numFmtId="0" fontId="345" fillId="78" borderId="72" applyNumberFormat="0" applyAlignment="0" applyProtection="0"/>
    <xf numFmtId="0" fontId="149"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91" fillId="0" borderId="97"/>
    <xf numFmtId="0" fontId="153" fillId="154" borderId="53" applyNumberFormat="0" applyProtection="0">
      <alignment horizontal="right" vertical="center"/>
    </xf>
    <xf numFmtId="0" fontId="337" fillId="6" borderId="72" applyNumberFormat="0" applyAlignment="0" applyProtection="0"/>
    <xf numFmtId="0" fontId="191" fillId="0" borderId="97"/>
    <xf numFmtId="0" fontId="167" fillId="78" borderId="48" applyNumberFormat="0" applyAlignment="0" applyProtection="0"/>
    <xf numFmtId="0" fontId="149" fillId="0" borderId="112">
      <protection hidden="1"/>
    </xf>
    <xf numFmtId="0" fontId="149" fillId="6" borderId="77">
      <protection hidden="1"/>
    </xf>
    <xf numFmtId="0" fontId="153" fillId="66" borderId="53" applyNumberFormat="0" applyProtection="0">
      <alignment vertical="center"/>
    </xf>
    <xf numFmtId="176" fontId="175" fillId="0" borderId="50" applyFont="0" applyBorder="0"/>
    <xf numFmtId="0" fontId="146" fillId="0" borderId="1">
      <alignment horizontal="centerContinuous" vertical="center"/>
    </xf>
    <xf numFmtId="5" fontId="261" fillId="0" borderId="97" applyAlignment="0" applyProtection="0"/>
    <xf numFmtId="0" fontId="248" fillId="66" borderId="60" applyNumberFormat="0" applyFont="0" applyAlignment="0" applyProtection="0"/>
    <xf numFmtId="0" fontId="153" fillId="154" borderId="53" applyNumberFormat="0" applyProtection="0">
      <alignment horizontal="right" vertical="center"/>
    </xf>
    <xf numFmtId="0" fontId="187" fillId="190" borderId="54" applyNumberFormat="0" applyProtection="0">
      <alignment horizontal="left" vertical="center" indent="1"/>
    </xf>
    <xf numFmtId="0" fontId="4" fillId="66" borderId="60" applyNumberFormat="0" applyFont="0" applyAlignment="0" applyProtection="0"/>
    <xf numFmtId="5" fontId="261" fillId="0" borderId="97" applyAlignment="0" applyProtection="0"/>
    <xf numFmtId="0" fontId="153" fillId="66" borderId="53" applyNumberFormat="0" applyProtection="0">
      <alignment horizontal="left" vertical="top" indent="1"/>
    </xf>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50" fillId="116" borderId="56" applyBorder="0"/>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188" fillId="46" borderId="48" applyNumberFormat="0" applyProtection="0">
      <alignment horizontal="right" vertical="center"/>
    </xf>
    <xf numFmtId="0" fontId="286" fillId="0" borderId="95">
      <alignment horizontal="right"/>
      <protection hidden="1"/>
    </xf>
    <xf numFmtId="0" fontId="153" fillId="151" borderId="53" applyNumberFormat="0" applyProtection="0">
      <alignment horizontal="right" vertical="center"/>
    </xf>
    <xf numFmtId="0" fontId="6" fillId="73" borderId="54" applyNumberFormat="0" applyProtection="0">
      <alignment horizontal="right" vertical="center"/>
    </xf>
    <xf numFmtId="176" fontId="175"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7" fillId="0" borderId="94">
      <alignment horizontal="center" wrapText="1"/>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248" fillId="66" borderId="60" applyNumberFormat="0" applyFont="0" applyAlignment="0" applyProtection="0"/>
    <xf numFmtId="0" fontId="348" fillId="6" borderId="79" applyNumberFormat="0" applyAlignment="0" applyProtection="0"/>
    <xf numFmtId="0" fontId="4" fillId="64" borderId="53" applyNumberFormat="0" applyProtection="0">
      <alignment horizontal="left" vertical="center" indent="1"/>
    </xf>
    <xf numFmtId="1" fontId="206" fillId="0" borderId="99" applyFont="0" applyFill="0" applyBorder="0" applyProtection="0"/>
    <xf numFmtId="0" fontId="248" fillId="66" borderId="60" applyNumberFormat="0" applyFont="0" applyAlignment="0" applyProtection="0"/>
    <xf numFmtId="0" fontId="6" fillId="153" borderId="48" applyNumberFormat="0" applyProtection="0">
      <alignment horizontal="left" vertical="center" indent="1"/>
    </xf>
    <xf numFmtId="0" fontId="222" fillId="66" borderId="53" applyNumberFormat="0" applyProtection="0">
      <alignment vertical="center"/>
    </xf>
    <xf numFmtId="0" fontId="337" fillId="6" borderId="72" applyNumberFormat="0" applyAlignment="0" applyProtection="0"/>
    <xf numFmtId="0" fontId="4" fillId="116" borderId="53" applyNumberFormat="0" applyProtection="0">
      <alignment horizontal="left" vertical="center" indent="1"/>
    </xf>
    <xf numFmtId="0" fontId="185" fillId="48" borderId="53" applyNumberFormat="0" applyProtection="0">
      <alignment horizontal="left" vertical="top" indent="1"/>
    </xf>
    <xf numFmtId="5" fontId="261" fillId="0" borderId="97" applyAlignment="0" applyProtection="0"/>
    <xf numFmtId="0" fontId="378" fillId="207" borderId="54"/>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5" fontId="261" fillId="0" borderId="97" applyAlignment="0" applyProtection="0"/>
    <xf numFmtId="0" fontId="348" fillId="6" borderId="79" applyNumberFormat="0" applyAlignment="0" applyProtection="0"/>
    <xf numFmtId="0" fontId="257"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4" fillId="116" borderId="53" applyNumberFormat="0" applyProtection="0">
      <alignment horizontal="left" vertical="top" indent="1"/>
    </xf>
    <xf numFmtId="0" fontId="226" fillId="46" borderId="49">
      <protection locked="0"/>
    </xf>
    <xf numFmtId="0" fontId="153" fillId="154"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257" fillId="0" borderId="112">
      <protection hidden="1"/>
    </xf>
    <xf numFmtId="0" fontId="4" fillId="116" borderId="53" applyNumberFormat="0" applyProtection="0">
      <alignment horizontal="left" vertical="top" indent="1"/>
    </xf>
    <xf numFmtId="0" fontId="286"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61" fillId="0" borderId="97" applyAlignment="0" applyProtection="0"/>
    <xf numFmtId="0" fontId="4" fillId="116" borderId="53" applyNumberFormat="0" applyProtection="0">
      <alignment horizontal="left" vertical="center" indent="1"/>
    </xf>
    <xf numFmtId="176" fontId="375" fillId="0" borderId="1" applyAlignment="0"/>
    <xf numFmtId="0" fontId="348"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6" fillId="46" borderId="72" applyNumberFormat="0" applyAlignment="0" applyProtection="0"/>
    <xf numFmtId="0" fontId="257" fillId="0" borderId="94">
      <alignment horizontal="center" wrapText="1"/>
      <protection hidden="1"/>
    </xf>
    <xf numFmtId="0" fontId="186" fillId="6" borderId="53" applyNumberFormat="0" applyProtection="0">
      <alignment horizontal="left" vertical="center" indent="1"/>
    </xf>
    <xf numFmtId="0" fontId="378" fillId="150" borderId="54"/>
    <xf numFmtId="0" fontId="130" fillId="66" borderId="60" applyNumberFormat="0" applyFont="0" applyAlignment="0" applyProtection="0"/>
    <xf numFmtId="0" fontId="153" fillId="151"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66" borderId="53" applyNumberFormat="0" applyProtection="0">
      <alignment horizontal="left" vertical="center" indent="1"/>
    </xf>
    <xf numFmtId="0" fontId="153" fillId="155"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6" fillId="47" borderId="48"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6" fillId="0" borderId="112">
      <alignment horizontal="left" wrapText="1"/>
      <protection hidden="1"/>
    </xf>
    <xf numFmtId="0" fontId="220"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24" fillId="47" borderId="53" applyNumberFormat="0" applyProtection="0">
      <alignment horizontal="right" vertical="center"/>
    </xf>
    <xf numFmtId="0" fontId="286" fillId="0" borderId="112">
      <alignment horizontal="left" wrapText="1"/>
      <protection locked="0"/>
    </xf>
    <xf numFmtId="0" fontId="4" fillId="66" borderId="60" applyNumberFormat="0" applyFon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282" fillId="48" borderId="72" applyNumberFormat="0" applyAlignment="0" applyProtection="0"/>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6" fillId="47" borderId="53" applyNumberFormat="0" applyProtection="0">
      <alignment horizontal="left" vertical="top" indent="1"/>
    </xf>
    <xf numFmtId="0" fontId="184" fillId="46" borderId="48" applyNumberFormat="0" applyProtection="0">
      <alignment horizontal="right" vertical="center"/>
    </xf>
    <xf numFmtId="198" fontId="253" fillId="0" borderId="93"/>
    <xf numFmtId="0" fontId="4" fillId="0" borderId="97" applyNumberFormat="0" applyFont="0" applyFill="0" applyAlignment="0"/>
    <xf numFmtId="0" fontId="6" fillId="76" borderId="48" applyNumberFormat="0" applyProtection="0">
      <alignment horizontal="left" vertical="center" indent="1"/>
    </xf>
    <xf numFmtId="0" fontId="286" fillId="0" borderId="95">
      <alignment horizontal="right"/>
      <protection hidden="1"/>
    </xf>
    <xf numFmtId="0" fontId="153" fillId="66" borderId="53" applyNumberFormat="0" applyProtection="0">
      <alignment horizontal="left" vertical="top" indent="1"/>
    </xf>
    <xf numFmtId="0" fontId="222"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6"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153" fillId="150" borderId="53" applyNumberFormat="0" applyProtection="0">
      <alignment horizontal="right" vertical="center"/>
    </xf>
    <xf numFmtId="0" fontId="348" fillId="6" borderId="79" applyNumberFormat="0" applyAlignment="0" applyProtection="0"/>
    <xf numFmtId="0" fontId="175" fillId="0" borderId="50" applyFont="0" applyBorder="0"/>
    <xf numFmtId="0" fontId="332" fillId="66" borderId="60" applyNumberFormat="0" applyFont="0" applyAlignment="0" applyProtection="0"/>
    <xf numFmtId="0" fontId="153" fillId="47"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186" fillId="115" borderId="53" applyNumberFormat="0" applyProtection="0">
      <alignment horizontal="left" vertical="top" indent="1"/>
    </xf>
    <xf numFmtId="0" fontId="337" fillId="6" borderId="72" applyNumberFormat="0" applyAlignment="0" applyProtection="0"/>
    <xf numFmtId="0" fontId="153" fillId="149" borderId="53" applyNumberFormat="0" applyProtection="0">
      <alignment horizontal="right" vertical="center"/>
    </xf>
    <xf numFmtId="0" fontId="153" fillId="150" borderId="53" applyNumberFormat="0" applyProtection="0">
      <alignment horizontal="right" vertical="center"/>
    </xf>
    <xf numFmtId="0" fontId="348" fillId="6" borderId="79"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5" fillId="78" borderId="72" applyNumberFormat="0" applyAlignment="0" applyProtection="0"/>
    <xf numFmtId="0" fontId="153" fillId="155" borderId="53" applyNumberFormat="0" applyProtection="0">
      <alignment horizontal="right" vertical="center"/>
    </xf>
    <xf numFmtId="0" fontId="378" fillId="207" borderId="54"/>
    <xf numFmtId="0" fontId="4" fillId="64" borderId="53" applyNumberFormat="0" applyProtection="0">
      <alignment horizontal="left" vertical="top" indent="1"/>
    </xf>
    <xf numFmtId="0" fontId="345" fillId="78" borderId="72" applyNumberFormat="0" applyAlignment="0" applyProtection="0"/>
    <xf numFmtId="0" fontId="119" fillId="48" borderId="53" applyNumberFormat="0" applyProtection="0">
      <alignment vertical="center"/>
    </xf>
    <xf numFmtId="0" fontId="153" fillId="148" borderId="53" applyNumberFormat="0" applyProtection="0">
      <alignment horizontal="right" vertical="center"/>
    </xf>
    <xf numFmtId="0" fontId="65" fillId="0" borderId="98">
      <alignment horizontal="left" vertical="center"/>
    </xf>
    <xf numFmtId="0" fontId="4" fillId="116" borderId="53" applyNumberFormat="0" applyProtection="0">
      <alignment horizontal="left" vertical="center" indent="1"/>
    </xf>
    <xf numFmtId="0" fontId="345" fillId="78" borderId="72" applyNumberFormat="0" applyAlignment="0" applyProtection="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45" fillId="78" borderId="72" applyNumberFormat="0" applyAlignment="0" applyProtection="0"/>
    <xf numFmtId="0" fontId="175" fillId="0" borderId="50" applyFont="0" applyBorder="0"/>
    <xf numFmtId="0" fontId="345" fillId="78" borderId="72" applyNumberFormat="0" applyAlignment="0" applyProtection="0"/>
    <xf numFmtId="0" fontId="156" fillId="67" borderId="62">
      <alignment horizontal="left"/>
    </xf>
    <xf numFmtId="0" fontId="220"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8"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30" fillId="66" borderId="60" applyNumberFormat="0" applyFont="0" applyAlignment="0" applyProtection="0"/>
    <xf numFmtId="0" fontId="153" fillId="103" borderId="53" applyNumberFormat="0" applyProtection="0">
      <alignment horizontal="right" vertical="center"/>
    </xf>
    <xf numFmtId="0" fontId="286" fillId="0" borderId="112">
      <alignment horizontal="left" wrapText="1"/>
      <protection locked="0"/>
    </xf>
    <xf numFmtId="38" fontId="50" fillId="48" borderId="1">
      <alignment horizontal="center"/>
      <protection locked="0"/>
    </xf>
    <xf numFmtId="0" fontId="153" fillId="154" borderId="53" applyNumberFormat="0" applyProtection="0">
      <alignment horizontal="right" vertical="center"/>
    </xf>
    <xf numFmtId="0" fontId="153" fillId="148" borderId="53" applyNumberFormat="0" applyProtection="0">
      <alignment horizontal="right" vertical="center"/>
    </xf>
    <xf numFmtId="0" fontId="175" fillId="0" borderId="50" applyFont="0" applyBorder="0"/>
    <xf numFmtId="0" fontId="153" fillId="66" borderId="53" applyNumberFormat="0" applyProtection="0">
      <alignment horizontal="left" vertical="center" indent="1"/>
    </xf>
    <xf numFmtId="0" fontId="186" fillId="66"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282" fillId="78" borderId="72" applyNumberFormat="0" applyAlignment="0" applyProtection="0"/>
    <xf numFmtId="176" fontId="191" fillId="0" borderId="97"/>
    <xf numFmtId="0" fontId="4" fillId="64" borderId="53" applyNumberFormat="0" applyProtection="0">
      <alignment horizontal="left" vertical="top" indent="1"/>
    </xf>
    <xf numFmtId="0" fontId="226" fillId="46" borderId="49">
      <protection locked="0"/>
    </xf>
    <xf numFmtId="0" fontId="4" fillId="116" borderId="53" applyNumberFormat="0" applyProtection="0">
      <alignment horizontal="left" vertical="top" indent="1"/>
    </xf>
    <xf numFmtId="0" fontId="4" fillId="0" borderId="97" applyNumberFormat="0" applyFont="0"/>
    <xf numFmtId="5" fontId="261" fillId="0" borderId="97" applyAlignment="0" applyProtection="0"/>
    <xf numFmtId="0" fontId="222" fillId="47"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332" fillId="66" borderId="60" applyNumberFormat="0" applyFont="0" applyAlignment="0" applyProtection="0"/>
    <xf numFmtId="0" fontId="186" fillId="66" borderId="53" applyNumberFormat="0" applyProtection="0">
      <alignment vertical="center"/>
    </xf>
    <xf numFmtId="1" fontId="206"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53" fillId="154" borderId="53" applyNumberFormat="0" applyProtection="0">
      <alignment horizontal="right" vertical="center"/>
    </xf>
    <xf numFmtId="0" fontId="149" fillId="6" borderId="77">
      <protection hidden="1"/>
    </xf>
    <xf numFmtId="0" fontId="153" fillId="150" borderId="53" applyNumberFormat="0" applyProtection="0">
      <alignment horizontal="right" vertical="center"/>
    </xf>
    <xf numFmtId="0" fontId="153" fillId="148" borderId="53" applyNumberFormat="0" applyProtection="0">
      <alignment horizontal="right" vertical="center"/>
    </xf>
    <xf numFmtId="176" fontId="191" fillId="0" borderId="97"/>
    <xf numFmtId="0" fontId="153" fillId="73" borderId="53" applyNumberFormat="0" applyProtection="0">
      <alignment horizontal="right" vertical="center"/>
    </xf>
    <xf numFmtId="0" fontId="348" fillId="6" borderId="79" applyNumberFormat="0" applyAlignment="0" applyProtection="0"/>
    <xf numFmtId="0" fontId="310" fillId="0" borderId="94">
      <alignment horizontal="right" wrapText="1"/>
      <protection hidden="1"/>
    </xf>
    <xf numFmtId="176" fontId="191" fillId="0" borderId="97"/>
    <xf numFmtId="0" fontId="222" fillId="66" borderId="53" applyNumberFormat="0" applyProtection="0">
      <alignment vertical="center"/>
    </xf>
    <xf numFmtId="0" fontId="149" fillId="0" borderId="112">
      <protection hidden="1"/>
    </xf>
    <xf numFmtId="0" fontId="6" fillId="115"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horizontal="left" vertical="center" indent="1"/>
    </xf>
    <xf numFmtId="0" fontId="257" fillId="0" borderId="94">
      <alignment horizontal="right" wrapText="1"/>
      <protection locked="0"/>
    </xf>
    <xf numFmtId="0" fontId="153" fillId="66" borderId="53" applyNumberFormat="0" applyProtection="0">
      <alignment horizontal="left" vertical="top" indent="1"/>
    </xf>
    <xf numFmtId="0" fontId="286" fillId="0" borderId="112">
      <alignment horizontal="left" wrapText="1"/>
      <protection hidden="1"/>
    </xf>
    <xf numFmtId="0" fontId="378" fillId="150" borderId="54"/>
    <xf numFmtId="0" fontId="4" fillId="0" borderId="97" applyNumberFormat="0" applyFont="0" applyFill="0" applyAlignment="0"/>
    <xf numFmtId="0" fontId="153" fillId="66" borderId="53" applyNumberFormat="0" applyProtection="0">
      <alignment horizontal="left" vertical="center" indent="1"/>
    </xf>
    <xf numFmtId="0" fontId="186" fillId="115" borderId="53" applyNumberFormat="0" applyProtection="0">
      <alignment horizontal="left" vertical="top" indent="1"/>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6" fillId="6" borderId="53" applyNumberFormat="0" applyProtection="0">
      <alignment horizontal="left" vertical="center" indent="1"/>
    </xf>
    <xf numFmtId="0" fontId="286" fillId="0" borderId="95">
      <alignment horizontal="right"/>
      <protection hidden="1"/>
    </xf>
    <xf numFmtId="0" fontId="257" fillId="0" borderId="112">
      <protection hidden="1"/>
    </xf>
    <xf numFmtId="0" fontId="257" fillId="0" borderId="112">
      <protection hidden="1"/>
    </xf>
    <xf numFmtId="0" fontId="153" fillId="104" borderId="53" applyNumberFormat="0" applyProtection="0">
      <alignment horizontal="right" vertical="center"/>
    </xf>
    <xf numFmtId="0" fontId="337" fillId="6" borderId="72" applyNumberFormat="0" applyAlignment="0" applyProtection="0"/>
    <xf numFmtId="0" fontId="153" fillId="66" borderId="53" applyNumberFormat="0" applyProtection="0">
      <alignment horizontal="left" vertical="center" indent="1"/>
    </xf>
    <xf numFmtId="0" fontId="222" fillId="66" borderId="53" applyNumberFormat="0" applyProtection="0">
      <alignment vertical="center"/>
    </xf>
    <xf numFmtId="0" fontId="175" fillId="0" borderId="50" applyFont="0" applyBorder="0"/>
    <xf numFmtId="0" fontId="4" fillId="115" borderId="53" applyNumberFormat="0" applyProtection="0">
      <alignment horizontal="left" vertical="center" indent="1"/>
    </xf>
    <xf numFmtId="0" fontId="220" fillId="48" borderId="53" applyNumberFormat="0" applyProtection="0">
      <alignment vertical="center"/>
    </xf>
    <xf numFmtId="0" fontId="4" fillId="47" borderId="53" applyNumberFormat="0" applyProtection="0">
      <alignment horizontal="left" vertical="top" indent="1"/>
    </xf>
    <xf numFmtId="0" fontId="153" fillId="115" borderId="53" applyNumberFormat="0" applyProtection="0">
      <alignment horizontal="left" vertical="top" indent="1"/>
    </xf>
    <xf numFmtId="0" fontId="153" fillId="148" borderId="53" applyNumberFormat="0" applyProtection="0">
      <alignment horizontal="right" vertical="center"/>
    </xf>
    <xf numFmtId="176" fontId="146" fillId="0" borderId="1">
      <alignment horizontal="centerContinuous" vertical="center"/>
    </xf>
    <xf numFmtId="0" fontId="224" fillId="47" borderId="53" applyNumberFormat="0" applyProtection="0">
      <alignment horizontal="right" vertical="center"/>
    </xf>
    <xf numFmtId="0" fontId="222" fillId="66" borderId="53" applyNumberFormat="0" applyProtection="0">
      <alignment vertical="center"/>
    </xf>
    <xf numFmtId="0" fontId="332" fillId="66" borderId="60" applyNumberFormat="0" applyFont="0" applyAlignment="0" applyProtection="0"/>
    <xf numFmtId="0" fontId="286" fillId="0" borderId="112">
      <alignment horizontal="left" wrapText="1"/>
      <protection locked="0"/>
    </xf>
    <xf numFmtId="0" fontId="220" fillId="48" borderId="53" applyNumberFormat="0" applyProtection="0">
      <alignment vertical="center"/>
    </xf>
    <xf numFmtId="0" fontId="191" fillId="0" borderId="97"/>
    <xf numFmtId="0" fontId="224" fillId="47" borderId="53" applyNumberFormat="0" applyProtection="0">
      <alignment horizontal="right" vertical="center"/>
    </xf>
    <xf numFmtId="0" fontId="286" fillId="0" borderId="76">
      <alignment horizontal="center"/>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4" fillId="0" borderId="15" applyNumberFormat="0" applyFont="0"/>
    <xf numFmtId="0" fontId="248" fillId="66" borderId="60" applyNumberFormat="0" applyFont="0" applyAlignment="0" applyProtection="0"/>
    <xf numFmtId="0" fontId="153"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5" fillId="0" borderId="50" applyFont="0" applyBorder="0"/>
    <xf numFmtId="0" fontId="4" fillId="47" borderId="53" applyNumberFormat="0" applyProtection="0">
      <alignment horizontal="left" vertical="center" indent="1"/>
    </xf>
    <xf numFmtId="0" fontId="153" fillId="103" borderId="53" applyNumberFormat="0" applyProtection="0">
      <alignment horizontal="right" vertical="center"/>
    </xf>
    <xf numFmtId="0" fontId="348" fillId="6" borderId="79" applyNumberFormat="0" applyAlignment="0" applyProtection="0"/>
    <xf numFmtId="0" fontId="167" fillId="78" borderId="48" applyNumberFormat="0" applyAlignment="0" applyProtection="0"/>
    <xf numFmtId="0" fontId="4" fillId="64" borderId="53" applyNumberFormat="0" applyProtection="0">
      <alignment horizontal="left" vertical="center" indent="1"/>
    </xf>
    <xf numFmtId="0" fontId="332" fillId="66" borderId="60" applyNumberFormat="0" applyFont="0" applyAlignment="0" applyProtection="0"/>
    <xf numFmtId="0" fontId="130" fillId="66" borderId="60" applyNumberFormat="0" applyFont="0" applyAlignment="0" applyProtection="0"/>
    <xf numFmtId="0" fontId="153" fillId="115" borderId="53" applyNumberFormat="0" applyProtection="0">
      <alignment horizontal="right" vertical="center"/>
    </xf>
    <xf numFmtId="0" fontId="332"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67" fillId="78" borderId="48"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378" fillId="207" borderId="54"/>
    <xf numFmtId="0" fontId="248" fillId="66" borderId="60" applyNumberFormat="0" applyFont="0" applyAlignment="0" applyProtection="0"/>
    <xf numFmtId="0" fontId="153" fillId="66" borderId="53" applyNumberFormat="0" applyProtection="0">
      <alignment horizontal="left" vertical="top" indent="1"/>
    </xf>
    <xf numFmtId="0" fontId="153" fillId="155" borderId="53" applyNumberFormat="0" applyProtection="0">
      <alignment horizontal="right" vertical="center"/>
    </xf>
    <xf numFmtId="0" fontId="248" fillId="66" borderId="60" applyNumberFormat="0" applyFont="0" applyAlignment="0" applyProtection="0"/>
    <xf numFmtId="0" fontId="348" fillId="6" borderId="79" applyNumberFormat="0" applyAlignment="0" applyProtection="0"/>
    <xf numFmtId="0" fontId="4" fillId="47" borderId="53" applyNumberFormat="0" applyProtection="0">
      <alignment horizontal="left" vertical="center" indent="1"/>
    </xf>
    <xf numFmtId="0" fontId="282" fillId="48" borderId="72" applyNumberFormat="0" applyAlignment="0" applyProtection="0"/>
    <xf numFmtId="0" fontId="375" fillId="0" borderId="1" applyAlignment="0"/>
    <xf numFmtId="0" fontId="119" fillId="48" borderId="53" applyNumberFormat="0" applyProtection="0">
      <alignment horizontal="left" vertical="top" indent="1"/>
    </xf>
    <xf numFmtId="0" fontId="224" fillId="47" borderId="53" applyNumberFormat="0" applyProtection="0">
      <alignment horizontal="right" vertical="center"/>
    </xf>
    <xf numFmtId="0" fontId="348" fillId="6" borderId="79" applyNumberFormat="0" applyAlignment="0" applyProtection="0"/>
    <xf numFmtId="198" fontId="253" fillId="0" borderId="93"/>
    <xf numFmtId="0" fontId="345" fillId="78" borderId="72" applyNumberFormat="0" applyAlignment="0" applyProtection="0"/>
    <xf numFmtId="0" fontId="153" fillId="47" borderId="53" applyNumberFormat="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153" fillId="115" borderId="53" applyNumberFormat="0" applyProtection="0">
      <alignment horizontal="left" vertical="top" indent="1"/>
    </xf>
    <xf numFmtId="0" fontId="187" fillId="190" borderId="54"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85" fillId="48" borderId="53" applyNumberFormat="0" applyProtection="0">
      <alignment horizontal="left" vertical="top" indent="1"/>
    </xf>
    <xf numFmtId="0" fontId="44" fillId="0" borderId="91" applyNumberFormat="0">
      <alignment horizontal="left"/>
    </xf>
    <xf numFmtId="0" fontId="224" fillId="47" borderId="53" applyNumberFormat="0" applyProtection="0">
      <alignment horizontal="right" vertical="center"/>
    </xf>
    <xf numFmtId="0" fontId="153" fillId="47" borderId="53" applyNumberFormat="0" applyProtection="0">
      <alignment horizontal="right" vertical="center"/>
    </xf>
    <xf numFmtId="0" fontId="4" fillId="64" borderId="53" applyNumberFormat="0" applyProtection="0">
      <alignment horizontal="left" vertical="top" indent="1"/>
    </xf>
    <xf numFmtId="0" fontId="149" fillId="0" borderId="112">
      <protection hidden="1"/>
    </xf>
    <xf numFmtId="0" fontId="220" fillId="48" borderId="53" applyNumberFormat="0" applyProtection="0">
      <alignment vertical="center"/>
    </xf>
    <xf numFmtId="0" fontId="153" fillId="6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center" wrapText="1"/>
      <protection hidden="1"/>
    </xf>
    <xf numFmtId="0" fontId="153"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61" fillId="0" borderId="97" applyAlignment="0" applyProtection="0"/>
    <xf numFmtId="0" fontId="50" fillId="116" borderId="56" applyBorder="0"/>
    <xf numFmtId="0" fontId="337" fillId="6" borderId="72" applyNumberFormat="0" applyAlignment="0" applyProtection="0"/>
    <xf numFmtId="0" fontId="348" fillId="6" borderId="79" applyNumberFormat="0" applyAlignment="0" applyProtection="0"/>
    <xf numFmtId="0" fontId="6" fillId="115" borderId="53" applyNumberFormat="0" applyProtection="0">
      <alignment horizontal="left" vertical="top" indent="1"/>
    </xf>
    <xf numFmtId="0" fontId="220" fillId="48" borderId="53" applyNumberFormat="0" applyProtection="0">
      <alignment vertical="center"/>
    </xf>
    <xf numFmtId="0" fontId="266" fillId="46" borderId="72" applyNumberForma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4" fillId="0" borderId="97" applyNumberFormat="0" applyFont="0" applyFill="0" applyAlignment="0"/>
    <xf numFmtId="0" fontId="153" fillId="66" borderId="53" applyNumberFormat="0" applyProtection="0">
      <alignment horizontal="left" vertical="top" indent="1"/>
    </xf>
    <xf numFmtId="0" fontId="248" fillId="66" borderId="60" applyNumberFormat="0" applyFont="0" applyAlignment="0" applyProtection="0"/>
    <xf numFmtId="0" fontId="153" fillId="66" borderId="53" applyNumberFormat="0" applyProtection="0">
      <alignment horizontal="left" vertical="center" indent="1"/>
    </xf>
    <xf numFmtId="0" fontId="4" fillId="64" borderId="53" applyNumberFormat="0" applyProtection="0">
      <alignment horizontal="left" vertical="top" indent="1"/>
    </xf>
    <xf numFmtId="0" fontId="153" fillId="73"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50" fillId="46" borderId="1" applyNumberFormat="0">
      <alignment horizontal="centerContinuous" wrapText="1"/>
    </xf>
    <xf numFmtId="0" fontId="4" fillId="115" borderId="53" applyNumberFormat="0" applyProtection="0">
      <alignment horizontal="left" vertical="center" indent="1"/>
    </xf>
    <xf numFmtId="0" fontId="332" fillId="66" borderId="60" applyNumberFormat="0" applyFont="0" applyAlignment="0" applyProtection="0"/>
    <xf numFmtId="0" fontId="4" fillId="64" borderId="53" applyNumberFormat="0" applyProtection="0">
      <alignment horizontal="left" vertical="center" indent="1"/>
    </xf>
    <xf numFmtId="0" fontId="130" fillId="66" borderId="60" applyNumberFormat="0" applyFont="0" applyAlignment="0" applyProtection="0"/>
    <xf numFmtId="0" fontId="4" fillId="47" borderId="53" applyNumberFormat="0" applyProtection="0">
      <alignment horizontal="left" vertical="center" indent="1"/>
    </xf>
    <xf numFmtId="0" fontId="224" fillId="47" borderId="53" applyNumberFormat="0" applyProtection="0">
      <alignment horizontal="right" vertical="center"/>
    </xf>
    <xf numFmtId="0" fontId="224" fillId="47" borderId="53" applyNumberFormat="0" applyProtection="0">
      <alignment horizontal="right" vertical="center"/>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153" fillId="103" borderId="53" applyNumberFormat="0" applyProtection="0">
      <alignment horizontal="right" vertical="center"/>
    </xf>
    <xf numFmtId="0" fontId="337" fillId="6" borderId="72" applyNumberForma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8" fillId="6" borderId="79" applyNumberFormat="0" applyAlignment="0" applyProtection="0"/>
    <xf numFmtId="0" fontId="153" fillId="115"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4" fillId="0" borderId="97" applyNumberFormat="0" applyFont="0" applyFill="0" applyAlignment="0"/>
    <xf numFmtId="0" fontId="282" fillId="48" borderId="72" applyNumberFormat="0" applyAlignment="0" applyProtection="0"/>
    <xf numFmtId="0" fontId="4" fillId="116" borderId="53" applyNumberFormat="0" applyProtection="0">
      <alignment horizontal="left" vertical="center" indent="1"/>
    </xf>
    <xf numFmtId="0" fontId="286" fillId="0" borderId="112">
      <alignment horizontal="left" wrapText="1"/>
      <protection locked="0"/>
    </xf>
    <xf numFmtId="0" fontId="4" fillId="47" borderId="53" applyNumberFormat="0" applyProtection="0">
      <alignment horizontal="left" vertical="center" indent="1"/>
    </xf>
    <xf numFmtId="0" fontId="309" fillId="46" borderId="79" applyNumberFormat="0" applyAlignment="0" applyProtection="0"/>
    <xf numFmtId="0" fontId="153" fillId="154" borderId="53" applyNumberFormat="0" applyProtection="0">
      <alignment horizontal="right" vertical="center"/>
    </xf>
    <xf numFmtId="0" fontId="6" fillId="153" borderId="48" applyNumberFormat="0" applyProtection="0">
      <alignment horizontal="left" vertical="center" indent="1"/>
    </xf>
    <xf numFmtId="176" fontId="175" fillId="0" borderId="50" applyFont="0" applyBorder="0"/>
    <xf numFmtId="0" fontId="4" fillId="47"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337" fillId="6" borderId="72" applyNumberFormat="0" applyAlignment="0" applyProtection="0"/>
    <xf numFmtId="0" fontId="4" fillId="116" borderId="54" applyNumberFormat="0" applyProtection="0">
      <alignment horizontal="left" vertical="center" indent="1"/>
    </xf>
    <xf numFmtId="0" fontId="310"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9" fillId="6" borderId="77">
      <protection hidden="1"/>
    </xf>
    <xf numFmtId="0" fontId="378" fillId="207" borderId="54"/>
    <xf numFmtId="0" fontId="6" fillId="47" borderId="48" applyNumberFormat="0" applyProtection="0">
      <alignment horizontal="left" vertical="center" indent="1"/>
    </xf>
    <xf numFmtId="0" fontId="167" fillId="78" borderId="48" applyNumberFormat="0" applyAlignment="0" applyProtection="0"/>
    <xf numFmtId="0" fontId="257" fillId="0" borderId="94">
      <alignment horizontal="center" wrapText="1"/>
      <protection hidden="1"/>
    </xf>
    <xf numFmtId="0" fontId="119" fillId="48" borderId="53" applyNumberFormat="0" applyProtection="0">
      <alignment horizontal="left" vertical="top" indent="1"/>
    </xf>
    <xf numFmtId="0" fontId="4" fillId="0" borderId="92" applyNumberFormat="0" applyFont="0"/>
    <xf numFmtId="0" fontId="153"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4" fillId="66" borderId="60" applyNumberFormat="0" applyFont="0" applyAlignment="0" applyProtection="0"/>
    <xf numFmtId="0" fontId="153" fillId="104"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24" fillId="47"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5" fillId="0" borderId="50" applyFont="0" applyBorder="0"/>
    <xf numFmtId="0" fontId="6" fillId="64" borderId="53" applyNumberFormat="0" applyProtection="0">
      <alignment horizontal="left" vertical="top" indent="1"/>
    </xf>
    <xf numFmtId="0" fontId="282" fillId="48" borderId="72" applyNumberFormat="0" applyAlignment="0" applyProtection="0"/>
    <xf numFmtId="0" fontId="4" fillId="0" borderId="97" applyNumberFormat="0" applyFont="0" applyFill="0" applyAlignment="0"/>
    <xf numFmtId="0" fontId="153" fillId="47" borderId="53" applyNumberFormat="0" applyProtection="0">
      <alignment horizontal="right" vertical="center"/>
    </xf>
    <xf numFmtId="0" fontId="149" fillId="6" borderId="77">
      <protection hidden="1"/>
    </xf>
    <xf numFmtId="0" fontId="6" fillId="64" borderId="53" applyNumberFormat="0" applyProtection="0">
      <alignment horizontal="left" vertical="top" indent="1"/>
    </xf>
    <xf numFmtId="0" fontId="348" fillId="6" borderId="79" applyNumberFormat="0" applyAlignment="0" applyProtection="0"/>
    <xf numFmtId="0" fontId="222"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5"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53" fillId="73" borderId="53" applyNumberFormat="0" applyProtection="0">
      <alignment horizontal="right" vertical="center"/>
    </xf>
    <xf numFmtId="0" fontId="6" fillId="103" borderId="48" applyNumberFormat="0" applyProtection="0">
      <alignment horizontal="right" vertical="center"/>
    </xf>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top" indent="1"/>
    </xf>
    <xf numFmtId="0" fontId="149" fillId="6" borderId="77">
      <protection hidden="1"/>
    </xf>
    <xf numFmtId="176" fontId="175" fillId="0" borderId="50" applyFont="0" applyBorder="0"/>
    <xf numFmtId="0" fontId="186" fillId="66" borderId="53" applyNumberFormat="0" applyProtection="0">
      <alignment vertical="center"/>
    </xf>
    <xf numFmtId="0" fontId="153" fillId="115" borderId="53" applyNumberFormat="0" applyProtection="0">
      <alignment horizontal="left" vertical="center" indent="1"/>
    </xf>
    <xf numFmtId="0" fontId="4" fillId="66" borderId="60" applyNumberFormat="0" applyFont="0" applyAlignment="0" applyProtection="0"/>
    <xf numFmtId="0" fontId="348" fillId="6" borderId="79" applyNumberFormat="0" applyAlignment="0" applyProtection="0"/>
    <xf numFmtId="0" fontId="156"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8" fillId="66" borderId="60" applyNumberFormat="0" applyFont="0" applyAlignment="0" applyProtection="0"/>
    <xf numFmtId="0" fontId="6" fillId="115" borderId="54" applyNumberFormat="0" applyProtection="0">
      <alignment horizontal="left" vertical="center" indent="1"/>
    </xf>
    <xf numFmtId="0" fontId="248"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6" fillId="0" borderId="112">
      <alignment horizontal="left" wrapText="1"/>
      <protection hidden="1"/>
    </xf>
    <xf numFmtId="0" fontId="44" fillId="0" borderId="91" applyNumberFormat="0">
      <alignment horizontal="left"/>
    </xf>
    <xf numFmtId="0" fontId="4" fillId="64" borderId="53" applyNumberFormat="0" applyProtection="0">
      <alignment horizontal="left" vertical="center" indent="1"/>
    </xf>
    <xf numFmtId="0" fontId="153" fillId="154" borderId="53" applyNumberFormat="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4" fontId="336" fillId="0" borderId="90" applyFill="0" applyBorder="0" applyProtection="0">
      <alignment horizontal="right" vertical="center"/>
    </xf>
    <xf numFmtId="0" fontId="153" fillId="155"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4" fontId="336" fillId="0" borderId="90" applyFill="0" applyBorder="0" applyProtection="0">
      <alignment horizontal="right" vertical="center"/>
    </xf>
    <xf numFmtId="0" fontId="153" fillId="149" borderId="53" applyNumberFormat="0" applyProtection="0">
      <alignment horizontal="right" vertical="center"/>
    </xf>
    <xf numFmtId="0" fontId="309" fillId="46" borderId="79" applyNumberFormat="0" applyAlignment="0" applyProtection="0"/>
    <xf numFmtId="4" fontId="336" fillId="0" borderId="90" applyFill="0" applyBorder="0" applyProtection="0">
      <alignment horizontal="right" vertical="center"/>
    </xf>
    <xf numFmtId="0" fontId="6" fillId="47" borderId="53" applyNumberFormat="0" applyProtection="0">
      <alignment horizontal="left" vertical="top" indent="1"/>
    </xf>
    <xf numFmtId="0" fontId="187"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30" fillId="66" borderId="60" applyNumberFormat="0" applyFont="0" applyAlignment="0" applyProtection="0"/>
    <xf numFmtId="0" fontId="345" fillId="78" borderId="72" applyNumberForma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153" fillId="115"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4" fillId="64" borderId="53" applyNumberFormat="0" applyProtection="0">
      <alignment horizontal="left" vertical="center" indent="1"/>
    </xf>
    <xf numFmtId="0" fontId="378" fillId="207" borderId="54"/>
    <xf numFmtId="0" fontId="266" fillId="46" borderId="72" applyNumberFormat="0" applyAlignment="0" applyProtection="0"/>
    <xf numFmtId="0" fontId="119" fillId="48" borderId="53" applyNumberFormat="0" applyProtection="0">
      <alignment horizontal="left" vertical="center" indent="1"/>
    </xf>
    <xf numFmtId="0" fontId="4" fillId="115" borderId="53" applyNumberFormat="0" applyProtection="0">
      <alignment horizontal="left" vertical="top" indent="1"/>
    </xf>
    <xf numFmtId="0" fontId="186" fillId="66" borderId="53" applyNumberFormat="0" applyProtection="0">
      <alignment horizontal="left" vertical="top" indent="1"/>
    </xf>
    <xf numFmtId="0" fontId="337" fillId="6" borderId="72" applyNumberFormat="0" applyAlignment="0" applyProtection="0"/>
    <xf numFmtId="0" fontId="4" fillId="64" borderId="53" applyNumberFormat="0" applyProtection="0">
      <alignment horizontal="left" vertical="center" indent="1"/>
    </xf>
    <xf numFmtId="0" fontId="153" fillId="115" borderId="53" applyNumberFormat="0" applyProtection="0">
      <alignment horizontal="left" vertical="center" indent="1"/>
    </xf>
    <xf numFmtId="0" fontId="4" fillId="115" borderId="53" applyNumberFormat="0" applyProtection="0">
      <alignment horizontal="left" vertical="top" indent="1"/>
    </xf>
    <xf numFmtId="0" fontId="337" fillId="6" borderId="72" applyNumberFormat="0" applyAlignment="0" applyProtection="0"/>
    <xf numFmtId="0" fontId="4" fillId="66" borderId="60" applyNumberFormat="0" applyFont="0" applyAlignment="0" applyProtection="0"/>
    <xf numFmtId="0" fontId="286" fillId="0" borderId="112">
      <alignment horizontal="left" wrapText="1"/>
      <protection hidden="1"/>
    </xf>
    <xf numFmtId="0" fontId="222" fillId="47" borderId="53" applyNumberFormat="0" applyProtection="0">
      <alignment horizontal="right" vertical="center"/>
    </xf>
    <xf numFmtId="0" fontId="345"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5" fillId="0" borderId="1" applyAlignment="0"/>
    <xf numFmtId="5" fontId="261" fillId="0" borderId="97" applyAlignment="0" applyProtection="0"/>
    <xf numFmtId="0" fontId="345"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53" fillId="148" borderId="53" applyNumberFormat="0" applyProtection="0">
      <alignment horizontal="right" vertical="center"/>
    </xf>
    <xf numFmtId="0" fontId="153" fillId="104" borderId="53" applyNumberFormat="0" applyProtection="0">
      <alignment horizontal="right" vertical="center"/>
    </xf>
    <xf numFmtId="0" fontId="4" fillId="0" borderId="97" applyNumberFormat="0" applyFont="0"/>
    <xf numFmtId="0" fontId="149" fillId="6" borderId="77">
      <protection hidden="1"/>
    </xf>
    <xf numFmtId="0" fontId="6" fillId="48" borderId="48" applyNumberFormat="0" applyProtection="0">
      <alignment horizontal="left" vertical="center" indent="1"/>
    </xf>
    <xf numFmtId="0" fontId="4" fillId="0" borderId="97" applyNumberFormat="0" applyFont="0" applyFill="0" applyAlignment="0"/>
    <xf numFmtId="0" fontId="130" fillId="66" borderId="60" applyNumberFormat="0" applyFont="0" applyAlignment="0" applyProtection="0"/>
    <xf numFmtId="0" fontId="153" fillId="66" borderId="53" applyNumberFormat="0" applyProtection="0">
      <alignment vertical="center"/>
    </xf>
    <xf numFmtId="0" fontId="248" fillId="66" borderId="60" applyNumberFormat="0" applyFont="0" applyAlignment="0" applyProtection="0"/>
    <xf numFmtId="0" fontId="310"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91" fillId="0" borderId="97"/>
    <xf numFmtId="0" fontId="153" fillId="47" borderId="53" applyNumberFormat="0" applyProtection="0">
      <alignment horizontal="right" vertical="center"/>
    </xf>
    <xf numFmtId="0" fontId="153" fillId="47" borderId="53" applyNumberFormat="0" applyProtection="0">
      <alignment horizontal="right" vertical="center"/>
    </xf>
    <xf numFmtId="0" fontId="222" fillId="47" borderId="53" applyNumberFormat="0" applyProtection="0">
      <alignment horizontal="right" vertical="center"/>
    </xf>
    <xf numFmtId="0" fontId="4" fillId="116" borderId="54" applyNumberFormat="0" applyProtection="0">
      <alignment horizontal="left" vertical="center" indent="1"/>
    </xf>
    <xf numFmtId="209" fontId="198" fillId="0" borderId="1" applyBorder="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286" fillId="0" borderId="112">
      <alignment horizontal="left" wrapText="1"/>
      <protection hidden="1"/>
    </xf>
    <xf numFmtId="0" fontId="6" fillId="115" borderId="54" applyNumberFormat="0" applyProtection="0">
      <alignment horizontal="left" vertical="center" indent="1"/>
    </xf>
    <xf numFmtId="0" fontId="186" fillId="6" borderId="53" applyNumberFormat="0" applyProtection="0">
      <alignment horizontal="left" vertical="center" indent="1"/>
    </xf>
    <xf numFmtId="0" fontId="345" fillId="78" borderId="72" applyNumberFormat="0" applyAlignment="0" applyProtection="0"/>
    <xf numFmtId="0" fontId="220" fillId="48" borderId="53" applyNumberFormat="0" applyProtection="0">
      <alignment vertical="center"/>
    </xf>
    <xf numFmtId="0" fontId="130" fillId="66" borderId="60" applyNumberFormat="0" applyFont="0" applyAlignment="0" applyProtection="0"/>
    <xf numFmtId="0" fontId="153" fillId="6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149" borderId="53" applyNumberFormat="0" applyProtection="0">
      <alignment horizontal="right" vertical="center"/>
    </xf>
    <xf numFmtId="0" fontId="167" fillId="78" borderId="48" applyNumberFormat="0" applyAlignment="0" applyProtection="0"/>
    <xf numFmtId="0" fontId="175"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8" fillId="46" borderId="48" applyNumberFormat="0" applyProtection="0">
      <alignment horizontal="right" vertical="center"/>
    </xf>
    <xf numFmtId="0" fontId="248" fillId="66" borderId="60" applyNumberFormat="0" applyFont="0" applyAlignment="0" applyProtection="0"/>
    <xf numFmtId="0" fontId="153" fillId="150"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286" fillId="0" borderId="112">
      <alignment horizontal="left" wrapText="1"/>
      <protection hidden="1"/>
    </xf>
    <xf numFmtId="38" fontId="50" fillId="48" borderId="1">
      <alignment horizontal="center"/>
      <protection locked="0"/>
    </xf>
    <xf numFmtId="0" fontId="184" fillId="46" borderId="48" applyNumberFormat="0" applyProtection="0">
      <alignment horizontal="right" vertical="center"/>
    </xf>
    <xf numFmtId="0" fontId="286" fillId="0" borderId="112">
      <alignment horizontal="left" wrapText="1"/>
      <protection locked="0"/>
    </xf>
    <xf numFmtId="0" fontId="153" fillId="115" borderId="53" applyNumberFormat="0" applyProtection="0">
      <alignment horizontal="left" vertical="top" indent="1"/>
    </xf>
    <xf numFmtId="0" fontId="153" fillId="66" borderId="53" applyNumberFormat="0" applyProtection="0">
      <alignment horizontal="left" vertical="top" indent="1"/>
    </xf>
    <xf numFmtId="0" fontId="257" fillId="0" borderId="94">
      <alignment horizontal="right" wrapText="1"/>
      <protection locked="0"/>
    </xf>
    <xf numFmtId="5" fontId="261" fillId="0" borderId="97" applyAlignment="0" applyProtection="0"/>
    <xf numFmtId="4" fontId="336" fillId="0" borderId="90" applyFill="0" applyBorder="0" applyProtection="0">
      <alignment horizontal="right" vertical="center"/>
    </xf>
    <xf numFmtId="0" fontId="4" fillId="0" borderId="1" applyNumberFormat="0" applyFont="0"/>
    <xf numFmtId="0" fontId="332" fillId="66" borderId="60" applyNumberFormat="0" applyFont="0" applyAlignment="0" applyProtection="0"/>
    <xf numFmtId="0" fontId="153" fillId="73" borderId="53" applyNumberFormat="0" applyProtection="0">
      <alignment horizontal="right" vertical="center"/>
    </xf>
    <xf numFmtId="0" fontId="378"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222" fillId="66" borderId="53" applyNumberFormat="0" applyProtection="0">
      <alignment vertical="center"/>
    </xf>
    <xf numFmtId="0" fontId="348" fillId="6" borderId="79" applyNumberFormat="0" applyAlignment="0" applyProtection="0"/>
    <xf numFmtId="0" fontId="248" fillId="66" borderId="60" applyNumberFormat="0" applyFont="0" applyAlignment="0" applyProtection="0"/>
    <xf numFmtId="0" fontId="130" fillId="66" borderId="60" applyNumberFormat="0" applyFont="0" applyAlignment="0" applyProtection="0"/>
    <xf numFmtId="0" fontId="257" fillId="0" borderId="94">
      <alignment horizontal="right" wrapText="1"/>
      <protection locked="0"/>
    </xf>
    <xf numFmtId="0" fontId="257" fillId="0" borderId="94">
      <alignment horizontal="right" wrapText="1"/>
      <protection locked="0"/>
    </xf>
    <xf numFmtId="0" fontId="119" fillId="48" borderId="53" applyNumberFormat="0" applyProtection="0">
      <alignment horizontal="left" vertical="center" indent="1"/>
    </xf>
    <xf numFmtId="0" fontId="130" fillId="66" borderId="60" applyNumberFormat="0" applyFont="0" applyAlignment="0" applyProtection="0"/>
    <xf numFmtId="0" fontId="119"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53" fillId="73" borderId="53"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5" fillId="0" borderId="50" applyFont="0" applyBorder="0"/>
    <xf numFmtId="0" fontId="6" fillId="47" borderId="54" applyNumberFormat="0" applyProtection="0">
      <alignment horizontal="left" vertical="center" indent="1"/>
    </xf>
    <xf numFmtId="0" fontId="6" fillId="115" borderId="53" applyNumberFormat="0" applyProtection="0">
      <alignment horizontal="left" vertical="top" indent="1"/>
    </xf>
    <xf numFmtId="0" fontId="153" fillId="66" borderId="53" applyNumberFormat="0" applyProtection="0">
      <alignment horizontal="left" vertical="center" indent="1"/>
    </xf>
    <xf numFmtId="0" fontId="286" fillId="0" borderId="76">
      <alignment horizontal="center"/>
      <protection hidden="1"/>
    </xf>
    <xf numFmtId="0" fontId="153" fillId="155" borderId="53" applyNumberFormat="0" applyProtection="0">
      <alignment horizontal="right" vertical="center"/>
    </xf>
    <xf numFmtId="0" fontId="6" fillId="151" borderId="48" applyNumberFormat="0" applyProtection="0">
      <alignment horizontal="right" vertical="center"/>
    </xf>
    <xf numFmtId="0" fontId="185" fillId="48" borderId="53" applyNumberFormat="0" applyProtection="0">
      <alignment horizontal="left" vertical="top" indent="1"/>
    </xf>
    <xf numFmtId="0" fontId="248" fillId="66" borderId="60" applyNumberFormat="0" applyFont="0" applyAlignment="0" applyProtection="0"/>
    <xf numFmtId="0" fontId="119" fillId="48" borderId="53" applyNumberFormat="0" applyProtection="0">
      <alignment vertical="center"/>
    </xf>
    <xf numFmtId="0" fontId="375" fillId="0" borderId="1" applyAlignment="0"/>
    <xf numFmtId="0" fontId="153" fillId="151" borderId="53" applyNumberFormat="0" applyProtection="0">
      <alignment horizontal="right" vertical="center"/>
    </xf>
    <xf numFmtId="0" fontId="44" fillId="0" borderId="91" applyNumberFormat="0">
      <alignment horizontal="left"/>
    </xf>
    <xf numFmtId="0" fontId="248" fillId="66" borderId="60" applyNumberFormat="0" applyFont="0" applyAlignment="0" applyProtection="0"/>
    <xf numFmtId="0" fontId="153" fillId="104" borderId="53" applyNumberFormat="0" applyProtection="0">
      <alignment horizontal="right" vertical="center"/>
    </xf>
    <xf numFmtId="0" fontId="6" fillId="104" borderId="48"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4" fillId="0" borderId="1" applyNumberFormat="0" applyFont="0"/>
    <xf numFmtId="0" fontId="345" fillId="78" borderId="72" applyNumberFormat="0" applyAlignment="0" applyProtection="0"/>
    <xf numFmtId="0" fontId="248" fillId="66" borderId="60" applyNumberFormat="0" applyFont="0" applyAlignment="0" applyProtection="0"/>
    <xf numFmtId="0" fontId="224" fillId="47" borderId="53" applyNumberFormat="0" applyProtection="0">
      <alignment horizontal="right" vertical="center"/>
    </xf>
    <xf numFmtId="0" fontId="337" fillId="6" borderId="72" applyNumberFormat="0" applyAlignment="0" applyProtection="0"/>
    <xf numFmtId="0" fontId="4" fillId="64" borderId="53" applyNumberFormat="0" applyProtection="0">
      <alignment horizontal="left" vertical="top" indent="1"/>
    </xf>
    <xf numFmtId="0" fontId="286" fillId="0" borderId="76">
      <alignment horizontal="center"/>
      <protection hidden="1"/>
    </xf>
    <xf numFmtId="0" fontId="149" fillId="0" borderId="112">
      <protection hidden="1"/>
    </xf>
    <xf numFmtId="0" fontId="337" fillId="6" borderId="72" applyNumberFormat="0" applyAlignment="0" applyProtection="0"/>
    <xf numFmtId="0" fontId="4" fillId="115" borderId="53" applyNumberFormat="0" applyProtection="0">
      <alignment horizontal="left" vertical="top" indent="1"/>
    </xf>
    <xf numFmtId="0" fontId="119" fillId="48" borderId="53" applyNumberFormat="0" applyProtection="0">
      <alignment horizontal="left" vertical="center" indent="1"/>
    </xf>
    <xf numFmtId="0" fontId="153" fillId="66" borderId="53" applyNumberFormat="0" applyProtection="0">
      <alignment horizontal="left" vertical="top" indent="1"/>
    </xf>
    <xf numFmtId="0" fontId="220" fillId="48" borderId="53" applyNumberFormat="0" applyProtection="0">
      <alignment vertical="center"/>
    </xf>
    <xf numFmtId="0" fontId="186" fillId="115" borderId="53" applyNumberFormat="0" applyProtection="0">
      <alignment horizontal="left" vertical="top" indent="1"/>
    </xf>
    <xf numFmtId="0" fontId="153" fillId="115" borderId="53" applyNumberFormat="0" applyProtection="0">
      <alignment horizontal="left" vertical="top" indent="1"/>
    </xf>
    <xf numFmtId="0" fontId="184" fillId="46" borderId="48" applyNumberFormat="0" applyProtection="0">
      <alignment horizontal="right" vertical="center"/>
    </xf>
    <xf numFmtId="0" fontId="119" fillId="48" borderId="53" applyNumberFormat="0" applyProtection="0">
      <alignment horizontal="left" vertical="top" indent="1"/>
    </xf>
    <xf numFmtId="0" fontId="266" fillId="46" borderId="72" applyNumberFormat="0" applyAlignment="0" applyProtection="0"/>
    <xf numFmtId="0" fontId="222" fillId="47" borderId="53" applyNumberFormat="0" applyProtection="0">
      <alignment horizontal="right" vertical="center"/>
    </xf>
    <xf numFmtId="0" fontId="153"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vertical="center"/>
    </xf>
    <xf numFmtId="0" fontId="4" fillId="0" borderId="15" applyNumberFormat="0" applyFont="0"/>
    <xf numFmtId="0" fontId="257" fillId="0" borderId="94">
      <alignment horizontal="right" wrapText="1"/>
      <protection locked="0"/>
    </xf>
    <xf numFmtId="0" fontId="119" fillId="48"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horizontal="left" vertical="top" indent="1"/>
    </xf>
    <xf numFmtId="0" fontId="266" fillId="46" borderId="72" applyNumberFormat="0" applyAlignment="0" applyProtection="0"/>
    <xf numFmtId="0" fontId="6" fillId="151"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222" fillId="47" borderId="53" applyNumberFormat="0" applyProtection="0">
      <alignment horizontal="right" vertical="center"/>
    </xf>
    <xf numFmtId="0" fontId="6" fillId="64" borderId="53" applyNumberFormat="0" applyProtection="0">
      <alignment horizontal="left" vertical="top" indent="1"/>
    </xf>
    <xf numFmtId="0" fontId="332" fillId="66" borderId="60" applyNumberFormat="0" applyFont="0" applyAlignment="0" applyProtection="0"/>
    <xf numFmtId="0" fontId="248" fillId="66" borderId="60" applyNumberFormat="0" applyFont="0" applyAlignment="0" applyProtection="0"/>
    <xf numFmtId="0" fontId="4" fillId="0" borderId="97" applyNumberFormat="0" applyFont="0" applyFill="0" applyAlignment="0"/>
    <xf numFmtId="0" fontId="345"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10"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22" fillId="66"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4" fontId="336" fillId="0" borderId="90" applyFill="0" applyBorder="0" applyProtection="0">
      <alignment horizontal="right" vertical="center"/>
    </xf>
    <xf numFmtId="0" fontId="153" fillId="115" borderId="53" applyNumberFormat="0" applyProtection="0">
      <alignment horizontal="left" vertical="top" indent="1"/>
    </xf>
    <xf numFmtId="0" fontId="257" fillId="0" borderId="94">
      <alignment horizontal="center" wrapText="1"/>
      <protection hidden="1"/>
    </xf>
    <xf numFmtId="0" fontId="4" fillId="116" borderId="54" applyNumberFormat="0" applyProtection="0">
      <alignment horizontal="left" vertical="center" indent="1"/>
    </xf>
    <xf numFmtId="0" fontId="153" fillId="115" borderId="53" applyNumberFormat="0" applyProtection="0">
      <alignment horizontal="right" vertical="center"/>
    </xf>
    <xf numFmtId="0" fontId="153" fillId="73" borderId="53" applyNumberFormat="0" applyProtection="0">
      <alignment horizontal="right" vertical="center"/>
    </xf>
    <xf numFmtId="176" fontId="175" fillId="0" borderId="50" applyFont="0" applyBorder="0"/>
    <xf numFmtId="198" fontId="253" fillId="0" borderId="93"/>
    <xf numFmtId="5" fontId="261" fillId="0" borderId="97" applyAlignment="0" applyProtection="0"/>
    <xf numFmtId="0" fontId="153" fillId="47" borderId="53" applyNumberFormat="0" applyProtection="0">
      <alignment horizontal="right" vertical="center"/>
    </xf>
    <xf numFmtId="0" fontId="153"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30" fillId="66" borderId="60" applyNumberFormat="0" applyFont="0" applyAlignment="0" applyProtection="0"/>
    <xf numFmtId="0" fontId="4" fillId="115" borderId="53" applyNumberFormat="0" applyProtection="0">
      <alignment horizontal="left" vertical="center"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86"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30" fillId="66" borderId="60" applyNumberFormat="0" applyFont="0" applyAlignment="0" applyProtection="0"/>
    <xf numFmtId="0" fontId="153" fillId="66" borderId="53" applyNumberFormat="0" applyProtection="0">
      <alignment horizontal="left" vertical="top" indent="1"/>
    </xf>
    <xf numFmtId="0" fontId="222"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0" fontId="310" fillId="0" borderId="94">
      <alignment horizontal="right" wrapText="1"/>
      <protection hidden="1"/>
    </xf>
    <xf numFmtId="0" fontId="6" fillId="115" borderId="54" applyNumberFormat="0" applyProtection="0">
      <alignment horizontal="left" vertical="center" indent="1"/>
    </xf>
    <xf numFmtId="0" fontId="286"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50" fillId="0" borderId="99" applyNumberFormat="0"/>
    <xf numFmtId="0" fontId="309" fillId="46" borderId="79" applyNumberFormat="0" applyAlignment="0" applyProtection="0"/>
    <xf numFmtId="0" fontId="153" fillId="149" borderId="53" applyNumberFormat="0" applyProtection="0">
      <alignment horizontal="right" vertical="center"/>
    </xf>
    <xf numFmtId="0" fontId="153" fillId="149" borderId="53" applyNumberFormat="0" applyProtection="0">
      <alignment horizontal="right" vertical="center"/>
    </xf>
    <xf numFmtId="0" fontId="332" fillId="66" borderId="60" applyNumberFormat="0" applyFont="0" applyAlignment="0" applyProtection="0"/>
    <xf numFmtId="0" fontId="220" fillId="48" borderId="53" applyNumberFormat="0" applyProtection="0">
      <alignment vertical="center"/>
    </xf>
    <xf numFmtId="0" fontId="6" fillId="95" borderId="54" applyNumberFormat="0" applyProtection="0">
      <alignment horizontal="left" vertical="center" indent="1"/>
    </xf>
    <xf numFmtId="0" fontId="222" fillId="66" borderId="53" applyNumberFormat="0" applyProtection="0">
      <alignment vertical="center"/>
    </xf>
    <xf numFmtId="0" fontId="186" fillId="66" borderId="53" applyNumberFormat="0" applyProtection="0">
      <alignment horizontal="left" vertical="top" indent="1"/>
    </xf>
    <xf numFmtId="0" fontId="337" fillId="6" borderId="72" applyNumberFormat="0" applyAlignment="0" applyProtection="0"/>
    <xf numFmtId="0" fontId="4" fillId="115" borderId="53" applyNumberFormat="0" applyProtection="0">
      <alignment horizontal="left" vertical="center" indent="1"/>
    </xf>
    <xf numFmtId="0" fontId="130" fillId="66" borderId="60" applyNumberFormat="0" applyFont="0" applyAlignment="0" applyProtection="0"/>
    <xf numFmtId="0" fontId="221" fillId="0" borderId="89" applyNumberFormat="0" applyFill="0" applyAlignment="0" applyProtection="0"/>
    <xf numFmtId="0" fontId="4" fillId="115"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185" fillId="48" borderId="53" applyNumberFormat="0" applyProtection="0">
      <alignment horizontal="left" vertical="top" indent="1"/>
    </xf>
    <xf numFmtId="0" fontId="149" fillId="6" borderId="77">
      <protection hidden="1"/>
    </xf>
    <xf numFmtId="0" fontId="378" fillId="150" borderId="54"/>
    <xf numFmtId="0" fontId="4" fillId="64" borderId="53" applyNumberFormat="0" applyProtection="0">
      <alignment horizontal="left" vertical="center" indent="1"/>
    </xf>
    <xf numFmtId="198" fontId="253" fillId="0" borderId="93"/>
    <xf numFmtId="0" fontId="153" fillId="148" borderId="53" applyNumberFormat="0" applyProtection="0">
      <alignment horizontal="right" vertical="center"/>
    </xf>
    <xf numFmtId="0" fontId="186" fillId="66" borderId="53" applyNumberFormat="0" applyProtection="0">
      <alignment vertical="center"/>
    </xf>
    <xf numFmtId="0" fontId="257" fillId="0" borderId="112">
      <protection hidden="1"/>
    </xf>
    <xf numFmtId="0" fontId="348" fillId="6" borderId="79" applyNumberFormat="0" applyAlignment="0" applyProtection="0"/>
    <xf numFmtId="0" fontId="149" fillId="6" borderId="77">
      <protection hidden="1"/>
    </xf>
    <xf numFmtId="0" fontId="348" fillId="6" borderId="79" applyNumberFormat="0" applyAlignment="0" applyProtection="0"/>
    <xf numFmtId="0" fontId="153" fillId="66" borderId="53" applyNumberFormat="0" applyProtection="0">
      <alignment horizontal="left" vertical="center" indent="1"/>
    </xf>
    <xf numFmtId="0" fontId="286" fillId="0" borderId="76">
      <alignment horizontal="center"/>
      <protection hidden="1"/>
    </xf>
    <xf numFmtId="0" fontId="345" fillId="78" borderId="72" applyNumberFormat="0" applyAlignment="0" applyProtection="0"/>
    <xf numFmtId="0" fontId="153" fillId="149" borderId="53" applyNumberFormat="0" applyProtection="0">
      <alignment horizontal="right" vertical="center"/>
    </xf>
    <xf numFmtId="0" fontId="153" fillId="73" borderId="53" applyNumberFormat="0" applyProtection="0">
      <alignment horizontal="right" vertical="center"/>
    </xf>
    <xf numFmtId="0" fontId="266" fillId="46" borderId="72" applyNumberFormat="0" applyAlignment="0" applyProtection="0"/>
    <xf numFmtId="0" fontId="153" fillId="149" borderId="53" applyNumberFormat="0" applyProtection="0">
      <alignment horizontal="right" vertical="center"/>
    </xf>
    <xf numFmtId="0" fontId="4" fillId="115" borderId="53" applyNumberFormat="0" applyProtection="0">
      <alignment horizontal="left" vertical="center" indent="1"/>
    </xf>
    <xf numFmtId="0" fontId="337" fillId="6" borderId="72" applyNumberFormat="0" applyAlignment="0" applyProtection="0"/>
    <xf numFmtId="209" fontId="198" fillId="0" borderId="1" applyBorder="0" applyProtection="0">
      <alignment horizontal="righ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7" fillId="190" borderId="54"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horizontal="left" vertical="center" indent="1"/>
    </xf>
    <xf numFmtId="0" fontId="4" fillId="47" borderId="53" applyNumberFormat="0" applyProtection="0">
      <alignment horizontal="left" vertical="top" indent="1"/>
    </xf>
    <xf numFmtId="38" fontId="50" fillId="48" borderId="1">
      <alignment horizontal="center"/>
      <protection locked="0"/>
    </xf>
    <xf numFmtId="0" fontId="266" fillId="46" borderId="72" applyNumberFormat="0" applyAlignment="0" applyProtection="0"/>
    <xf numFmtId="0" fontId="191" fillId="0" borderId="97"/>
    <xf numFmtId="0" fontId="153" fillId="115" borderId="53" applyNumberFormat="0" applyProtection="0">
      <alignment horizontal="left" vertical="top" indent="1"/>
    </xf>
    <xf numFmtId="0" fontId="222" fillId="66" borderId="53" applyNumberFormat="0" applyProtection="0">
      <alignment vertical="center"/>
    </xf>
    <xf numFmtId="0" fontId="50"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91" fillId="0" borderId="97"/>
    <xf numFmtId="0" fontId="286" fillId="0" borderId="95">
      <alignment horizontal="right"/>
      <protection hidden="1"/>
    </xf>
    <xf numFmtId="0" fontId="332" fillId="66" borderId="60" applyNumberFormat="0" applyFont="0" applyAlignment="0" applyProtection="0"/>
    <xf numFmtId="0" fontId="309" fillId="46" borderId="79" applyNumberFormat="0" applyAlignment="0" applyProtection="0"/>
    <xf numFmtId="0" fontId="337" fillId="6" borderId="72" applyNumberFormat="0" applyAlignment="0" applyProtection="0"/>
    <xf numFmtId="0" fontId="378" fillId="150" borderId="54"/>
    <xf numFmtId="5" fontId="261" fillId="0" borderId="97" applyAlignment="0" applyProtection="0"/>
    <xf numFmtId="0" fontId="222" fillId="66" borderId="53" applyNumberFormat="0" applyProtection="0">
      <alignment vertical="center"/>
    </xf>
    <xf numFmtId="0" fontId="4" fillId="47" borderId="53" applyNumberFormat="0" applyProtection="0">
      <alignment horizontal="left" vertical="center" indent="1"/>
    </xf>
    <xf numFmtId="5" fontId="261" fillId="0" borderId="97" applyAlignment="0" applyProtection="0"/>
    <xf numFmtId="0" fontId="153" fillId="103"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0" fontId="6" fillId="0" borderId="48" applyNumberFormat="0" applyProtection="0">
      <alignment horizontal="right" vertical="center"/>
    </xf>
    <xf numFmtId="0" fontId="248" fillId="66" borderId="60" applyNumberFormat="0" applyFont="0" applyAlignment="0" applyProtection="0"/>
    <xf numFmtId="0" fontId="332"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7" fillId="78" borderId="48" applyNumberFormat="0" applyAlignment="0" applyProtection="0"/>
    <xf numFmtId="0" fontId="4" fillId="115" borderId="53" applyNumberFormat="0" applyProtection="0">
      <alignment horizontal="left" vertical="top" indent="1"/>
    </xf>
    <xf numFmtId="0" fontId="153" fillId="66" borderId="53" applyNumberFormat="0" applyProtection="0">
      <alignment vertical="center"/>
    </xf>
    <xf numFmtId="0" fontId="4" fillId="47"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15" borderId="53" applyNumberFormat="0" applyProtection="0">
      <alignment horizontal="left" vertical="center" indent="1"/>
    </xf>
    <xf numFmtId="0" fontId="337" fillId="6" borderId="72" applyNumberFormat="0" applyAlignment="0" applyProtection="0"/>
    <xf numFmtId="0" fontId="153"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4" fontId="336" fillId="0" borderId="90" applyFill="0" applyBorder="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5" fontId="261" fillId="0" borderId="97" applyAlignment="0" applyProtection="0"/>
    <xf numFmtId="0" fontId="146" fillId="0" borderId="1">
      <alignment horizontal="centerContinuous" vertical="center"/>
    </xf>
    <xf numFmtId="0" fontId="257" fillId="0" borderId="94">
      <alignment horizontal="center" wrapText="1"/>
      <protection hidden="1"/>
    </xf>
    <xf numFmtId="0" fontId="4" fillId="115" borderId="53" applyNumberFormat="0" applyProtection="0">
      <alignment horizontal="left" vertical="center" indent="1"/>
    </xf>
    <xf numFmtId="5" fontId="261" fillId="0" borderId="97" applyAlignment="0" applyProtection="0"/>
    <xf numFmtId="176" fontId="191" fillId="0" borderId="97"/>
    <xf numFmtId="0" fontId="345" fillId="78" borderId="72" applyNumberFormat="0" applyAlignment="0" applyProtection="0"/>
    <xf numFmtId="0" fontId="310" fillId="0" borderId="94">
      <alignment horizontal="right" wrapText="1"/>
      <protection hidden="1"/>
    </xf>
    <xf numFmtId="0" fontId="153" fillId="66" borderId="53" applyNumberFormat="0" applyProtection="0">
      <alignment horizontal="left" vertical="center" indent="1"/>
    </xf>
    <xf numFmtId="0" fontId="257" fillId="0" borderId="112">
      <protection hidden="1"/>
    </xf>
    <xf numFmtId="0" fontId="50" fillId="46" borderId="1" applyNumberFormat="0">
      <alignment horizontal="centerContinuous" wrapText="1"/>
    </xf>
    <xf numFmtId="0" fontId="4" fillId="47" borderId="53" applyNumberFormat="0" applyProtection="0">
      <alignment horizontal="left" vertical="top" indent="1"/>
    </xf>
    <xf numFmtId="0" fontId="130"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49" fillId="0" borderId="112">
      <protection hidden="1"/>
    </xf>
    <xf numFmtId="0" fontId="153" fillId="148" borderId="53" applyNumberFormat="0" applyProtection="0">
      <alignment horizontal="right" vertical="center"/>
    </xf>
    <xf numFmtId="0" fontId="348" fillId="6" borderId="79" applyNumberFormat="0" applyAlignment="0" applyProtection="0"/>
    <xf numFmtId="0" fontId="186" fillId="66" borderId="53" applyNumberFormat="0" applyProtection="0">
      <alignment horizontal="left" vertical="top" indent="1"/>
    </xf>
    <xf numFmtId="0" fontId="332" fillId="66" borderId="60" applyNumberFormat="0" applyFont="0" applyAlignment="0" applyProtection="0"/>
    <xf numFmtId="0" fontId="153" fillId="66" borderId="53" applyNumberFormat="0" applyProtection="0">
      <alignment horizontal="left" vertical="top" indent="1"/>
    </xf>
    <xf numFmtId="0" fontId="348" fillId="6" borderId="79" applyNumberFormat="0" applyAlignment="0" applyProtection="0"/>
    <xf numFmtId="0" fontId="6" fillId="64"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1" fontId="206"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53" fillId="148" borderId="53" applyNumberFormat="0" applyProtection="0">
      <alignment horizontal="right" vertical="center"/>
    </xf>
    <xf numFmtId="0" fontId="332" fillId="66" borderId="60" applyNumberFormat="0" applyFont="0" applyAlignment="0" applyProtection="0"/>
    <xf numFmtId="0" fontId="4" fillId="0" borderId="92" applyNumberFormat="0" applyFont="0"/>
    <xf numFmtId="0" fontId="248" fillId="66" borderId="60" applyNumberFormat="0" applyFon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175" fillId="0" borderId="50" applyFont="0" applyBorder="0"/>
    <xf numFmtId="0" fontId="4" fillId="115" borderId="53" applyNumberFormat="0" applyProtection="0">
      <alignment horizontal="left" vertical="top" indent="1"/>
    </xf>
    <xf numFmtId="0" fontId="257" fillId="0" borderId="112">
      <protection hidden="1"/>
    </xf>
    <xf numFmtId="0" fontId="345" fillId="78" borderId="72" applyNumberFormat="0" applyAlignment="0" applyProtection="0"/>
    <xf numFmtId="0" fontId="286" fillId="0" borderId="95">
      <alignment horizontal="right"/>
      <protection hidden="1"/>
    </xf>
    <xf numFmtId="0" fontId="6" fillId="73" borderId="54"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48" fillId="66" borderId="60" applyNumberFormat="0" applyFont="0" applyAlignment="0" applyProtection="0"/>
    <xf numFmtId="0" fontId="44" fillId="0" borderId="91" applyNumberFormat="0">
      <alignment horizontal="left"/>
    </xf>
    <xf numFmtId="0" fontId="345" fillId="78" borderId="72" applyNumberFormat="0" applyAlignment="0" applyProtection="0"/>
    <xf numFmtId="0" fontId="337" fillId="6" borderId="72" applyNumberFormat="0" applyAlignment="0" applyProtection="0"/>
    <xf numFmtId="0" fontId="257" fillId="0" borderId="94">
      <alignment horizontal="center" wrapText="1"/>
      <protection hidden="1"/>
    </xf>
    <xf numFmtId="0" fontId="337" fillId="6" borderId="72" applyNumberFormat="0" applyAlignment="0" applyProtection="0"/>
    <xf numFmtId="0" fontId="153"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5" fillId="0" borderId="98">
      <alignment horizontal="left" vertical="center"/>
    </xf>
    <xf numFmtId="0" fontId="248" fillId="66" borderId="60" applyNumberFormat="0" applyFont="0" applyAlignment="0" applyProtection="0"/>
    <xf numFmtId="176" fontId="191" fillId="0" borderId="97"/>
    <xf numFmtId="0" fontId="345" fillId="78" borderId="72" applyNumberFormat="0" applyAlignment="0" applyProtection="0"/>
    <xf numFmtId="0" fontId="153" fillId="66" borderId="53" applyNumberFormat="0" applyProtection="0">
      <alignment horizontal="left" vertical="top" indent="1"/>
    </xf>
    <xf numFmtId="0" fontId="119" fillId="48" borderId="53" applyNumberFormat="0" applyProtection="0">
      <alignment vertical="center"/>
    </xf>
    <xf numFmtId="0" fontId="286" fillId="0" borderId="76">
      <alignment horizontal="center"/>
      <protection hidden="1"/>
    </xf>
    <xf numFmtId="0" fontId="153"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9" fillId="0" borderId="112">
      <protection hidden="1"/>
    </xf>
    <xf numFmtId="0" fontId="257" fillId="0" borderId="112">
      <protection hidden="1"/>
    </xf>
    <xf numFmtId="0" fontId="337" fillId="6" borderId="72" applyNumberFormat="0" applyAlignment="0" applyProtection="0"/>
    <xf numFmtId="176" fontId="175" fillId="0" borderId="50" applyFont="0" applyBorder="0"/>
    <xf numFmtId="0" fontId="345" fillId="78" borderId="72" applyNumberFormat="0" applyAlignment="0" applyProtection="0"/>
    <xf numFmtId="0" fontId="248" fillId="66" borderId="60" applyNumberFormat="0" applyFont="0" applyAlignment="0" applyProtection="0"/>
    <xf numFmtId="0" fontId="286" fillId="0" borderId="76">
      <alignment horizontal="center"/>
      <protection hidden="1"/>
    </xf>
    <xf numFmtId="0" fontId="153" fillId="66" borderId="53" applyNumberFormat="0" applyProtection="0">
      <alignment vertical="center"/>
    </xf>
    <xf numFmtId="0" fontId="4" fillId="64" borderId="53" applyNumberFormat="0" applyProtection="0">
      <alignment horizontal="left" vertical="top" indent="1"/>
    </xf>
    <xf numFmtId="5" fontId="261" fillId="0" borderId="97" applyAlignment="0" applyProtection="0"/>
    <xf numFmtId="0" fontId="4" fillId="64" borderId="53" applyNumberFormat="0" applyProtection="0">
      <alignment horizontal="left" vertical="top" indent="1"/>
    </xf>
    <xf numFmtId="0" fontId="149" fillId="0" borderId="112">
      <protection hidden="1"/>
    </xf>
    <xf numFmtId="0" fontId="4" fillId="0" borderId="97" applyNumberFormat="0" applyFont="0" applyFill="0" applyAlignment="0"/>
    <xf numFmtId="0" fontId="332" fillId="66" borderId="60" applyNumberFormat="0" applyFont="0" applyAlignment="0" applyProtection="0"/>
    <xf numFmtId="0" fontId="248" fillId="66" borderId="60" applyNumberFormat="0" applyFont="0" applyAlignment="0" applyProtection="0"/>
    <xf numFmtId="0" fontId="286" fillId="0" borderId="76">
      <alignment horizontal="center"/>
      <protection hidden="1"/>
    </xf>
    <xf numFmtId="0" fontId="119" fillId="48" borderId="53" applyNumberFormat="0" applyProtection="0">
      <alignment horizontal="left" vertical="top" indent="1"/>
    </xf>
    <xf numFmtId="0" fontId="153" fillId="66" borderId="53" applyNumberFormat="0" applyProtection="0">
      <alignment vertical="center"/>
    </xf>
    <xf numFmtId="0" fontId="153" fillId="149" borderId="53" applyNumberFormat="0" applyProtection="0">
      <alignment horizontal="right" vertical="center"/>
    </xf>
    <xf numFmtId="0" fontId="248" fillId="66" borderId="60" applyNumberFormat="0" applyFont="0" applyAlignment="0" applyProtection="0"/>
    <xf numFmtId="0" fontId="149" fillId="6" borderId="77">
      <protection hidden="1"/>
    </xf>
    <xf numFmtId="0" fontId="6" fillId="47" borderId="53" applyNumberFormat="0" applyProtection="0">
      <alignment horizontal="left" vertical="top" indent="1"/>
    </xf>
    <xf numFmtId="0" fontId="186" fillId="66" borderId="53" applyNumberFormat="0" applyProtection="0">
      <alignment horizontal="left" vertical="top" indent="1"/>
    </xf>
    <xf numFmtId="0" fontId="345" fillId="78" borderId="72" applyNumberForma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53" fillId="103" borderId="53" applyNumberFormat="0" applyProtection="0">
      <alignment horizontal="right" vertical="center"/>
    </xf>
    <xf numFmtId="0" fontId="4" fillId="116" borderId="53" applyNumberFormat="0" applyProtection="0">
      <alignment horizontal="left" vertical="top" indent="1"/>
    </xf>
    <xf numFmtId="0" fontId="153"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9" fillId="46" borderId="79" applyNumberFormat="0" applyAlignment="0" applyProtection="0"/>
    <xf numFmtId="0" fontId="153" fillId="115" borderId="53" applyNumberFormat="0" applyProtection="0">
      <alignment horizontal="left" vertical="top" indent="1"/>
    </xf>
    <xf numFmtId="0" fontId="4" fillId="64" borderId="53" applyNumberFormat="0" applyProtection="0">
      <alignment horizontal="left" vertical="center" indent="1"/>
    </xf>
    <xf numFmtId="0" fontId="257" fillId="0" borderId="112">
      <protection hidden="1"/>
    </xf>
    <xf numFmtId="0" fontId="4" fillId="116" borderId="53" applyNumberFormat="0" applyProtection="0">
      <alignment horizontal="left" vertical="top" indent="1"/>
    </xf>
    <xf numFmtId="0" fontId="186" fillId="66"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49" fillId="0" borderId="112">
      <protection hidden="1"/>
    </xf>
    <xf numFmtId="0" fontId="248" fillId="66" borderId="60" applyNumberFormat="0" applyFont="0" applyAlignment="0" applyProtection="0"/>
    <xf numFmtId="0" fontId="222" fillId="66" borderId="53" applyNumberFormat="0" applyProtection="0">
      <alignment vertical="center"/>
    </xf>
    <xf numFmtId="0" fontId="348" fillId="6" borderId="79" applyNumberFormat="0" applyAlignment="0" applyProtection="0"/>
    <xf numFmtId="0" fontId="337" fillId="6" borderId="72" applyNumberFormat="0" applyAlignment="0" applyProtection="0"/>
    <xf numFmtId="0" fontId="286" fillId="0" borderId="112">
      <alignment horizontal="left" wrapText="1"/>
      <protection locked="0"/>
    </xf>
    <xf numFmtId="0" fontId="4" fillId="11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191" fillId="0" borderId="97"/>
    <xf numFmtId="0" fontId="130" fillId="66" borderId="60" applyNumberFormat="0" applyFont="0" applyAlignment="0" applyProtection="0"/>
    <xf numFmtId="0" fontId="222" fillId="66" borderId="53" applyNumberFormat="0" applyProtection="0">
      <alignment vertical="center"/>
    </xf>
    <xf numFmtId="0" fontId="345" fillId="78" borderId="72" applyNumberFormat="0" applyAlignment="0" applyProtection="0"/>
    <xf numFmtId="0" fontId="337" fillId="6" borderId="72" applyNumberFormat="0" applyAlignment="0" applyProtection="0"/>
    <xf numFmtId="0" fontId="4" fillId="0" borderId="97" applyNumberFormat="0" applyFont="0" applyFill="0" applyAlignment="0"/>
    <xf numFmtId="0" fontId="224" fillId="47" borderId="53" applyNumberFormat="0" applyProtection="0">
      <alignment horizontal="right" vertical="center"/>
    </xf>
    <xf numFmtId="176" fontId="146" fillId="0" borderId="1">
      <alignment horizontal="centerContinuous" vertical="center"/>
    </xf>
    <xf numFmtId="0" fontId="221" fillId="0" borderId="89" applyNumberFormat="0" applyFill="0" applyAlignment="0" applyProtection="0"/>
    <xf numFmtId="0" fontId="248" fillId="66" borderId="60" applyNumberFormat="0" applyFont="0" applyAlignment="0" applyProtection="0"/>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center" indent="1"/>
    </xf>
    <xf numFmtId="0" fontId="119" fillId="48"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73" borderId="53" applyNumberFormat="0" applyProtection="0">
      <alignment horizontal="right" vertical="center"/>
    </xf>
    <xf numFmtId="0" fontId="345" fillId="78" borderId="72" applyNumberFormat="0" applyAlignment="0" applyProtection="0"/>
    <xf numFmtId="0" fontId="153" fillId="115" borderId="53" applyNumberFormat="0" applyProtection="0">
      <alignment horizontal="right" vertical="center"/>
    </xf>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4" fillId="0" borderId="15" applyNumberFormat="0" applyFont="0"/>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153" fillId="66" borderId="53" applyNumberFormat="0" applyProtection="0">
      <alignment vertical="center"/>
    </xf>
    <xf numFmtId="0" fontId="282" fillId="48" borderId="72" applyNumberFormat="0" applyAlignment="0" applyProtection="0"/>
    <xf numFmtId="0" fontId="6" fillId="47" borderId="53" applyNumberFormat="0" applyProtection="0">
      <alignment horizontal="left" vertical="top"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186" fillId="66" borderId="53" applyNumberFormat="0" applyProtection="0">
      <alignment vertical="center"/>
    </xf>
    <xf numFmtId="0" fontId="257" fillId="0" borderId="112">
      <protection hidden="1"/>
    </xf>
    <xf numFmtId="0" fontId="286" fillId="0" borderId="76">
      <alignment horizontal="center"/>
      <protection hidden="1"/>
    </xf>
    <xf numFmtId="0" fontId="153" fillId="149" borderId="53" applyNumberFormat="0" applyProtection="0">
      <alignment horizontal="right" vertical="center"/>
    </xf>
    <xf numFmtId="0" fontId="153" fillId="104" borderId="53" applyNumberFormat="0" applyProtection="0">
      <alignment horizontal="right" vertical="center"/>
    </xf>
    <xf numFmtId="0" fontId="6" fillId="116" borderId="53" applyNumberFormat="0" applyProtection="0">
      <alignment horizontal="left" vertical="top" indent="1"/>
    </xf>
    <xf numFmtId="0" fontId="153" fillId="115" borderId="53" applyNumberFormat="0" applyProtection="0">
      <alignment horizontal="right" vertical="center"/>
    </xf>
    <xf numFmtId="0" fontId="282" fillId="48" borderId="72" applyNumberFormat="0" applyAlignment="0" applyProtection="0"/>
    <xf numFmtId="0" fontId="6" fillId="148" borderId="48" applyNumberFormat="0" applyProtection="0">
      <alignment horizontal="right" vertical="center"/>
    </xf>
    <xf numFmtId="0" fontId="222" fillId="47" borderId="53" applyNumberFormat="0" applyProtection="0">
      <alignment horizontal="right" vertical="center"/>
    </xf>
    <xf numFmtId="0" fontId="286" fillId="0" borderId="112">
      <alignment horizontal="left" wrapText="1"/>
      <protection locked="0"/>
    </xf>
    <xf numFmtId="0" fontId="345" fillId="78" borderId="72" applyNumberFormat="0" applyAlignment="0" applyProtection="0"/>
    <xf numFmtId="0" fontId="248" fillId="66" borderId="60" applyNumberFormat="0" applyFont="0" applyAlignment="0" applyProtection="0"/>
    <xf numFmtId="0" fontId="6" fillId="95" borderId="54" applyNumberFormat="0" applyProtection="0">
      <alignment horizontal="left" vertical="center" indent="1"/>
    </xf>
    <xf numFmtId="0" fontId="6" fillId="64" borderId="53" applyNumberFormat="0" applyProtection="0">
      <alignment horizontal="left" vertical="top" indent="1"/>
    </xf>
    <xf numFmtId="0" fontId="337" fillId="6" borderId="72" applyNumberFormat="0" applyAlignment="0" applyProtection="0"/>
    <xf numFmtId="0" fontId="6" fillId="115" borderId="53" applyNumberFormat="0" applyProtection="0">
      <alignment horizontal="left" vertical="top" indent="1"/>
    </xf>
    <xf numFmtId="0" fontId="153" fillId="104"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286" fillId="0" borderId="95">
      <alignment horizontal="right"/>
      <protection hidden="1"/>
    </xf>
    <xf numFmtId="0" fontId="378" fillId="150" borderId="54"/>
    <xf numFmtId="0" fontId="153" fillId="151" borderId="53" applyNumberFormat="0" applyProtection="0">
      <alignment horizontal="right" vertical="center"/>
    </xf>
    <xf numFmtId="0" fontId="220" fillId="48" borderId="53" applyNumberFormat="0" applyProtection="0">
      <alignment vertical="center"/>
    </xf>
    <xf numFmtId="0" fontId="4" fillId="115" borderId="53" applyNumberFormat="0" applyProtection="0">
      <alignment horizontal="left" vertical="center" indent="1"/>
    </xf>
    <xf numFmtId="0" fontId="153" fillId="148" borderId="53" applyNumberFormat="0" applyProtection="0">
      <alignment horizontal="right" vertical="center"/>
    </xf>
    <xf numFmtId="0" fontId="119" fillId="48" borderId="53" applyNumberFormat="0" applyProtection="0">
      <alignment horizontal="left" vertical="top" indent="1"/>
    </xf>
    <xf numFmtId="0" fontId="4" fillId="11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345" fillId="78" borderId="72" applyNumberFormat="0" applyAlignment="0" applyProtection="0"/>
    <xf numFmtId="0" fontId="153" fillId="66" borderId="53" applyNumberFormat="0" applyProtection="0">
      <alignment vertical="center"/>
    </xf>
    <xf numFmtId="0" fontId="345" fillId="78" borderId="72" applyNumberFormat="0" applyAlignment="0" applyProtection="0"/>
    <xf numFmtId="0" fontId="4" fillId="64" borderId="53" applyNumberFormat="0" applyProtection="0">
      <alignment horizontal="left" vertical="top" indent="1"/>
    </xf>
    <xf numFmtId="0" fontId="119" fillId="48" borderId="53" applyNumberFormat="0" applyProtection="0">
      <alignment horizontal="left" vertical="center" indent="1"/>
    </xf>
    <xf numFmtId="0" fontId="348" fillId="6" borderId="79" applyNumberFormat="0" applyAlignment="0" applyProtection="0"/>
    <xf numFmtId="0" fontId="282" fillId="78" borderId="72" applyNumberFormat="0" applyAlignment="0" applyProtection="0"/>
    <xf numFmtId="0" fontId="153" fillId="150" borderId="53" applyNumberFormat="0" applyProtection="0">
      <alignment horizontal="righ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282" fillId="78" borderId="72" applyNumberFormat="0" applyAlignment="0" applyProtection="0"/>
    <xf numFmtId="0" fontId="6" fillId="115" borderId="53" applyNumberFormat="0" applyProtection="0">
      <alignment horizontal="left" vertical="top" indent="1"/>
    </xf>
    <xf numFmtId="0" fontId="153" fillId="115" borderId="53" applyNumberFormat="0" applyProtection="0">
      <alignment horizontal="left" vertical="center" indent="1"/>
    </xf>
    <xf numFmtId="0" fontId="119" fillId="48" borderId="53" applyNumberFormat="0" applyProtection="0">
      <alignment horizontal="left" vertical="top" indent="1"/>
    </xf>
    <xf numFmtId="0" fontId="153" fillId="115" borderId="53" applyNumberFormat="0" applyProtection="0">
      <alignment horizontal="left" vertical="center" indent="1"/>
    </xf>
    <xf numFmtId="0" fontId="345" fillId="78" borderId="72" applyNumberFormat="0" applyAlignment="0" applyProtection="0"/>
    <xf numFmtId="0" fontId="375" fillId="0" borderId="1" applyAlignment="0"/>
    <xf numFmtId="0" fontId="4" fillId="0" borderId="97" applyNumberFormat="0" applyFont="0" applyFill="0" applyAlignment="0"/>
    <xf numFmtId="0" fontId="4" fillId="115" borderId="53" applyNumberFormat="0" applyProtection="0">
      <alignment horizontal="left" vertical="center" indent="1"/>
    </xf>
    <xf numFmtId="0" fontId="332" fillId="66" borderId="60" applyNumberFormat="0" applyFont="0" applyAlignment="0" applyProtection="0"/>
    <xf numFmtId="0" fontId="6" fillId="115" borderId="54" applyNumberFormat="0" applyProtection="0">
      <alignment horizontal="left" vertical="center" indent="1"/>
    </xf>
    <xf numFmtId="0" fontId="345" fillId="78" borderId="72" applyNumberFormat="0" applyAlignment="0" applyProtection="0"/>
    <xf numFmtId="0" fontId="348" fillId="6" borderId="79" applyNumberFormat="0" applyAlignment="0" applyProtection="0"/>
    <xf numFmtId="0" fontId="153" fillId="155" borderId="53" applyNumberFormat="0" applyProtection="0">
      <alignment horizontal="right" vertical="center"/>
    </xf>
    <xf numFmtId="0" fontId="257" fillId="0" borderId="112">
      <protection hidden="1"/>
    </xf>
    <xf numFmtId="0" fontId="153" fillId="150" borderId="53" applyNumberFormat="0" applyProtection="0">
      <alignment horizontal="righ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2" fillId="66" borderId="53" applyNumberFormat="0" applyProtection="0">
      <alignment vertical="center"/>
    </xf>
    <xf numFmtId="0" fontId="153" fillId="154" borderId="53" applyNumberFormat="0" applyProtection="0">
      <alignment horizontal="right" vertical="center"/>
    </xf>
    <xf numFmtId="0" fontId="248" fillId="66" borderId="60" applyNumberFormat="0" applyFont="0" applyAlignment="0" applyProtection="0"/>
    <xf numFmtId="0" fontId="188" fillId="46" borderId="48" applyNumberFormat="0" applyProtection="0">
      <alignment horizontal="right" vertical="center"/>
    </xf>
    <xf numFmtId="0" fontId="348" fillId="6" borderId="79" applyNumberFormat="0" applyAlignment="0" applyProtection="0"/>
    <xf numFmtId="4" fontId="336" fillId="0" borderId="90" applyFill="0" applyBorder="0" applyProtection="0">
      <alignment horizontal="right" vertical="center"/>
    </xf>
    <xf numFmtId="0" fontId="226" fillId="46" borderId="49">
      <protection locked="0"/>
    </xf>
    <xf numFmtId="0" fontId="282" fillId="78" borderId="72" applyNumberFormat="0" applyAlignment="0" applyProtection="0"/>
    <xf numFmtId="0" fontId="4" fillId="115" borderId="53" applyNumberFormat="0" applyProtection="0">
      <alignment horizontal="left" vertical="center" indent="1"/>
    </xf>
    <xf numFmtId="0" fontId="257" fillId="0" borderId="94">
      <alignment horizontal="right" wrapText="1"/>
      <protection locked="0"/>
    </xf>
    <xf numFmtId="0" fontId="220" fillId="48" borderId="53" applyNumberFormat="0" applyProtection="0">
      <alignment vertical="center"/>
    </xf>
    <xf numFmtId="0" fontId="153" fillId="66" borderId="53" applyNumberFormat="0" applyProtection="0">
      <alignment vertical="center"/>
    </xf>
    <xf numFmtId="0" fontId="4" fillId="115" borderId="53" applyNumberFormat="0" applyProtection="0">
      <alignment horizontal="left" vertical="top" indent="1"/>
    </xf>
    <xf numFmtId="0" fontId="378" fillId="150" borderId="54"/>
    <xf numFmtId="0" fontId="153" fillId="47"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47" borderId="53" applyNumberFormat="0" applyProtection="0">
      <alignment horizontal="left" vertical="top" indent="1"/>
    </xf>
    <xf numFmtId="209" fontId="198" fillId="0" borderId="1" applyBorder="0" applyProtection="0">
      <alignment horizontal="right" vertical="center"/>
    </xf>
    <xf numFmtId="0" fontId="6" fillId="95"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top" indent="1"/>
    </xf>
    <xf numFmtId="0" fontId="185" fillId="48" borderId="53" applyNumberFormat="0" applyProtection="0">
      <alignment horizontal="left" vertical="top" indent="1"/>
    </xf>
    <xf numFmtId="0" fontId="153" fillId="66" borderId="53" applyNumberFormat="0" applyProtection="0">
      <alignment horizontal="left" vertical="center" indent="1"/>
    </xf>
    <xf numFmtId="0" fontId="119" fillId="48" borderId="53" applyNumberFormat="0" applyProtection="0">
      <alignment horizontal="left" vertical="center" indent="1"/>
    </xf>
    <xf numFmtId="0" fontId="146" fillId="0" borderId="1">
      <alignment horizontal="centerContinuous" vertical="center"/>
    </xf>
    <xf numFmtId="0" fontId="337" fillId="6" borderId="72" applyNumberFormat="0" applyAlignment="0" applyProtection="0"/>
    <xf numFmtId="0" fontId="257" fillId="0" borderId="94">
      <alignment horizontal="right" wrapText="1"/>
      <protection locked="0"/>
    </xf>
    <xf numFmtId="0" fontId="6" fillId="116" borderId="53" applyNumberFormat="0" applyProtection="0">
      <alignment horizontal="left" vertical="top" indent="1"/>
    </xf>
    <xf numFmtId="0" fontId="257" fillId="0" borderId="112">
      <protection hidden="1"/>
    </xf>
    <xf numFmtId="0" fontId="149" fillId="0" borderId="112">
      <protection hidden="1"/>
    </xf>
    <xf numFmtId="0" fontId="282" fillId="78" borderId="72" applyNumberFormat="0" applyAlignment="0" applyProtection="0"/>
    <xf numFmtId="0" fontId="4" fillId="115" borderId="53" applyNumberFormat="0" applyProtection="0">
      <alignment horizontal="left" vertical="top" indent="1"/>
    </xf>
    <xf numFmtId="0" fontId="153" fillId="66" borderId="53" applyNumberFormat="0" applyProtection="0">
      <alignment horizontal="left" vertical="top" indent="1"/>
    </xf>
    <xf numFmtId="0" fontId="266" fillId="46" borderId="72" applyNumberFormat="0" applyAlignment="0" applyProtection="0"/>
    <xf numFmtId="0" fontId="310" fillId="0" borderId="94">
      <alignment horizontal="right" wrapText="1"/>
      <protection hidden="1"/>
    </xf>
    <xf numFmtId="0" fontId="167" fillId="78" borderId="48" applyNumberFormat="0" applyAlignment="0" applyProtection="0"/>
    <xf numFmtId="0" fontId="4" fillId="115" borderId="53" applyNumberFormat="0" applyProtection="0">
      <alignment horizontal="left" vertical="center" indent="1"/>
    </xf>
    <xf numFmtId="0" fontId="6" fillId="154" borderId="48" applyNumberFormat="0" applyProtection="0">
      <alignment horizontal="right" vertical="center"/>
    </xf>
    <xf numFmtId="0" fontId="191" fillId="0" borderId="97"/>
    <xf numFmtId="0" fontId="337" fillId="6" borderId="72" applyNumberFormat="0" applyAlignment="0" applyProtection="0"/>
    <xf numFmtId="0" fontId="4" fillId="0" borderId="15" applyNumberFormat="0" applyFont="0"/>
    <xf numFmtId="0" fontId="337" fillId="6" borderId="72" applyNumberFormat="0" applyAlignment="0" applyProtection="0"/>
    <xf numFmtId="0" fontId="153" fillId="104" borderId="53" applyNumberFormat="0" applyProtection="0">
      <alignment horizontal="right" vertical="center"/>
    </xf>
    <xf numFmtId="0" fontId="378" fillId="150" borderId="54"/>
    <xf numFmtId="0" fontId="345" fillId="78" borderId="72" applyNumberFormat="0" applyAlignment="0" applyProtection="0"/>
    <xf numFmtId="0" fontId="4" fillId="64" borderId="53" applyNumberFormat="0" applyProtection="0">
      <alignment horizontal="left" vertical="top" indent="1"/>
    </xf>
    <xf numFmtId="0" fontId="153" fillId="115" borderId="53" applyNumberFormat="0" applyProtection="0">
      <alignment horizontal="right" vertical="center"/>
    </xf>
    <xf numFmtId="4" fontId="336" fillId="0" borderId="90" applyFill="0" applyBorder="0" applyProtection="0">
      <alignment horizontal="right" vertical="center"/>
    </xf>
    <xf numFmtId="0" fontId="153" fillId="150" borderId="53" applyNumberFormat="0" applyProtection="0">
      <alignment horizontal="right" vertical="center"/>
    </xf>
    <xf numFmtId="0" fontId="153" fillId="148" borderId="53" applyNumberFormat="0" applyProtection="0">
      <alignment horizontal="right" vertical="center"/>
    </xf>
    <xf numFmtId="0" fontId="153" fillId="73" borderId="53" applyNumberFormat="0" applyProtection="0">
      <alignment horizontal="right" vertical="center"/>
    </xf>
    <xf numFmtId="0" fontId="119" fillId="48" borderId="53" applyNumberFormat="0" applyProtection="0">
      <alignment vertical="center"/>
    </xf>
    <xf numFmtId="0" fontId="345" fillId="78"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185"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248" fillId="66" borderId="60" applyNumberFormat="0" applyFont="0" applyAlignment="0" applyProtection="0"/>
    <xf numFmtId="0" fontId="378" fillId="207" borderId="54"/>
    <xf numFmtId="0" fontId="4" fillId="115" borderId="53" applyNumberFormat="0" applyProtection="0">
      <alignment horizontal="left" vertical="center" indent="1"/>
    </xf>
    <xf numFmtId="0" fontId="4" fillId="116" borderId="53" applyNumberFormat="0" applyProtection="0">
      <alignment horizontal="left" vertical="top" indent="1"/>
    </xf>
    <xf numFmtId="0" fontId="6" fillId="64" borderId="53" applyNumberFormat="0" applyProtection="0">
      <alignment horizontal="left" vertical="top" indent="1"/>
    </xf>
    <xf numFmtId="0" fontId="153" fillId="103" borderId="53" applyNumberFormat="0" applyProtection="0">
      <alignment horizontal="right" vertical="center"/>
    </xf>
    <xf numFmtId="0" fontId="220" fillId="48" borderId="53" applyNumberFormat="0" applyProtection="0">
      <alignment vertical="center"/>
    </xf>
    <xf numFmtId="0" fontId="186" fillId="6" borderId="53" applyNumberFormat="0" applyProtection="0">
      <alignment horizontal="left" vertical="center" indent="1"/>
    </xf>
    <xf numFmtId="0" fontId="282" fillId="48" borderId="72" applyNumberFormat="0" applyAlignment="0" applyProtection="0"/>
    <xf numFmtId="198" fontId="253" fillId="0" borderId="93"/>
    <xf numFmtId="0" fontId="221" fillId="0" borderId="89" applyNumberFormat="0" applyFill="0" applyAlignment="0" applyProtection="0"/>
    <xf numFmtId="0" fontId="4" fillId="0" borderId="92" applyNumberFormat="0" applyFont="0"/>
    <xf numFmtId="0" fontId="4" fillId="64" borderId="53"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4" fillId="116" borderId="53" applyNumberFormat="0" applyProtection="0">
      <alignment horizontal="left" vertical="center" indent="1"/>
    </xf>
    <xf numFmtId="0" fontId="286" fillId="0" borderId="76">
      <alignment horizontal="center"/>
      <protection hidden="1"/>
    </xf>
    <xf numFmtId="0" fontId="337" fillId="6" borderId="72" applyNumberFormat="0" applyAlignment="0" applyProtection="0"/>
    <xf numFmtId="0" fontId="337" fillId="6" borderId="72" applyNumberFormat="0" applyAlignment="0" applyProtection="0"/>
    <xf numFmtId="0" fontId="286" fillId="0" borderId="76">
      <alignment horizontal="center"/>
      <protection hidden="1"/>
    </xf>
    <xf numFmtId="0" fontId="4" fillId="66" borderId="60" applyNumberFormat="0" applyFont="0" applyAlignment="0" applyProtection="0"/>
    <xf numFmtId="0" fontId="286" fillId="0" borderId="112">
      <alignment horizontal="left" wrapText="1"/>
      <protection locked="0"/>
    </xf>
    <xf numFmtId="0" fontId="188" fillId="46" borderId="48" applyNumberFormat="0" applyProtection="0">
      <alignment horizontal="right" vertical="center"/>
    </xf>
    <xf numFmtId="0" fontId="153" fillId="73" borderId="53" applyNumberFormat="0" applyProtection="0">
      <alignment horizontal="right" vertical="center"/>
    </xf>
    <xf numFmtId="0" fontId="6" fillId="47" borderId="53" applyNumberFormat="0" applyProtection="0">
      <alignment horizontal="left" vertical="top" indent="1"/>
    </xf>
    <xf numFmtId="0" fontId="149" fillId="0" borderId="112">
      <protection hidden="1"/>
    </xf>
    <xf numFmtId="0" fontId="286" fillId="0" borderId="112">
      <alignment horizontal="left" wrapText="1"/>
      <protection hidden="1"/>
    </xf>
    <xf numFmtId="0" fontId="4" fillId="0" borderId="97" applyNumberFormat="0" applyFont="0" applyFill="0" applyAlignment="0"/>
    <xf numFmtId="0" fontId="149" fillId="6" borderId="77">
      <protection hidden="1"/>
    </xf>
    <xf numFmtId="0" fontId="4" fillId="115" borderId="53" applyNumberFormat="0" applyProtection="0">
      <alignment horizontal="left" vertical="top" indent="1"/>
    </xf>
    <xf numFmtId="0" fontId="153" fillId="66" borderId="53" applyNumberFormat="0" applyProtection="0">
      <alignment vertical="center"/>
    </xf>
    <xf numFmtId="0" fontId="6" fillId="48" borderId="48"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266" fillId="46" borderId="72" applyNumberFormat="0" applyAlignment="0" applyProtection="0"/>
    <xf numFmtId="0" fontId="185" fillId="48" borderId="53" applyNumberFormat="0" applyProtection="0">
      <alignment horizontal="left" vertical="top" indent="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75" fillId="0" borderId="50" applyFont="0" applyBorder="0"/>
    <xf numFmtId="0" fontId="187" fillId="190"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337" fillId="6" borderId="72" applyNumberFormat="0" applyAlignment="0" applyProtection="0"/>
    <xf numFmtId="0" fontId="4" fillId="47" borderId="53" applyNumberFormat="0" applyProtection="0">
      <alignment horizontal="left" vertical="center" indent="1"/>
    </xf>
    <xf numFmtId="0" fontId="153" fillId="115"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226" fillId="46" borderId="49">
      <protection locked="0"/>
    </xf>
    <xf numFmtId="0" fontId="4" fillId="64" borderId="53" applyNumberFormat="0" applyProtection="0">
      <alignment horizontal="left" vertical="center" indent="1"/>
    </xf>
    <xf numFmtId="0" fontId="4" fillId="116" borderId="53" applyNumberFormat="0" applyProtection="0">
      <alignment horizontal="left" vertical="center" indent="1"/>
    </xf>
    <xf numFmtId="5" fontId="261" fillId="0" borderId="97" applyAlignment="0" applyProtection="0"/>
    <xf numFmtId="0" fontId="309" fillId="46" borderId="79" applyNumberFormat="0" applyAlignment="0" applyProtection="0"/>
    <xf numFmtId="0" fontId="378" fillId="150" borderId="54"/>
    <xf numFmtId="0" fontId="186" fillId="115" borderId="53" applyNumberFormat="0" applyProtection="0">
      <alignment horizontal="left" vertical="top" indent="1"/>
    </xf>
    <xf numFmtId="0" fontId="266" fillId="46" borderId="72" applyNumberFormat="0" applyAlignment="0" applyProtection="0"/>
    <xf numFmtId="0" fontId="153" fillId="115" borderId="53" applyNumberFormat="0" applyProtection="0">
      <alignment horizontal="left" vertical="center" indent="1"/>
    </xf>
    <xf numFmtId="0" fontId="286" fillId="0" borderId="112">
      <alignment horizontal="left" wrapText="1"/>
      <protection hidden="1"/>
    </xf>
    <xf numFmtId="0" fontId="345" fillId="78" borderId="72" applyNumberFormat="0" applyAlignment="0" applyProtection="0"/>
    <xf numFmtId="0" fontId="153" fillId="115" borderId="53" applyNumberFormat="0" applyProtection="0">
      <alignment horizontal="left" vertical="top" indent="1"/>
    </xf>
    <xf numFmtId="0" fontId="4" fillId="116" borderId="54" applyNumberFormat="0" applyProtection="0">
      <alignment horizontal="left" vertical="center" indent="1"/>
    </xf>
    <xf numFmtId="198" fontId="253" fillId="0" borderId="93"/>
    <xf numFmtId="0" fontId="286" fillId="0" borderId="112">
      <alignment horizontal="left" wrapText="1"/>
      <protection locked="0"/>
    </xf>
    <xf numFmtId="0" fontId="153" fillId="103" borderId="53" applyNumberFormat="0" applyProtection="0">
      <alignment horizontal="right" vertical="center"/>
    </xf>
    <xf numFmtId="0" fontId="153" fillId="115" borderId="53" applyNumberFormat="0" applyProtection="0">
      <alignment horizontal="left" vertical="center" indent="1"/>
    </xf>
    <xf numFmtId="5" fontId="261" fillId="0" borderId="97" applyAlignment="0" applyProtection="0"/>
    <xf numFmtId="0" fontId="6" fillId="47" borderId="53" applyNumberFormat="0" applyProtection="0">
      <alignment horizontal="left" vertical="top" indent="1"/>
    </xf>
    <xf numFmtId="0" fontId="4" fillId="64" borderId="53" applyNumberFormat="0" applyProtection="0">
      <alignment horizontal="left" vertical="top" indent="1"/>
    </xf>
    <xf numFmtId="0" fontId="378" fillId="150" borderId="54"/>
    <xf numFmtId="0" fontId="4" fillId="116" borderId="53" applyNumberFormat="0" applyProtection="0">
      <alignment horizontal="left" vertical="center" indent="1"/>
    </xf>
    <xf numFmtId="0" fontId="153" fillId="66" borderId="53" applyNumberFormat="0" applyProtection="0">
      <alignment vertical="center"/>
    </xf>
    <xf numFmtId="0" fontId="50" fillId="0" borderId="99" applyNumberFormat="0"/>
    <xf numFmtId="176" fontId="147" fillId="0" borderId="44">
      <protection locked="0"/>
    </xf>
    <xf numFmtId="0" fontId="119" fillId="48" borderId="53" applyNumberFormat="0" applyProtection="0">
      <alignment vertical="center"/>
    </xf>
    <xf numFmtId="0" fontId="4" fillId="66" borderId="60" applyNumberFormat="0" applyFont="0" applyAlignment="0" applyProtection="0"/>
    <xf numFmtId="0" fontId="6" fillId="115" borderId="54" applyNumberFormat="0" applyProtection="0">
      <alignment horizontal="left" vertical="center" indent="1"/>
    </xf>
    <xf numFmtId="0" fontId="4" fillId="0" borderId="15" applyNumberFormat="0" applyFont="0"/>
    <xf numFmtId="0" fontId="119" fillId="48" borderId="53" applyNumberFormat="0" applyProtection="0">
      <alignment horizontal="left" vertical="center" indent="1"/>
    </xf>
    <xf numFmtId="0" fontId="4" fillId="47" borderId="53" applyNumberFormat="0" applyProtection="0">
      <alignment horizontal="left" vertical="center" indent="1"/>
    </xf>
    <xf numFmtId="0" fontId="153" fillId="103"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4" fillId="64" borderId="53" applyNumberFormat="0" applyProtection="0">
      <alignment horizontal="left" vertical="center" indent="1"/>
    </xf>
    <xf numFmtId="0" fontId="153" fillId="104" borderId="53" applyNumberFormat="0" applyProtection="0">
      <alignment horizontal="right" vertical="center"/>
    </xf>
    <xf numFmtId="0" fontId="4" fillId="116" borderId="53" applyNumberFormat="0" applyProtection="0">
      <alignment horizontal="left" vertical="center" indent="1"/>
    </xf>
    <xf numFmtId="0" fontId="378" fillId="207" borderId="54"/>
    <xf numFmtId="0" fontId="153" fillId="115" borderId="53" applyNumberFormat="0" applyProtection="0">
      <alignment horizontal="left" vertical="center" indent="1"/>
    </xf>
    <xf numFmtId="38" fontId="50" fillId="48" borderId="1">
      <alignment horizontal="center"/>
      <protection locked="0"/>
    </xf>
    <xf numFmtId="209" fontId="198" fillId="0" borderId="1" applyBorder="0" applyProtection="0">
      <alignment horizontal="right" vertical="center"/>
    </xf>
    <xf numFmtId="0" fontId="220" fillId="48" borderId="53" applyNumberFormat="0" applyProtection="0">
      <alignment vertical="center"/>
    </xf>
    <xf numFmtId="0" fontId="130" fillId="66" borderId="60" applyNumberFormat="0" applyFont="0" applyAlignment="0" applyProtection="0"/>
    <xf numFmtId="0" fontId="175" fillId="0" borderId="50" applyFont="0" applyBorder="0"/>
    <xf numFmtId="0" fontId="309" fillId="46" borderId="79" applyNumberFormat="0" applyAlignment="0" applyProtection="0"/>
    <xf numFmtId="0" fontId="4" fillId="115"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119" fillId="48" borderId="53" applyNumberFormat="0" applyProtection="0">
      <alignment horizontal="left" vertical="center" indent="1"/>
    </xf>
    <xf numFmtId="0" fontId="309" fillId="46" borderId="79" applyNumberFormat="0" applyAlignment="0" applyProtection="0"/>
    <xf numFmtId="0" fontId="186" fillId="66" borderId="53" applyNumberFormat="0" applyProtection="0">
      <alignment vertical="center"/>
    </xf>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153" fillId="151"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5" fontId="261" fillId="0" borderId="97"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345" fillId="78" borderId="72"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4" fillId="115" borderId="53" applyNumberFormat="0" applyProtection="0">
      <alignment horizontal="left" vertical="top" indent="1"/>
    </xf>
    <xf numFmtId="0" fontId="224" fillId="47" borderId="53" applyNumberFormat="0" applyProtection="0">
      <alignment horizontal="right" vertical="center"/>
    </xf>
    <xf numFmtId="0" fontId="248" fillId="66" borderId="60" applyNumberFormat="0" applyFont="0" applyAlignment="0" applyProtection="0"/>
    <xf numFmtId="0" fontId="4" fillId="47" borderId="53" applyNumberFormat="0" applyProtection="0">
      <alignment horizontal="left" vertical="top" indent="1"/>
    </xf>
    <xf numFmtId="176" fontId="191" fillId="0" borderId="97"/>
    <xf numFmtId="0" fontId="4" fillId="116" borderId="54" applyNumberFormat="0" applyProtection="0">
      <alignment horizontal="left" vertical="center" indent="1"/>
    </xf>
    <xf numFmtId="0" fontId="345" fillId="78" borderId="72" applyNumberFormat="0" applyAlignment="0" applyProtection="0"/>
    <xf numFmtId="0" fontId="286" fillId="0" borderId="95">
      <alignment horizontal="right"/>
      <protection hidden="1"/>
    </xf>
    <xf numFmtId="0" fontId="4" fillId="0" borderId="92" applyNumberFormat="0" applyFont="0"/>
    <xf numFmtId="0" fontId="130" fillId="66" borderId="60" applyNumberFormat="0" applyFont="0" applyAlignment="0" applyProtection="0"/>
    <xf numFmtId="0" fontId="6" fillId="48" borderId="48" applyNumberFormat="0" applyProtection="0">
      <alignment vertical="center"/>
    </xf>
    <xf numFmtId="0" fontId="119" fillId="48"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153" fillId="66" borderId="53" applyNumberFormat="0" applyProtection="0">
      <alignment vertical="center"/>
    </xf>
    <xf numFmtId="0" fontId="6" fillId="0" borderId="48" applyNumberFormat="0" applyProtection="0">
      <alignment horizontal="right" vertical="center"/>
    </xf>
    <xf numFmtId="0" fontId="153" fillId="66" borderId="53" applyNumberFormat="0" applyProtection="0">
      <alignment horizontal="left" vertical="top" indent="1"/>
    </xf>
    <xf numFmtId="4" fontId="336" fillId="0" borderId="90" applyFill="0" applyBorder="0" applyProtection="0">
      <alignment horizontal="right" vertical="center"/>
    </xf>
    <xf numFmtId="5" fontId="261" fillId="0" borderId="97" applyAlignment="0" applyProtection="0"/>
    <xf numFmtId="0" fontId="248" fillId="66" borderId="60" applyNumberFormat="0" applyFont="0" applyAlignment="0" applyProtection="0"/>
    <xf numFmtId="0" fontId="332" fillId="66" borderId="60" applyNumberFormat="0" applyFont="0" applyAlignment="0" applyProtection="0"/>
    <xf numFmtId="0" fontId="4" fillId="64" borderId="53" applyNumberFormat="0" applyProtection="0">
      <alignment horizontal="left" vertical="top" indent="1"/>
    </xf>
    <xf numFmtId="0" fontId="186" fillId="66" borderId="53" applyNumberFormat="0" applyProtection="0">
      <alignment horizontal="left" vertical="top" indent="1"/>
    </xf>
    <xf numFmtId="0" fontId="348" fillId="6" borderId="79" applyNumberFormat="0" applyAlignment="0" applyProtection="0"/>
    <xf numFmtId="0" fontId="184" fillId="48" borderId="48"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 fillId="0" borderId="97" applyNumberFormat="0" applyFont="0" applyFill="0" applyAlignment="0"/>
    <xf numFmtId="0" fontId="4" fillId="0" borderId="92" applyNumberFormat="0" applyFont="0"/>
    <xf numFmtId="0" fontId="248" fillId="66" borderId="60" applyNumberFormat="0" applyFont="0" applyAlignment="0" applyProtection="0"/>
    <xf numFmtId="0" fontId="337" fillId="6" borderId="72" applyNumberFormat="0" applyAlignment="0" applyProtection="0"/>
    <xf numFmtId="0" fontId="4" fillId="116" borderId="54" applyNumberFormat="0" applyProtection="0">
      <alignment horizontal="left" vertical="center" indent="1"/>
    </xf>
    <xf numFmtId="0" fontId="337" fillId="6" borderId="72" applyNumberFormat="0" applyAlignment="0" applyProtection="0"/>
    <xf numFmtId="0" fontId="286" fillId="0" borderId="95">
      <alignment horizontal="right"/>
      <protection hidden="1"/>
    </xf>
    <xf numFmtId="0" fontId="153" fillId="104" borderId="53"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vertical="center"/>
    </xf>
    <xf numFmtId="0" fontId="257" fillId="0" borderId="112">
      <protection hidden="1"/>
    </xf>
    <xf numFmtId="0" fontId="153" fillId="115"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0" fontId="153" fillId="150" borderId="53" applyNumberFormat="0" applyProtection="0">
      <alignment horizontal="right" vertical="center"/>
    </xf>
    <xf numFmtId="5" fontId="261" fillId="0" borderId="97" applyAlignment="0" applyProtection="0"/>
    <xf numFmtId="0" fontId="4" fillId="0" borderId="97" applyNumberFormat="0" applyFont="0" applyFill="0" applyAlignment="0"/>
    <xf numFmtId="0" fontId="4" fillId="115" borderId="53" applyNumberFormat="0" applyProtection="0">
      <alignment horizontal="left" vertical="top" indent="1"/>
    </xf>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48" fillId="66" borderId="60" applyNumberFormat="0" applyFont="0" applyAlignment="0" applyProtection="0"/>
    <xf numFmtId="0" fontId="153" fillId="66" borderId="53" applyNumberFormat="0" applyProtection="0">
      <alignment horizontal="left" vertical="top" indent="1"/>
    </xf>
    <xf numFmtId="0" fontId="187" fillId="190" borderId="54" applyNumberFormat="0" applyProtection="0">
      <alignment horizontal="left" vertical="center" indent="1"/>
    </xf>
    <xf numFmtId="0" fontId="153" fillId="115" borderId="53" applyNumberFormat="0" applyProtection="0">
      <alignment horizontal="right" vertical="center"/>
    </xf>
    <xf numFmtId="0" fontId="149" fillId="0" borderId="112">
      <protection hidden="1"/>
    </xf>
    <xf numFmtId="0" fontId="6" fillId="116"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153" fillId="66" borderId="53" applyNumberFormat="0" applyProtection="0">
      <alignment horizontal="left" vertical="center" indent="1"/>
    </xf>
    <xf numFmtId="0" fontId="221" fillId="0" borderId="89" applyNumberFormat="0" applyFill="0" applyAlignment="0" applyProtection="0"/>
    <xf numFmtId="0" fontId="149" fillId="6" borderId="77">
      <protection hidden="1"/>
    </xf>
    <xf numFmtId="0" fontId="4" fillId="47" borderId="53" applyNumberFormat="0" applyProtection="0">
      <alignment horizontal="left" vertical="top" indent="1"/>
    </xf>
    <xf numFmtId="0" fontId="4" fillId="116" borderId="53" applyNumberFormat="0" applyProtection="0">
      <alignment horizontal="left" vertical="top" indent="1"/>
    </xf>
    <xf numFmtId="0" fontId="175" fillId="0" borderId="50" applyFont="0" applyBorder="0"/>
    <xf numFmtId="0" fontId="119" fillId="48" borderId="53" applyNumberFormat="0" applyProtection="0">
      <alignment horizontal="left" vertical="center" indent="1"/>
    </xf>
    <xf numFmtId="0" fontId="50" fillId="46" borderId="1" applyNumberFormat="0">
      <alignment horizontal="centerContinuous" wrapText="1"/>
    </xf>
    <xf numFmtId="176" fontId="65" fillId="0" borderId="98">
      <alignment horizontal="lef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top" indent="1"/>
    </xf>
    <xf numFmtId="0" fontId="309" fillId="46" borderId="79" applyNumberFormat="0" applyAlignment="0" applyProtection="0"/>
    <xf numFmtId="0" fontId="153" fillId="150" borderId="53" applyNumberFormat="0" applyProtection="0">
      <alignment horizontal="right" vertical="center"/>
    </xf>
    <xf numFmtId="0" fontId="286" fillId="0" borderId="76">
      <alignment horizontal="center"/>
      <protection hidden="1"/>
    </xf>
    <xf numFmtId="0" fontId="4" fillId="0" borderId="97" applyNumberFormat="0" applyFont="0" applyFill="0" applyAlignment="0"/>
    <xf numFmtId="0" fontId="153" fillId="47" borderId="53" applyNumberFormat="0" applyProtection="0">
      <alignment horizontal="right" vertical="center"/>
    </xf>
    <xf numFmtId="0" fontId="4" fillId="0" borderId="1" applyNumberFormat="0" applyFont="0"/>
    <xf numFmtId="0" fontId="4" fillId="64" borderId="53" applyNumberFormat="0" applyProtection="0">
      <alignment horizontal="left" vertical="top" indent="1"/>
    </xf>
    <xf numFmtId="0" fontId="153" fillId="155" borderId="53" applyNumberFormat="0" applyProtection="0">
      <alignment horizontal="right" vertical="center"/>
    </xf>
    <xf numFmtId="0" fontId="348" fillId="6" borderId="79" applyNumberFormat="0" applyAlignment="0" applyProtection="0"/>
    <xf numFmtId="0" fontId="348" fillId="6" borderId="79" applyNumberFormat="0" applyAlignment="0" applyProtection="0"/>
    <xf numFmtId="0" fontId="4" fillId="47" borderId="53" applyNumberFormat="0" applyProtection="0">
      <alignment horizontal="left" vertical="top"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53" fillId="66" borderId="53" applyNumberFormat="0" applyProtection="0">
      <alignment horizontal="left" vertical="top" indent="1"/>
    </xf>
    <xf numFmtId="0" fontId="119" fillId="48" borderId="53" applyNumberFormat="0" applyProtection="0">
      <alignment vertical="center"/>
    </xf>
    <xf numFmtId="176" fontId="65" fillId="0" borderId="98">
      <alignment horizontal="left" vertical="center"/>
    </xf>
    <xf numFmtId="0" fontId="153" fillId="151" borderId="53" applyNumberFormat="0" applyProtection="0">
      <alignment horizontal="right" vertical="center"/>
    </xf>
    <xf numFmtId="0" fontId="257" fillId="0" borderId="112">
      <protection hidden="1"/>
    </xf>
    <xf numFmtId="0" fontId="220" fillId="48" borderId="53" applyNumberFormat="0" applyProtection="0">
      <alignment vertical="center"/>
    </xf>
    <xf numFmtId="0" fontId="149" fillId="0" borderId="112">
      <protection hidden="1"/>
    </xf>
    <xf numFmtId="0" fontId="4" fillId="64" borderId="53" applyNumberFormat="0" applyProtection="0">
      <alignment horizontal="left" vertical="center" indent="1"/>
    </xf>
    <xf numFmtId="0" fontId="248" fillId="66" borderId="60" applyNumberFormat="0" applyFont="0" applyAlignment="0" applyProtection="0"/>
    <xf numFmtId="0" fontId="6" fillId="6" borderId="48" applyNumberFormat="0" applyProtection="0">
      <alignment horizontal="left" vertical="center" indent="1"/>
    </xf>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153" fillId="151" borderId="53" applyNumberFormat="0" applyProtection="0">
      <alignment horizontal="right" vertical="center"/>
    </xf>
    <xf numFmtId="0" fontId="6" fillId="73" borderId="54"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4" fillId="47" borderId="53" applyNumberFormat="0" applyProtection="0">
      <alignment horizontal="left" vertical="center" indent="1"/>
    </xf>
    <xf numFmtId="0" fontId="44" fillId="0" borderId="91" applyNumberFormat="0">
      <alignment horizontal="left"/>
    </xf>
    <xf numFmtId="0" fontId="153" fillId="149" borderId="53" applyNumberFormat="0" applyProtection="0">
      <alignment horizontal="right" vertical="center"/>
    </xf>
    <xf numFmtId="0" fontId="6" fillId="73" borderId="54" applyNumberFormat="0" applyProtection="0">
      <alignment horizontal="right" vertical="center"/>
    </xf>
    <xf numFmtId="0" fontId="153" fillId="66" borderId="53" applyNumberFormat="0" applyProtection="0">
      <alignment horizontal="left" vertical="center" indent="1"/>
    </xf>
    <xf numFmtId="0" fontId="286" fillId="0" borderId="95">
      <alignment horizontal="right"/>
      <protection hidden="1"/>
    </xf>
    <xf numFmtId="0" fontId="4" fillId="115"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vertical="center"/>
    </xf>
    <xf numFmtId="0" fontId="153" fillId="103" borderId="53" applyNumberFormat="0" applyProtection="0">
      <alignment horizontal="right" vertical="center"/>
    </xf>
    <xf numFmtId="209" fontId="198" fillId="0" borderId="1" applyBorder="0" applyProtection="0">
      <alignment horizontal="right" vertical="center"/>
    </xf>
    <xf numFmtId="0" fontId="224" fillId="47" borderId="53" applyNumberFormat="0" applyProtection="0">
      <alignment horizontal="right" vertical="center"/>
    </xf>
    <xf numFmtId="0" fontId="220" fillId="48" borderId="53" applyNumberFormat="0" applyProtection="0">
      <alignment vertical="center"/>
    </xf>
    <xf numFmtId="0" fontId="257" fillId="0" borderId="94">
      <alignment horizontal="right" wrapText="1"/>
      <protection locked="0"/>
    </xf>
    <xf numFmtId="0" fontId="186" fillId="115" borderId="53" applyNumberFormat="0" applyProtection="0">
      <alignment horizontal="left" vertical="top" indent="1"/>
    </xf>
    <xf numFmtId="0" fontId="175" fillId="0" borderId="50" applyFont="0" applyBorder="0"/>
    <xf numFmtId="0" fontId="6" fillId="6" borderId="48" applyNumberFormat="0" applyProtection="0">
      <alignment horizontal="left" vertical="center" indent="1"/>
    </xf>
    <xf numFmtId="0" fontId="153" fillId="47" borderId="53" applyNumberFormat="0" applyProtection="0">
      <alignment horizontal="right" vertical="center"/>
    </xf>
    <xf numFmtId="0" fontId="153" fillId="155" borderId="53" applyNumberFormat="0" applyProtection="0">
      <alignment horizontal="right" vertical="center"/>
    </xf>
    <xf numFmtId="0" fontId="186" fillId="6" borderId="53" applyNumberFormat="0" applyProtection="0">
      <alignment horizontal="left" vertical="center" indent="1"/>
    </xf>
    <xf numFmtId="0" fontId="4" fillId="116" borderId="53" applyNumberFormat="0" applyProtection="0">
      <alignment horizontal="left" vertical="center" indent="1"/>
    </xf>
    <xf numFmtId="0" fontId="153" fillId="151" borderId="53" applyNumberFormat="0" applyProtection="0">
      <alignment horizontal="right" vertical="center"/>
    </xf>
    <xf numFmtId="0" fontId="222" fillId="47" borderId="53" applyNumberFormat="0" applyProtection="0">
      <alignment horizontal="right" vertical="center"/>
    </xf>
    <xf numFmtId="0" fontId="337" fillId="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left" vertical="top" indent="1"/>
    </xf>
    <xf numFmtId="0" fontId="4" fillId="0" borderId="15" applyNumberFormat="0" applyFont="0"/>
    <xf numFmtId="0" fontId="50" fillId="0" borderId="99" applyNumberFormat="0"/>
    <xf numFmtId="0" fontId="4" fillId="116" borderId="53" applyNumberFormat="0" applyProtection="0">
      <alignment horizontal="left" vertical="top" indent="1"/>
    </xf>
    <xf numFmtId="0" fontId="130" fillId="66" borderId="60" applyNumberFormat="0" applyFont="0" applyAlignment="0" applyProtection="0"/>
    <xf numFmtId="0" fontId="130" fillId="66" borderId="60" applyNumberFormat="0" applyFont="0" applyAlignment="0" applyProtection="0"/>
    <xf numFmtId="0" fontId="348" fillId="6" borderId="79" applyNumberForma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4" fillId="115" borderId="53" applyNumberFormat="0" applyProtection="0">
      <alignment horizontal="left" vertical="top" indent="1"/>
    </xf>
    <xf numFmtId="0" fontId="378" fillId="207" borderId="54"/>
    <xf numFmtId="0" fontId="153" fillId="66" borderId="53" applyNumberFormat="0" applyProtection="0">
      <alignment vertical="center"/>
    </xf>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6" fillId="47" borderId="53" applyNumberFormat="0" applyProtection="0">
      <alignment horizontal="left" vertical="top" indent="1"/>
    </xf>
    <xf numFmtId="0" fontId="282" fillId="48" borderId="72" applyNumberFormat="0" applyAlignment="0" applyProtection="0"/>
    <xf numFmtId="5" fontId="261" fillId="0" borderId="97" applyAlignment="0" applyProtection="0"/>
    <xf numFmtId="0" fontId="167" fillId="78" borderId="48" applyNumberFormat="0" applyAlignment="0" applyProtection="0"/>
    <xf numFmtId="0" fontId="4" fillId="64" borderId="53"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center" indent="1"/>
    </xf>
    <xf numFmtId="0" fontId="153" fillId="115" borderId="53" applyNumberFormat="0" applyProtection="0">
      <alignment horizontal="right" vertical="center"/>
    </xf>
    <xf numFmtId="0" fontId="4" fillId="116" borderId="53" applyNumberFormat="0" applyProtection="0">
      <alignment horizontal="left" vertical="top" indent="1"/>
    </xf>
    <xf numFmtId="0" fontId="119" fillId="48" borderId="53" applyNumberFormat="0" applyProtection="0">
      <alignment vertical="center"/>
    </xf>
    <xf numFmtId="0" fontId="248" fillId="66" borderId="60" applyNumberFormat="0" applyFon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6" fillId="150" borderId="48" applyNumberFormat="0" applyProtection="0">
      <alignment horizontal="right" vertical="center"/>
    </xf>
    <xf numFmtId="0" fontId="4" fillId="47" borderId="53" applyNumberFormat="0" applyProtection="0">
      <alignment horizontal="left" vertical="center" indent="1"/>
    </xf>
    <xf numFmtId="0" fontId="6" fillId="64" borderId="53" applyNumberFormat="0" applyProtection="0">
      <alignment horizontal="left" vertical="top" indent="1"/>
    </xf>
    <xf numFmtId="0" fontId="187" fillId="190" borderId="54" applyNumberFormat="0" applyProtection="0">
      <alignment horizontal="left" vertical="center" indent="1"/>
    </xf>
    <xf numFmtId="0" fontId="191" fillId="0" borderId="97"/>
    <xf numFmtId="0" fontId="310" fillId="0" borderId="94">
      <alignment horizontal="right" wrapText="1"/>
      <protection hidden="1"/>
    </xf>
    <xf numFmtId="0" fontId="187" fillId="190" borderId="54" applyNumberFormat="0" applyProtection="0">
      <alignment horizontal="left" vertical="center" indent="1"/>
    </xf>
    <xf numFmtId="0" fontId="286" fillId="0" borderId="76">
      <alignment horizontal="center"/>
      <protection hidden="1"/>
    </xf>
    <xf numFmtId="0" fontId="184" fillId="48" borderId="48" applyNumberFormat="0" applyProtection="0">
      <alignment vertical="center"/>
    </xf>
    <xf numFmtId="5" fontId="261" fillId="0" borderId="97" applyAlignment="0" applyProtection="0"/>
    <xf numFmtId="0" fontId="4" fillId="116" borderId="53" applyNumberFormat="0" applyProtection="0">
      <alignment horizontal="left" vertical="center" indent="1"/>
    </xf>
    <xf numFmtId="0" fontId="187" fillId="190" borderId="54"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222" fillId="66" borderId="53" applyNumberFormat="0" applyProtection="0">
      <alignment vertical="center"/>
    </xf>
    <xf numFmtId="0" fontId="6" fillId="103" borderId="48" applyNumberFormat="0" applyProtection="0">
      <alignment horizontal="right" vertical="center"/>
    </xf>
    <xf numFmtId="0" fontId="149" fillId="0" borderId="112">
      <protection hidden="1"/>
    </xf>
    <xf numFmtId="0" fontId="4" fillId="116" borderId="53" applyNumberFormat="0" applyProtection="0">
      <alignment horizontal="left" vertical="top" indent="1"/>
    </xf>
    <xf numFmtId="0" fontId="4" fillId="47" borderId="53" applyNumberFormat="0" applyProtection="0">
      <alignment horizontal="left" vertical="center" indent="1"/>
    </xf>
    <xf numFmtId="0" fontId="6" fillId="47" borderId="54" applyNumberFormat="0" applyProtection="0">
      <alignment horizontal="left" vertical="center" indent="1"/>
    </xf>
    <xf numFmtId="0" fontId="153" fillId="115" borderId="53" applyNumberFormat="0" applyProtection="0">
      <alignment horizontal="right" vertical="center"/>
    </xf>
    <xf numFmtId="0" fontId="153" fillId="66" borderId="53" applyNumberFormat="0" applyProtection="0">
      <alignment horizontal="left" vertical="top" indent="1"/>
    </xf>
    <xf numFmtId="0" fontId="248" fillId="66" borderId="60" applyNumberFormat="0" applyFont="0" applyAlignment="0" applyProtection="0"/>
    <xf numFmtId="0" fontId="153" fillId="47" borderId="53" applyNumberFormat="0" applyProtection="0">
      <alignment horizontal="right" vertical="center"/>
    </xf>
    <xf numFmtId="0" fontId="337" fillId="6" borderId="72" applyNumberFormat="0" applyAlignment="0" applyProtection="0"/>
    <xf numFmtId="176" fontId="375" fillId="0" borderId="1" applyAlignment="0"/>
    <xf numFmtId="0" fontId="248" fillId="66" borderId="60" applyNumberFormat="0" applyFont="0" applyAlignment="0" applyProtection="0"/>
    <xf numFmtId="0" fontId="222" fillId="47" borderId="53" applyNumberFormat="0" applyProtection="0">
      <alignment horizontal="right" vertical="center"/>
    </xf>
    <xf numFmtId="0" fontId="221" fillId="0" borderId="89" applyNumberFormat="0" applyFill="0" applyAlignment="0" applyProtection="0"/>
    <xf numFmtId="0" fontId="4" fillId="116" borderId="54" applyNumberFormat="0" applyProtection="0">
      <alignment horizontal="left" vertical="center" indent="1"/>
    </xf>
    <xf numFmtId="0" fontId="345" fillId="78" borderId="72" applyNumberFormat="0" applyAlignment="0" applyProtection="0"/>
    <xf numFmtId="0" fontId="186" fillId="66" borderId="53" applyNumberFormat="0" applyProtection="0">
      <alignment horizontal="left" vertical="top" indent="1"/>
    </xf>
    <xf numFmtId="0" fontId="4" fillId="116" borderId="54" applyNumberFormat="0" applyProtection="0">
      <alignment horizontal="left" vertical="center"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48" borderId="72" applyNumberFormat="0" applyAlignment="0" applyProtection="0"/>
    <xf numFmtId="0" fontId="286" fillId="0" borderId="112">
      <alignment horizontal="left" wrapText="1"/>
      <protection hidden="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286" fillId="0" borderId="112">
      <alignment horizontal="left" wrapText="1"/>
      <protection hidden="1"/>
    </xf>
    <xf numFmtId="0" fontId="310" fillId="0" borderId="94">
      <alignment horizontal="right" wrapText="1"/>
      <protection hidden="1"/>
    </xf>
    <xf numFmtId="0" fontId="4" fillId="47" borderId="53" applyNumberFormat="0" applyProtection="0">
      <alignment horizontal="left" vertical="center" indent="1"/>
    </xf>
    <xf numFmtId="0" fontId="153" fillId="47" borderId="53" applyNumberFormat="0" applyProtection="0">
      <alignment horizontal="right" vertical="center"/>
    </xf>
    <xf numFmtId="0" fontId="4" fillId="116" borderId="54"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19" fillId="48" borderId="53" applyNumberFormat="0" applyProtection="0">
      <alignment horizontal="left" vertical="center" indent="1"/>
    </xf>
    <xf numFmtId="0" fontId="130" fillId="66" borderId="60" applyNumberFormat="0" applyFont="0" applyAlignment="0" applyProtection="0"/>
    <xf numFmtId="0" fontId="186" fillId="66" borderId="53" applyNumberFormat="0" applyProtection="0">
      <alignment horizontal="left" vertical="top" indent="1"/>
    </xf>
    <xf numFmtId="0" fontId="4" fillId="64" borderId="53" applyNumberFormat="0" applyProtection="0">
      <alignment horizontal="left" vertical="top" indent="1"/>
    </xf>
    <xf numFmtId="0" fontId="345" fillId="78" borderId="72" applyNumberFormat="0" applyAlignment="0" applyProtection="0"/>
    <xf numFmtId="0" fontId="348" fillId="6" borderId="79" applyNumberFormat="0" applyAlignment="0" applyProtection="0"/>
    <xf numFmtId="0" fontId="6" fillId="64" borderId="48" applyNumberFormat="0" applyProtection="0">
      <alignment horizontal="left" vertical="center" indent="1"/>
    </xf>
    <xf numFmtId="5" fontId="261" fillId="0" borderId="97" applyAlignment="0" applyProtection="0"/>
    <xf numFmtId="176" fontId="191" fillId="0" borderId="97"/>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48" fillId="66" borderId="60" applyNumberFormat="0" applyFont="0" applyAlignment="0" applyProtection="0"/>
    <xf numFmtId="0" fontId="6" fillId="116" borderId="53" applyNumberFormat="0" applyProtection="0">
      <alignment horizontal="left" vertical="top" indent="1"/>
    </xf>
    <xf numFmtId="0" fontId="337" fillId="6" borderId="72" applyNumberFormat="0" applyAlignment="0" applyProtection="0"/>
    <xf numFmtId="0" fontId="332" fillId="66" borderId="60" applyNumberFormat="0" applyFont="0" applyAlignment="0" applyProtection="0"/>
    <xf numFmtId="0" fontId="153" fillId="148" borderId="53" applyNumberFormat="0" applyProtection="0">
      <alignment horizontal="right" vertical="center"/>
    </xf>
    <xf numFmtId="0" fontId="337" fillId="6" borderId="72" applyNumberFormat="0" applyAlignment="0" applyProtection="0"/>
    <xf numFmtId="5" fontId="261" fillId="0" borderId="97" applyAlignment="0" applyProtection="0"/>
    <xf numFmtId="0" fontId="130" fillId="66" borderId="60" applyNumberFormat="0" applyFont="0" applyAlignment="0" applyProtection="0"/>
    <xf numFmtId="0" fontId="221" fillId="0" borderId="89" applyNumberFormat="0" applyFill="0" applyAlignment="0" applyProtection="0"/>
    <xf numFmtId="0" fontId="221" fillId="0" borderId="89" applyNumberFormat="0" applyFill="0" applyAlignment="0" applyProtection="0"/>
    <xf numFmtId="0" fontId="153" fillId="151" borderId="53" applyNumberFormat="0" applyProtection="0">
      <alignment horizontal="right" vertical="center"/>
    </xf>
    <xf numFmtId="0" fontId="337" fillId="6" borderId="72" applyNumberFormat="0" applyAlignment="0" applyProtection="0"/>
    <xf numFmtId="0" fontId="4" fillId="0" borderId="97" applyNumberFormat="0" applyFont="0" applyFill="0" applyAlignment="0"/>
    <xf numFmtId="0" fontId="282" fillId="48"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0" fontId="220" fillId="48" borderId="53" applyNumberFormat="0" applyProtection="0">
      <alignment vertical="center"/>
    </xf>
    <xf numFmtId="0" fontId="6" fillId="115" borderId="48" applyNumberFormat="0" applyProtection="0">
      <alignment horizontal="right" vertical="center"/>
    </xf>
    <xf numFmtId="0" fontId="266" fillId="46" borderId="72" applyNumberFormat="0" applyAlignment="0" applyProtection="0"/>
    <xf numFmtId="0" fontId="345" fillId="78" borderId="72" applyNumberForma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4" fillId="0" borderId="92" applyNumberFormat="0" applyFont="0"/>
    <xf numFmtId="0" fontId="378" fillId="207" borderId="54"/>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vertical="center"/>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375" fillId="0" borderId="1" applyAlignment="0"/>
    <xf numFmtId="0" fontId="187" fillId="190" borderId="54" applyNumberFormat="0" applyProtection="0">
      <alignment horizontal="left" vertical="center" indent="1"/>
    </xf>
    <xf numFmtId="0" fontId="282" fillId="48" borderId="72" applyNumberFormat="0" applyAlignment="0" applyProtection="0"/>
    <xf numFmtId="0" fontId="286" fillId="0" borderId="76">
      <alignment horizontal="center"/>
      <protection hidden="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46" fillId="0" borderId="1">
      <alignment horizontal="centerContinuous" vertical="center"/>
    </xf>
    <xf numFmtId="0" fontId="4" fillId="115" borderId="53" applyNumberFormat="0" applyProtection="0">
      <alignment horizontal="left" vertical="top" indent="1"/>
    </xf>
    <xf numFmtId="0" fontId="4" fillId="47" borderId="53" applyNumberFormat="0" applyProtection="0">
      <alignment horizontal="left" vertical="top" indent="1"/>
    </xf>
    <xf numFmtId="0" fontId="248" fillId="66" borderId="60" applyNumberFormat="0" applyFont="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 fontId="336" fillId="0" borderId="90" applyFill="0" applyBorder="0" applyProtection="0">
      <alignment horizontal="righ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50" fillId="46" borderId="1" applyNumberFormat="0">
      <alignment horizontal="centerContinuous" wrapTex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115" borderId="53" applyNumberFormat="0" applyProtection="0">
      <alignment horizontal="left" vertical="center" indent="1"/>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248" fillId="66" borderId="60" applyNumberFormat="0" applyFont="0" applyAlignment="0" applyProtection="0"/>
    <xf numFmtId="0" fontId="119" fillId="48"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130" fillId="66" borderId="60" applyNumberFormat="0" applyFont="0" applyAlignment="0" applyProtection="0"/>
    <xf numFmtId="0" fontId="191" fillId="0" borderId="97"/>
    <xf numFmtId="0" fontId="257" fillId="0" borderId="94">
      <alignment horizontal="center" wrapText="1"/>
      <protection hidden="1"/>
    </xf>
    <xf numFmtId="0" fontId="6" fillId="189" borderId="48" applyNumberFormat="0" applyProtection="0">
      <alignment horizontal="right" vertical="center"/>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153" fillId="115" borderId="53" applyNumberFormat="0" applyProtection="0">
      <alignment horizontal="left" vertical="center" indent="1"/>
    </xf>
    <xf numFmtId="0" fontId="6" fillId="76" borderId="48" applyNumberFormat="0" applyProtection="0">
      <alignment horizontal="left" vertical="center" indent="1"/>
    </xf>
    <xf numFmtId="209" fontId="198" fillId="0" borderId="1" applyBorder="0" applyProtection="0">
      <alignment horizontal="right" vertical="center"/>
    </xf>
    <xf numFmtId="0" fontId="224" fillId="47" borderId="53" applyNumberFormat="0" applyProtection="0">
      <alignment horizontal="right" vertical="center"/>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4" fillId="116" borderId="53" applyNumberFormat="0" applyProtection="0">
      <alignment horizontal="left" vertical="center" indent="1"/>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5" borderId="53" applyNumberFormat="0" applyProtection="0">
      <alignment horizontal="left" vertical="center" indent="1"/>
    </xf>
    <xf numFmtId="0" fontId="4" fillId="47"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53" fillId="66" borderId="53" applyNumberFormat="0" applyProtection="0">
      <alignmen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64" borderId="53" applyNumberFormat="0" applyProtection="0">
      <alignment horizontal="left" vertical="top" indent="1"/>
    </xf>
    <xf numFmtId="0" fontId="286" fillId="0" borderId="112">
      <alignment horizontal="left" wrapText="1"/>
      <protection locked="0"/>
    </xf>
    <xf numFmtId="0" fontId="175" fillId="0" borderId="50" applyFont="0" applyBorder="0"/>
    <xf numFmtId="0" fontId="345" fillId="78" borderId="72" applyNumberFormat="0" applyAlignment="0" applyProtection="0"/>
    <xf numFmtId="0" fontId="186" fillId="66"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75" fillId="0" borderId="50" applyFont="0" applyBorder="0"/>
    <xf numFmtId="0" fontId="4" fillId="116" borderId="53" applyNumberFormat="0" applyProtection="0">
      <alignment horizontal="left" vertical="top" indent="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150" borderId="48" applyNumberFormat="0" applyProtection="0">
      <alignment horizontal="right" vertical="center"/>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153" fillId="115"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6" borderId="53" applyNumberFormat="0" applyProtection="0">
      <alignment horizontal="left" vertical="center" indent="1"/>
    </xf>
    <xf numFmtId="0" fontId="4" fillId="64" borderId="53" applyNumberFormat="0" applyProtection="0">
      <alignment horizontal="left" vertical="center" indent="1"/>
    </xf>
    <xf numFmtId="5" fontId="261" fillId="0" borderId="97" applyAlignment="0" applyProtection="0"/>
    <xf numFmtId="0" fontId="220" fillId="48" borderId="53" applyNumberFormat="0" applyProtection="0">
      <alignment vertical="center"/>
    </xf>
    <xf numFmtId="0" fontId="4" fillId="64" borderId="53" applyNumberFormat="0" applyProtection="0">
      <alignment horizontal="left" vertical="center"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153" fillId="103" borderId="53" applyNumberFormat="0" applyProtection="0">
      <alignment horizontal="right" vertical="center"/>
    </xf>
    <xf numFmtId="0" fontId="257" fillId="0" borderId="94">
      <alignment horizontal="center" wrapText="1"/>
      <protection hidden="1"/>
    </xf>
    <xf numFmtId="0" fontId="286" fillId="0" borderId="76">
      <alignment horizontal="center"/>
      <protection hidden="1"/>
    </xf>
    <xf numFmtId="0" fontId="44" fillId="0" borderId="91" applyNumberFormat="0">
      <alignment horizontal="left"/>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53" fillId="66" borderId="53" applyNumberFormat="0" applyProtection="0">
      <alignment horizontal="left" vertical="top" indent="1"/>
    </xf>
    <xf numFmtId="0" fontId="153" fillId="148" borderId="53" applyNumberFormat="0" applyProtection="0">
      <alignment horizontal="right" vertical="center"/>
    </xf>
    <xf numFmtId="0" fontId="6" fillId="73" borderId="54"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0" borderId="97" applyNumberFormat="0" applyFont="0" applyFill="0" applyAlignment="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19" fillId="48" borderId="53" applyNumberFormat="0" applyProtection="0">
      <alignment horizontal="left" vertical="center" indent="1"/>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09" fillId="46" borderId="79" applyNumberFormat="0" applyAlignment="0" applyProtection="0"/>
    <xf numFmtId="0" fontId="153" fillId="66"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4" fillId="115" borderId="53" applyNumberFormat="0" applyProtection="0">
      <alignment horizontal="left" vertical="top" indent="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286" fillId="0" borderId="76">
      <alignment horizontal="center"/>
      <protection hidden="1"/>
    </xf>
    <xf numFmtId="0" fontId="248" fillId="66" borderId="60" applyNumberFormat="0" applyFont="0" applyAlignment="0" applyProtection="0"/>
    <xf numFmtId="0" fontId="6" fillId="47" borderId="54" applyNumberFormat="0" applyProtection="0">
      <alignment horizontal="left" vertical="center" indent="1"/>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46" fillId="0" borderId="1">
      <alignment horizontal="centerContinuous" vertical="center"/>
    </xf>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175" fillId="0" borderId="50" applyFont="0" applyBorder="0"/>
    <xf numFmtId="0" fontId="257" fillId="0" borderId="94">
      <alignment horizontal="center" wrapText="1"/>
      <protection hidden="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4"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44" fillId="0" borderId="91" applyNumberFormat="0">
      <alignment horizontal="left"/>
    </xf>
    <xf numFmtId="0" fontId="4" fillId="47"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4" fillId="116" borderId="53" applyNumberFormat="0" applyProtection="0">
      <alignment horizontal="left" vertical="top" indent="1"/>
    </xf>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4" fillId="64" borderId="53" applyNumberFormat="0" applyProtection="0">
      <alignment horizontal="left" vertical="top" indent="1"/>
    </xf>
    <xf numFmtId="0" fontId="257" fillId="0" borderId="94">
      <alignment horizontal="center" wrapText="1"/>
      <protection hidden="1"/>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53" fillId="47" borderId="53" applyNumberFormat="0" applyProtection="0">
      <alignment horizontal="right" vertical="center"/>
    </xf>
    <xf numFmtId="0" fontId="222" fillId="66" borderId="53" applyNumberFormat="0" applyProtection="0">
      <alignment vertical="center"/>
    </xf>
    <xf numFmtId="0" fontId="149" fillId="6" borderId="77">
      <protection hidden="1"/>
    </xf>
    <xf numFmtId="0" fontId="153" fillId="115" borderId="53" applyNumberFormat="0" applyProtection="0">
      <alignment horizontal="right" vertical="center"/>
    </xf>
    <xf numFmtId="0" fontId="153" fillId="149"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48" fillId="6" borderId="79" applyNumberFormat="0" applyAlignment="0" applyProtection="0"/>
    <xf numFmtId="0" fontId="222" fillId="66" borderId="53" applyNumberFormat="0" applyProtection="0">
      <alignmen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53" fillId="66" borderId="53" applyNumberFormat="0" applyProtection="0">
      <alignmen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48" fillId="6" borderId="79" applyNumberFormat="0" applyAlignment="0" applyProtection="0"/>
    <xf numFmtId="0" fontId="153" fillId="115" borderId="53" applyNumberFormat="0" applyProtection="0">
      <alignment horizontal="left" vertical="center" indent="1"/>
    </xf>
    <xf numFmtId="0" fontId="337" fillId="6" borderId="72" applyNumberFormat="0" applyAlignment="0" applyProtection="0"/>
    <xf numFmtId="0" fontId="4" fillId="116" borderId="53" applyNumberFormat="0" applyProtection="0">
      <alignment horizontal="left" vertical="center"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45" fillId="78" borderId="72" applyNumberFormat="0" applyAlignment="0" applyProtection="0"/>
    <xf numFmtId="0" fontId="309" fillId="46" borderId="79" applyNumberFormat="0" applyAlignment="0" applyProtection="0"/>
    <xf numFmtId="0" fontId="186" fillId="66" borderId="53" applyNumberFormat="0" applyProtection="0">
      <alignment vertical="center"/>
    </xf>
    <xf numFmtId="0" fontId="153" fillId="66" borderId="53" applyNumberFormat="0" applyProtection="0">
      <alignment horizontal="left" vertical="top" indent="1"/>
    </xf>
    <xf numFmtId="0" fontId="6" fillId="115" borderId="53" applyNumberFormat="0" applyProtection="0">
      <alignment horizontal="left" vertical="top" indent="1"/>
    </xf>
    <xf numFmtId="198" fontId="253" fillId="0" borderId="93"/>
    <xf numFmtId="0" fontId="4" fillId="116" borderId="53" applyNumberFormat="0" applyProtection="0">
      <alignment horizontal="left" vertical="top" indent="1"/>
    </xf>
    <xf numFmtId="0" fontId="4" fillId="47"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6" fillId="115" borderId="54" applyNumberFormat="0" applyProtection="0">
      <alignment horizontal="left" vertical="center" indent="1"/>
    </xf>
    <xf numFmtId="0" fontId="4" fillId="64" borderId="53" applyNumberFormat="0" applyProtection="0">
      <alignment horizontal="left" vertical="center" indent="1"/>
    </xf>
    <xf numFmtId="198" fontId="253" fillId="0" borderId="93"/>
    <xf numFmtId="0" fontId="345" fillId="78" borderId="72" applyNumberFormat="0" applyAlignment="0" applyProtection="0"/>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115" borderId="53" applyNumberFormat="0" applyProtection="0">
      <alignment horizontal="left" vertical="center" indent="1"/>
    </xf>
    <xf numFmtId="0" fontId="185" fillId="48" borderId="53" applyNumberFormat="0" applyProtection="0">
      <alignment horizontal="left" vertical="top" indent="1"/>
    </xf>
    <xf numFmtId="0" fontId="4" fillId="64" borderId="53" applyNumberFormat="0" applyProtection="0">
      <alignment horizontal="left" vertical="center" indent="1"/>
    </xf>
    <xf numFmtId="0" fontId="282" fillId="78" borderId="72" applyNumberFormat="0" applyAlignment="0" applyProtection="0"/>
    <xf numFmtId="0" fontId="266" fillId="46" borderId="72" applyNumberFormat="0" applyAlignment="0" applyProtection="0"/>
    <xf numFmtId="0" fontId="286" fillId="0" borderId="76">
      <alignment horizontal="center"/>
      <protection hidden="1"/>
    </xf>
    <xf numFmtId="0" fontId="332" fillId="66" borderId="60" applyNumberFormat="0" applyFont="0" applyAlignment="0" applyProtection="0"/>
    <xf numFmtId="0" fontId="337" fillId="6" borderId="72" applyNumberFormat="0" applyAlignment="0" applyProtection="0"/>
    <xf numFmtId="0" fontId="4" fillId="47" borderId="53" applyNumberFormat="0" applyProtection="0">
      <alignment horizontal="left" vertical="center" indent="1"/>
    </xf>
    <xf numFmtId="0" fontId="6" fillId="155" borderId="48" applyNumberFormat="0" applyProtection="0">
      <alignment horizontal="right" vertical="center"/>
    </xf>
    <xf numFmtId="0" fontId="337" fillId="6" borderId="72" applyNumberFormat="0" applyAlignment="0" applyProtection="0"/>
    <xf numFmtId="0" fontId="119" fillId="48" borderId="53" applyNumberFormat="0" applyProtection="0">
      <alignment horizontal="left" vertical="top" indent="1"/>
    </xf>
    <xf numFmtId="0" fontId="337" fillId="6" borderId="72" applyNumberFormat="0" applyAlignment="0" applyProtection="0"/>
    <xf numFmtId="0" fontId="348" fillId="6" borderId="79" applyNumberFormat="0" applyAlignment="0" applyProtection="0"/>
    <xf numFmtId="0" fontId="345" fillId="78" borderId="72" applyNumberFormat="0" applyAlignment="0" applyProtection="0"/>
    <xf numFmtId="0" fontId="153" fillId="115" borderId="53" applyNumberFormat="0" applyProtection="0">
      <alignment horizontal="left" vertical="center" indent="1"/>
    </xf>
    <xf numFmtId="0" fontId="186" fillId="6" borderId="53" applyNumberFormat="0" applyProtection="0">
      <alignment horizontal="left" vertical="center" indent="1"/>
    </xf>
    <xf numFmtId="0" fontId="119" fillId="48" borderId="53" applyNumberFormat="0" applyProtection="0">
      <alignment horizontal="left" vertical="top" indent="1"/>
    </xf>
    <xf numFmtId="0" fontId="175" fillId="0" borderId="50" applyFont="0" applyBorder="0"/>
    <xf numFmtId="0" fontId="153" fillId="104" borderId="53" applyNumberFormat="0" applyProtection="0">
      <alignment horizontal="right" vertical="center"/>
    </xf>
    <xf numFmtId="0" fontId="286" fillId="0" borderId="112">
      <alignment horizontal="left" wrapText="1"/>
      <protection hidden="1"/>
    </xf>
    <xf numFmtId="0" fontId="332" fillId="66" borderId="60" applyNumberFormat="0" applyFont="0" applyAlignment="0" applyProtection="0"/>
    <xf numFmtId="5" fontId="261" fillId="0" borderId="97" applyAlignment="0" applyProtection="0"/>
    <xf numFmtId="0" fontId="286" fillId="0" borderId="112">
      <alignment horizontal="left" wrapText="1"/>
      <protection hidden="1"/>
    </xf>
    <xf numFmtId="0" fontId="191" fillId="0" borderId="97"/>
    <xf numFmtId="0" fontId="337" fillId="6" borderId="72" applyNumberFormat="0" applyAlignment="0" applyProtection="0"/>
    <xf numFmtId="0" fontId="6" fillId="151" borderId="48" applyNumberFormat="0" applyProtection="0">
      <alignment horizontal="right" vertical="center"/>
    </xf>
    <xf numFmtId="0" fontId="153" fillId="115" borderId="53" applyNumberFormat="0" applyProtection="0">
      <alignment horizontal="left" vertical="top" indent="1"/>
    </xf>
    <xf numFmtId="198" fontId="253" fillId="0" borderId="93"/>
    <xf numFmtId="0" fontId="248" fillId="66" borderId="60" applyNumberFormat="0" applyFont="0" applyAlignment="0" applyProtection="0"/>
    <xf numFmtId="0" fontId="220" fillId="48" borderId="53" applyNumberFormat="0" applyProtection="0">
      <alignment vertical="center"/>
    </xf>
    <xf numFmtId="0" fontId="282" fillId="48" borderId="72" applyNumberFormat="0" applyAlignment="0" applyProtection="0"/>
    <xf numFmtId="0" fontId="332" fillId="66" borderId="60" applyNumberFormat="0" applyFont="0" applyAlignment="0" applyProtection="0"/>
    <xf numFmtId="0" fontId="4" fillId="0" borderId="1" applyNumberFormat="0" applyFont="0"/>
    <xf numFmtId="0" fontId="119" fillId="48" borderId="53" applyNumberFormat="0" applyProtection="0">
      <alignment horizontal="left" vertical="center" indent="1"/>
    </xf>
    <xf numFmtId="0" fontId="186" fillId="115" borderId="53" applyNumberFormat="0" applyProtection="0">
      <alignment horizontal="left" vertical="top" indent="1"/>
    </xf>
    <xf numFmtId="0" fontId="309" fillId="46" borderId="79" applyNumberFormat="0" applyAlignment="0" applyProtection="0"/>
    <xf numFmtId="0" fontId="286" fillId="0" borderId="95">
      <alignment horizontal="right"/>
      <protection hidden="1"/>
    </xf>
    <xf numFmtId="0" fontId="153" fillId="151" borderId="53" applyNumberFormat="0" applyProtection="0">
      <alignment horizontal="right" vertical="center"/>
    </xf>
    <xf numFmtId="0" fontId="153" fillId="66" borderId="53" applyNumberFormat="0" applyProtection="0">
      <alignment horizontal="left" vertical="center" indent="1"/>
    </xf>
    <xf numFmtId="0" fontId="248" fillId="66" borderId="60" applyNumberFormat="0" applyFont="0" applyAlignment="0" applyProtection="0"/>
    <xf numFmtId="0" fontId="220" fillId="48"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4" fillId="0" borderId="91" applyNumberFormat="0">
      <alignment horizontal="left"/>
    </xf>
    <xf numFmtId="0" fontId="153" fillId="115" borderId="53" applyNumberFormat="0" applyProtection="0">
      <alignment horizontal="left" vertical="top" indent="1"/>
    </xf>
    <xf numFmtId="0" fontId="4" fillId="64" borderId="53" applyNumberFormat="0" applyProtection="0">
      <alignment horizontal="left" vertical="top" indent="1"/>
    </xf>
    <xf numFmtId="0" fontId="266" fillId="4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4" fillId="116" borderId="53" applyNumberFormat="0" applyProtection="0">
      <alignment horizontal="left" vertical="top" indent="1"/>
    </xf>
    <xf numFmtId="0" fontId="4" fillId="0" borderId="92" applyNumberFormat="0" applyFont="0"/>
    <xf numFmtId="0" fontId="248" fillId="66" borderId="60" applyNumberFormat="0" applyFont="0" applyAlignment="0" applyProtection="0"/>
    <xf numFmtId="0" fontId="153" fillId="148" borderId="53" applyNumberFormat="0" applyProtection="0">
      <alignment horizontal="right" vertical="center"/>
    </xf>
    <xf numFmtId="0" fontId="248" fillId="66" borderId="60" applyNumberFormat="0" applyFont="0" applyAlignment="0" applyProtection="0"/>
    <xf numFmtId="0" fontId="153" fillId="154" borderId="53" applyNumberFormat="0" applyProtection="0">
      <alignment horizontal="right" vertical="center"/>
    </xf>
    <xf numFmtId="0" fontId="153" fillId="151" borderId="53" applyNumberFormat="0" applyProtection="0">
      <alignment horizontal="right" vertical="center"/>
    </xf>
    <xf numFmtId="0" fontId="149" fillId="6" borderId="77">
      <protection hidden="1"/>
    </xf>
    <xf numFmtId="0" fontId="6" fillId="115" borderId="54" applyNumberFormat="0" applyProtection="0">
      <alignment horizontal="left" vertical="center" indent="1"/>
    </xf>
    <xf numFmtId="0" fontId="119" fillId="48" borderId="53" applyNumberFormat="0" applyProtection="0">
      <alignment vertical="center"/>
    </xf>
    <xf numFmtId="0" fontId="4" fillId="47" borderId="53" applyNumberFormat="0" applyProtection="0">
      <alignment horizontal="left" vertical="top" indent="1"/>
    </xf>
    <xf numFmtId="0" fontId="186" fillId="6" borderId="53" applyNumberFormat="0" applyProtection="0">
      <alignment horizontal="left" vertical="center" indent="1"/>
    </xf>
    <xf numFmtId="0" fontId="186" fillId="6" borderId="53" applyNumberFormat="0" applyProtection="0">
      <alignment horizontal="left" vertical="center" indent="1"/>
    </xf>
    <xf numFmtId="0" fontId="156" fillId="67" borderId="62">
      <alignment horizontal="left"/>
    </xf>
    <xf numFmtId="0" fontId="153" fillId="154" borderId="53" applyNumberFormat="0" applyProtection="0">
      <alignment horizontal="right" vertical="center"/>
    </xf>
    <xf numFmtId="5" fontId="261" fillId="0" borderId="97" applyAlignment="0" applyProtection="0"/>
    <xf numFmtId="0" fontId="345" fillId="78" borderId="72" applyNumberFormat="0" applyAlignment="0" applyProtection="0"/>
    <xf numFmtId="0" fontId="348" fillId="6" borderId="79" applyNumberFormat="0" applyAlignment="0" applyProtection="0"/>
    <xf numFmtId="0" fontId="119" fillId="48" borderId="53" applyNumberFormat="0" applyProtection="0">
      <alignment horizontal="left" vertical="top" indent="1"/>
    </xf>
    <xf numFmtId="0" fontId="220" fillId="48" borderId="53" applyNumberFormat="0" applyProtection="0">
      <alignment vertical="center"/>
    </xf>
    <xf numFmtId="0" fontId="4" fillId="47"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4" fillId="116" borderId="53" applyNumberFormat="0" applyProtection="0">
      <alignment horizontal="left" vertical="top" indent="1"/>
    </xf>
    <xf numFmtId="0" fontId="6" fillId="48" borderId="48" applyNumberFormat="0" applyProtection="0">
      <alignment vertical="center"/>
    </xf>
    <xf numFmtId="176" fontId="175" fillId="0" borderId="50" applyFont="0" applyBorder="0"/>
    <xf numFmtId="0" fontId="153" fillId="150" borderId="53" applyNumberFormat="0" applyProtection="0">
      <alignment horizontal="right" vertical="center"/>
    </xf>
    <xf numFmtId="0" fontId="4" fillId="47" borderId="53" applyNumberFormat="0" applyProtection="0">
      <alignment horizontal="left" vertical="center" indent="1"/>
    </xf>
    <xf numFmtId="176" fontId="175" fillId="0" borderId="50" applyFont="0" applyBorder="0"/>
    <xf numFmtId="0" fontId="153" fillId="66" borderId="53" applyNumberFormat="0" applyProtection="0">
      <alignment vertical="center"/>
    </xf>
    <xf numFmtId="0" fontId="153" fillId="104"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right" wrapText="1"/>
      <protection locked="0"/>
    </xf>
    <xf numFmtId="0" fontId="348" fillId="6" borderId="79" applyNumberFormat="0" applyAlignment="0" applyProtection="0"/>
    <xf numFmtId="0" fontId="4" fillId="116" borderId="53" applyNumberFormat="0" applyProtection="0">
      <alignment horizontal="left" vertical="center" indent="1"/>
    </xf>
    <xf numFmtId="0" fontId="345" fillId="78" borderId="72" applyNumberFormat="0" applyAlignment="0" applyProtection="0"/>
    <xf numFmtId="0" fontId="153" fillId="47" borderId="53" applyNumberFormat="0" applyProtection="0">
      <alignment horizontal="right" vertical="center"/>
    </xf>
    <xf numFmtId="0" fontId="378" fillId="207" borderId="54"/>
    <xf numFmtId="0" fontId="153" fillId="66" borderId="53" applyNumberFormat="0" applyProtection="0">
      <alignment vertical="center"/>
    </xf>
    <xf numFmtId="0" fontId="222" fillId="66" borderId="53" applyNumberFormat="0" applyProtection="0">
      <alignment vertical="center"/>
    </xf>
    <xf numFmtId="0" fontId="309" fillId="46" borderId="79" applyNumberFormat="0" applyAlignment="0" applyProtection="0"/>
    <xf numFmtId="38" fontId="50" fillId="48" borderId="1">
      <alignment horizontal="center"/>
      <protection locked="0"/>
    </xf>
    <xf numFmtId="0" fontId="119" fillId="48" borderId="53" applyNumberFormat="0" applyProtection="0">
      <alignment horizontal="left" vertical="top" indent="1"/>
    </xf>
    <xf numFmtId="0" fontId="186" fillId="115" borderId="53" applyNumberFormat="0" applyProtection="0">
      <alignment horizontal="left" vertical="top" indent="1"/>
    </xf>
    <xf numFmtId="0" fontId="153" fillId="150" borderId="53" applyNumberFormat="0" applyProtection="0">
      <alignment horizontal="right" vertical="center"/>
    </xf>
    <xf numFmtId="0" fontId="257" fillId="0" borderId="112">
      <protection hidden="1"/>
    </xf>
    <xf numFmtId="0" fontId="332" fillId="66" borderId="60" applyNumberFormat="0" applyFont="0" applyAlignment="0" applyProtection="0"/>
    <xf numFmtId="0" fontId="153" fillId="149"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378" fillId="150" borderId="54"/>
    <xf numFmtId="0" fontId="224" fillId="47" borderId="53" applyNumberFormat="0" applyProtection="0">
      <alignment horizontal="right" vertical="center"/>
    </xf>
    <xf numFmtId="0" fontId="153" fillId="155" borderId="53" applyNumberFormat="0" applyProtection="0">
      <alignment horizontal="right" vertical="center"/>
    </xf>
    <xf numFmtId="0" fontId="6" fillId="153" borderId="48"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center" indent="1"/>
    </xf>
    <xf numFmtId="0" fontId="6" fillId="115" borderId="48" applyNumberFormat="0" applyProtection="0">
      <alignment horizontal="right" vertical="center"/>
    </xf>
    <xf numFmtId="0" fontId="4" fillId="66" borderId="60" applyNumberFormat="0" applyFont="0" applyAlignment="0" applyProtection="0"/>
    <xf numFmtId="0" fontId="348" fillId="6" borderId="79" applyNumberFormat="0" applyAlignment="0" applyProtection="0"/>
    <xf numFmtId="0" fontId="4" fillId="66" borderId="60" applyNumberFormat="0" applyFont="0" applyAlignment="0" applyProtection="0"/>
    <xf numFmtId="0" fontId="153" fillId="104" borderId="53" applyNumberFormat="0" applyProtection="0">
      <alignment horizontal="right" vertical="center"/>
    </xf>
    <xf numFmtId="0" fontId="337" fillId="6" borderId="72" applyNumberFormat="0" applyAlignment="0" applyProtection="0"/>
    <xf numFmtId="0" fontId="153" fillId="150" borderId="53" applyNumberFormat="0" applyProtection="0">
      <alignment horizontal="right" vertical="center"/>
    </xf>
    <xf numFmtId="176" fontId="175" fillId="0" borderId="50" applyFont="0" applyBorder="0"/>
    <xf numFmtId="0" fontId="130" fillId="66" borderId="60" applyNumberFormat="0" applyFont="0" applyAlignment="0" applyProtection="0"/>
    <xf numFmtId="0" fontId="6" fillId="64" borderId="48" applyNumberFormat="0" applyProtection="0">
      <alignment horizontal="left" vertical="center" indent="1"/>
    </xf>
    <xf numFmtId="0" fontId="348" fillId="6" borderId="79" applyNumberFormat="0" applyAlignment="0" applyProtection="0"/>
    <xf numFmtId="176" fontId="191" fillId="0" borderId="97"/>
    <xf numFmtId="0" fontId="345" fillId="78" borderId="72" applyNumberFormat="0" applyAlignment="0" applyProtection="0"/>
    <xf numFmtId="0" fontId="4" fillId="0" borderId="92" applyNumberFormat="0" applyFont="0"/>
    <xf numFmtId="0" fontId="6" fillId="115" borderId="53" applyNumberFormat="0" applyProtection="0">
      <alignment horizontal="left" vertical="top" indent="1"/>
    </xf>
    <xf numFmtId="0" fontId="220" fillId="48" borderId="53" applyNumberFormat="0" applyProtection="0">
      <alignment vertical="center"/>
    </xf>
    <xf numFmtId="0" fontId="65" fillId="0" borderId="98">
      <alignment horizontal="left" vertical="center"/>
    </xf>
    <xf numFmtId="0" fontId="6" fillId="116" borderId="53" applyNumberFormat="0" applyProtection="0">
      <alignment horizontal="left" vertical="top" indent="1"/>
    </xf>
    <xf numFmtId="0" fontId="153" fillId="103" borderId="53" applyNumberFormat="0" applyProtection="0">
      <alignment horizontal="right" vertical="center"/>
    </xf>
    <xf numFmtId="0" fontId="4" fillId="115" borderId="53" applyNumberFormat="0" applyProtection="0">
      <alignment horizontal="left" vertical="top" indent="1"/>
    </xf>
    <xf numFmtId="0" fontId="153" fillId="103" borderId="53" applyNumberFormat="0" applyProtection="0">
      <alignment horizontal="right" vertical="center"/>
    </xf>
    <xf numFmtId="0" fontId="4" fillId="0" borderId="97" applyNumberFormat="0" applyFont="0" applyFill="0" applyAlignment="0"/>
    <xf numFmtId="0" fontId="153" fillId="66" borderId="53" applyNumberFormat="0" applyProtection="0">
      <alignment vertical="center"/>
    </xf>
    <xf numFmtId="5" fontId="261" fillId="0" borderId="97" applyAlignment="0" applyProtection="0"/>
    <xf numFmtId="0" fontId="4" fillId="116" borderId="53" applyNumberFormat="0" applyProtection="0">
      <alignment horizontal="left" vertical="top" indent="1"/>
    </xf>
    <xf numFmtId="0" fontId="4" fillId="47" borderId="53" applyNumberFormat="0" applyProtection="0">
      <alignment horizontal="left" vertical="top" indent="1"/>
    </xf>
    <xf numFmtId="0" fontId="6" fillId="47" borderId="48" applyNumberFormat="0" applyProtection="0">
      <alignment horizontal="left" vertical="center" indent="1"/>
    </xf>
    <xf numFmtId="0" fontId="130" fillId="66" borderId="60" applyNumberFormat="0" applyFont="0" applyAlignment="0" applyProtection="0"/>
    <xf numFmtId="0" fontId="345" fillId="78" borderId="72" applyNumberFormat="0" applyAlignment="0" applyProtection="0"/>
    <xf numFmtId="0" fontId="184" fillId="48" borderId="48" applyNumberFormat="0" applyProtection="0">
      <alignment vertical="center"/>
    </xf>
    <xf numFmtId="0" fontId="6" fillId="64" borderId="53" applyNumberFormat="0" applyProtection="0">
      <alignment horizontal="left" vertical="top" indent="1"/>
    </xf>
    <xf numFmtId="0" fontId="6" fillId="47" borderId="54" applyNumberFormat="0" applyProtection="0">
      <alignment horizontal="left" vertical="center" indent="1"/>
    </xf>
    <xf numFmtId="0" fontId="186" fillId="66" borderId="53" applyNumberFormat="0" applyProtection="0">
      <alignmen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top" indent="1"/>
    </xf>
    <xf numFmtId="0" fontId="153" fillId="150" borderId="53" applyNumberFormat="0" applyProtection="0">
      <alignment horizontal="right" vertical="center"/>
    </xf>
    <xf numFmtId="0" fontId="4" fillId="115" borderId="53" applyNumberFormat="0" applyProtection="0">
      <alignment horizontal="left" vertical="top" indent="1"/>
    </xf>
    <xf numFmtId="0" fontId="6" fillId="154" borderId="48" applyNumberFormat="0" applyProtection="0">
      <alignment horizontal="right" vertical="center"/>
    </xf>
    <xf numFmtId="0" fontId="153" fillId="47" borderId="53"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119" fillId="48" borderId="53" applyNumberFormat="0" applyProtection="0">
      <alignment horizontal="left" vertical="top" indent="1"/>
    </xf>
    <xf numFmtId="0" fontId="332" fillId="66" borderId="60" applyNumberFormat="0" applyFont="0" applyAlignment="0" applyProtection="0"/>
    <xf numFmtId="0" fontId="4" fillId="116" borderId="53"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85" fillId="48" borderId="53" applyNumberFormat="0" applyProtection="0">
      <alignment horizontal="left" vertical="top" indent="1"/>
    </xf>
    <xf numFmtId="0" fontId="337" fillId="6" borderId="72" applyNumberFormat="0" applyAlignment="0" applyProtection="0"/>
    <xf numFmtId="0" fontId="4" fillId="0" borderId="97" applyNumberFormat="0" applyFont="0"/>
    <xf numFmtId="0" fontId="4" fillId="116" borderId="53" applyNumberFormat="0" applyProtection="0">
      <alignment horizontal="left" vertical="center" indent="1"/>
    </xf>
    <xf numFmtId="0" fontId="153" fillId="115" borderId="53" applyNumberFormat="0" applyProtection="0">
      <alignment horizontal="left" vertical="top" indent="1"/>
    </xf>
    <xf numFmtId="0" fontId="337" fillId="6" borderId="72" applyNumberFormat="0" applyAlignment="0" applyProtection="0"/>
    <xf numFmtId="0" fontId="4" fillId="116"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153" fillId="66" borderId="53" applyNumberFormat="0" applyProtection="0">
      <alignment horizontal="left" vertical="center" indent="1"/>
    </xf>
    <xf numFmtId="0" fontId="153" fillId="115" borderId="53" applyNumberFormat="0" applyProtection="0">
      <alignment horizontal="right" vertical="center"/>
    </xf>
    <xf numFmtId="0" fontId="153" fillId="103" borderId="53" applyNumberFormat="0" applyProtection="0">
      <alignment horizontal="right" vertical="center"/>
    </xf>
    <xf numFmtId="0" fontId="153" fillId="73" borderId="53" applyNumberFormat="0" applyProtection="0">
      <alignment horizontal="right" vertical="center"/>
    </xf>
    <xf numFmtId="0" fontId="309" fillId="46" borderId="79" applyNumberFormat="0" applyAlignment="0" applyProtection="0"/>
    <xf numFmtId="0" fontId="153" fillId="104" borderId="53" applyNumberFormat="0" applyProtection="0">
      <alignment horizontal="right" vertical="center"/>
    </xf>
    <xf numFmtId="0" fontId="65" fillId="0" borderId="98">
      <alignment horizontal="left" vertical="center"/>
    </xf>
    <xf numFmtId="0" fontId="286" fillId="0" borderId="112">
      <alignment horizontal="left" wrapText="1"/>
      <protection locked="0"/>
    </xf>
    <xf numFmtId="5" fontId="261" fillId="0" borderId="97" applyAlignment="0" applyProtection="0"/>
    <xf numFmtId="0" fontId="6" fillId="73" borderId="54" applyNumberFormat="0" applyProtection="0">
      <alignment horizontal="right" vertical="center"/>
    </xf>
    <xf numFmtId="0" fontId="282" fillId="48" borderId="72" applyNumberFormat="0" applyAlignment="0" applyProtection="0"/>
    <xf numFmtId="0" fontId="4" fillId="115" borderId="53" applyNumberFormat="0" applyProtection="0">
      <alignment horizontal="left" vertical="top" indent="1"/>
    </xf>
    <xf numFmtId="0" fontId="153" fillId="151" borderId="53" applyNumberFormat="0" applyProtection="0">
      <alignment horizontal="right" vertical="center"/>
    </xf>
    <xf numFmtId="0" fontId="153" fillId="66" borderId="53" applyNumberFormat="0" applyProtection="0">
      <alignment horizontal="left" vertical="top" indent="1"/>
    </xf>
    <xf numFmtId="0" fontId="220" fillId="48" borderId="53" applyNumberFormat="0" applyProtection="0">
      <alignment vertical="center"/>
    </xf>
    <xf numFmtId="5" fontId="261" fillId="0" borderId="97" applyAlignment="0" applyProtection="0"/>
    <xf numFmtId="0" fontId="222" fillId="47" borderId="53" applyNumberFormat="0" applyProtection="0">
      <alignment horizontal="right" vertical="center"/>
    </xf>
    <xf numFmtId="0" fontId="6" fillId="115" borderId="54"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center" indent="1"/>
    </xf>
    <xf numFmtId="0" fontId="222" fillId="66" borderId="53" applyNumberFormat="0" applyProtection="0">
      <alignment vertical="center"/>
    </xf>
    <xf numFmtId="0" fontId="130"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4" fillId="116" borderId="53" applyNumberFormat="0" applyProtection="0">
      <alignment horizontal="left" vertical="center" indent="1"/>
    </xf>
    <xf numFmtId="0" fontId="6" fillId="104" borderId="48" applyNumberFormat="0" applyProtection="0">
      <alignment horizontal="right" vertical="center"/>
    </xf>
    <xf numFmtId="0" fontId="6" fillId="103" borderId="48" applyNumberFormat="0" applyProtection="0">
      <alignment horizontal="right" vertical="center"/>
    </xf>
    <xf numFmtId="0" fontId="4" fillId="115" borderId="53" applyNumberFormat="0" applyProtection="0">
      <alignment horizontal="left" vertical="center" indent="1"/>
    </xf>
    <xf numFmtId="0" fontId="50" fillId="0" borderId="99" applyNumberFormat="0"/>
    <xf numFmtId="0" fontId="4" fillId="47" borderId="53" applyNumberFormat="0" applyProtection="0">
      <alignment horizontal="left" vertical="center" indent="1"/>
    </xf>
    <xf numFmtId="0" fontId="4" fillId="116" borderId="54" applyNumberFormat="0" applyProtection="0">
      <alignment horizontal="left" vertical="center" indent="1"/>
    </xf>
    <xf numFmtId="0" fontId="4" fillId="47" borderId="53" applyNumberFormat="0" applyProtection="0">
      <alignment horizontal="left" vertical="center" indent="1"/>
    </xf>
    <xf numFmtId="0" fontId="378" fillId="207" borderId="54"/>
    <xf numFmtId="0" fontId="6" fillId="47" borderId="53" applyNumberFormat="0" applyProtection="0">
      <alignment horizontal="left" vertical="top" indent="1"/>
    </xf>
    <xf numFmtId="0" fontId="153" fillId="149" borderId="53" applyNumberFormat="0" applyProtection="0">
      <alignment horizontal="right" vertical="center"/>
    </xf>
    <xf numFmtId="176" fontId="175" fillId="0" borderId="50" applyFont="0" applyBorder="0"/>
    <xf numFmtId="0" fontId="153" fillId="115" borderId="53" applyNumberFormat="0" applyProtection="0">
      <alignment horizontal="right" vertical="center"/>
    </xf>
    <xf numFmtId="0" fontId="337" fillId="6"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6" fillId="47" borderId="53" applyNumberFormat="0" applyProtection="0">
      <alignment horizontal="left" vertical="top" indent="1"/>
    </xf>
    <xf numFmtId="0" fontId="153" fillId="155" borderId="53" applyNumberFormat="0" applyProtection="0">
      <alignment horizontal="right" vertical="center"/>
    </xf>
    <xf numFmtId="0" fontId="221" fillId="0" borderId="89" applyNumberFormat="0" applyFill="0" applyAlignment="0" applyProtection="0"/>
    <xf numFmtId="0" fontId="337" fillId="6" borderId="72" applyNumberFormat="0" applyAlignment="0" applyProtection="0"/>
    <xf numFmtId="198" fontId="253" fillId="0" borderId="93"/>
    <xf numFmtId="0" fontId="153" fillId="148" borderId="53" applyNumberFormat="0" applyProtection="0">
      <alignment horizontal="right" vertical="center"/>
    </xf>
    <xf numFmtId="0" fontId="4" fillId="64" borderId="53" applyNumberFormat="0" applyProtection="0">
      <alignment horizontal="left" vertical="top" indent="1"/>
    </xf>
    <xf numFmtId="0" fontId="4" fillId="115" borderId="53" applyNumberFormat="0" applyProtection="0">
      <alignment horizontal="left" vertical="center" indent="1"/>
    </xf>
    <xf numFmtId="0" fontId="257" fillId="0" borderId="94">
      <alignment horizontal="center" wrapText="1"/>
      <protection hidden="1"/>
    </xf>
    <xf numFmtId="0" fontId="222" fillId="66"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286" fillId="0" borderId="95">
      <alignment horizontal="right"/>
      <protection hidden="1"/>
    </xf>
    <xf numFmtId="0" fontId="153" fillId="115"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5" borderId="53" applyNumberFormat="0" applyProtection="0">
      <alignment horizontal="left" vertical="top" indent="1"/>
    </xf>
    <xf numFmtId="0" fontId="6" fillId="73" borderId="54" applyNumberFormat="0" applyProtection="0">
      <alignment horizontal="right" vertical="center"/>
    </xf>
    <xf numFmtId="0" fontId="130" fillId="66" borderId="60" applyNumberFormat="0" applyFont="0" applyAlignment="0" applyProtection="0"/>
    <xf numFmtId="0" fontId="153" fillId="151" borderId="53" applyNumberFormat="0" applyProtection="0">
      <alignment horizontal="right" vertical="center"/>
    </xf>
    <xf numFmtId="0" fontId="4" fillId="0" borderId="97" applyNumberFormat="0" applyFont="0" applyFill="0" applyAlignment="0"/>
    <xf numFmtId="0" fontId="6" fillId="6" borderId="48" applyNumberFormat="0" applyProtection="0">
      <alignment horizontal="left" vertical="center" indent="1"/>
    </xf>
    <xf numFmtId="0" fontId="248" fillId="66" borderId="60" applyNumberFormat="0" applyFont="0" applyAlignment="0" applyProtection="0"/>
    <xf numFmtId="0" fontId="6" fillId="95" borderId="54" applyNumberFormat="0" applyProtection="0">
      <alignment horizontal="left" vertical="center" indent="1"/>
    </xf>
    <xf numFmtId="0" fontId="4" fillId="116" borderId="53" applyNumberFormat="0" applyProtection="0">
      <alignment horizontal="left" vertical="center" indent="1"/>
    </xf>
    <xf numFmtId="0" fontId="332" fillId="66" borderId="60" applyNumberFormat="0" applyFont="0" applyAlignment="0" applyProtection="0"/>
    <xf numFmtId="0" fontId="4" fillId="115" borderId="53" applyNumberFormat="0" applyProtection="0">
      <alignment horizontal="left" vertical="center" indent="1"/>
    </xf>
    <xf numFmtId="0" fontId="248" fillId="66" borderId="60" applyNumberFormat="0" applyFont="0" applyAlignment="0" applyProtection="0"/>
    <xf numFmtId="0" fontId="4" fillId="64" borderId="53" applyNumberFormat="0" applyProtection="0">
      <alignment horizontal="left" vertical="top" indent="1"/>
    </xf>
    <xf numFmtId="4" fontId="336" fillId="0" borderId="90" applyFill="0" applyBorder="0" applyProtection="0">
      <alignment horizontal="right" vertical="center"/>
    </xf>
    <xf numFmtId="0" fontId="4" fillId="0" borderId="1" applyNumberFormat="0" applyFont="0"/>
    <xf numFmtId="0" fontId="130" fillId="66" borderId="60" applyNumberFormat="0" applyFont="0" applyAlignment="0" applyProtection="0"/>
    <xf numFmtId="0" fontId="153" fillId="115"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153" fillId="103" borderId="53" applyNumberFormat="0" applyProtection="0">
      <alignment horizontal="right" vertical="center"/>
    </xf>
    <xf numFmtId="0" fontId="375" fillId="0" borderId="1" applyAlignment="0"/>
    <xf numFmtId="0" fontId="153" fillId="66" borderId="53" applyNumberFormat="0" applyProtection="0">
      <alignment horizontal="left" vertical="center" indent="1"/>
    </xf>
    <xf numFmtId="0" fontId="119" fillId="48" borderId="53" applyNumberFormat="0" applyProtection="0">
      <alignment horizontal="left" vertical="top" indent="1"/>
    </xf>
    <xf numFmtId="5" fontId="261" fillId="0" borderId="97" applyAlignment="0" applyProtection="0"/>
    <xf numFmtId="0" fontId="345" fillId="78" borderId="72" applyNumberFormat="0" applyAlignment="0" applyProtection="0"/>
    <xf numFmtId="0" fontId="248" fillId="66" borderId="60" applyNumberFormat="0" applyFont="0" applyAlignment="0" applyProtection="0"/>
    <xf numFmtId="0" fontId="6" fillId="116" borderId="53" applyNumberFormat="0" applyProtection="0">
      <alignment horizontal="left" vertical="top" indent="1"/>
    </xf>
    <xf numFmtId="0" fontId="4" fillId="64" borderId="53" applyNumberFormat="0" applyProtection="0">
      <alignment horizontal="left" vertical="top" indent="1"/>
    </xf>
    <xf numFmtId="0" fontId="4" fillId="116"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center" indent="1"/>
    </xf>
    <xf numFmtId="0" fontId="4" fillId="115" borderId="53" applyNumberFormat="0" applyProtection="0">
      <alignment horizontal="left" vertical="center" indent="1"/>
    </xf>
    <xf numFmtId="0" fontId="4" fillId="116"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66" borderId="53" applyNumberFormat="0" applyProtection="0">
      <alignment horizontal="left" vertical="center" indent="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53" fillId="149" borderId="53" applyNumberFormat="0" applyProtection="0">
      <alignment horizontal="right" vertical="center"/>
    </xf>
    <xf numFmtId="0" fontId="153" fillId="66" borderId="53" applyNumberFormat="0" applyProtection="0">
      <alignment horizontal="left" vertical="center" indent="1"/>
    </xf>
    <xf numFmtId="176" fontId="375" fillId="0" borderId="1" applyAlignment="0"/>
    <xf numFmtId="0" fontId="221" fillId="0" borderId="89" applyNumberFormat="0" applyFill="0" applyAlignment="0" applyProtection="0"/>
    <xf numFmtId="0" fontId="153" fillId="115" borderId="53" applyNumberFormat="0" applyProtection="0">
      <alignment horizontal="left" vertical="center" indent="1"/>
    </xf>
    <xf numFmtId="0" fontId="222" fillId="66" borderId="53" applyNumberFormat="0" applyProtection="0">
      <alignment vertical="center"/>
    </xf>
    <xf numFmtId="0" fontId="222" fillId="47" borderId="53" applyNumberFormat="0" applyProtection="0">
      <alignment horizontal="right" vertical="center"/>
    </xf>
    <xf numFmtId="0" fontId="257" fillId="0" borderId="94">
      <alignment horizontal="center" wrapText="1"/>
      <protection hidden="1"/>
    </xf>
    <xf numFmtId="0" fontId="153" fillId="103" borderId="53" applyNumberFormat="0" applyProtection="0">
      <alignment horizontal="right" vertical="center"/>
    </xf>
    <xf numFmtId="0" fontId="50" fillId="116" borderId="56" applyBorder="0"/>
    <xf numFmtId="0" fontId="222" fillId="47" borderId="53" applyNumberFormat="0" applyProtection="0">
      <alignment horizontal="right" vertical="center"/>
    </xf>
    <xf numFmtId="0" fontId="222" fillId="47" borderId="53" applyNumberFormat="0" applyProtection="0">
      <alignment horizontal="right" vertical="center"/>
    </xf>
    <xf numFmtId="0" fontId="348" fillId="6" borderId="79" applyNumberFormat="0" applyAlignment="0" applyProtection="0"/>
    <xf numFmtId="0" fontId="4" fillId="116" borderId="54" applyNumberFormat="0" applyProtection="0">
      <alignment horizontal="left" vertical="center" indent="1"/>
    </xf>
    <xf numFmtId="0" fontId="186" fillId="6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top" indent="1"/>
    </xf>
    <xf numFmtId="0" fontId="119" fillId="48" borderId="53" applyNumberFormat="0" applyProtection="0">
      <alignment horizontal="left" vertical="center" indent="1"/>
    </xf>
    <xf numFmtId="0" fontId="153" fillId="73" borderId="53" applyNumberFormat="0" applyProtection="0">
      <alignment horizontal="right" vertical="center"/>
    </xf>
    <xf numFmtId="0" fontId="4" fillId="47"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266" fillId="46" borderId="72" applyNumberFormat="0" applyAlignment="0" applyProtection="0"/>
    <xf numFmtId="0" fontId="153" fillId="148" borderId="53" applyNumberFormat="0" applyProtection="0">
      <alignment horizontal="right" vertical="center"/>
    </xf>
    <xf numFmtId="0" fontId="4" fillId="116" borderId="53" applyNumberFormat="0" applyProtection="0">
      <alignment horizontal="left" vertical="center" indent="1"/>
    </xf>
    <xf numFmtId="0" fontId="222" fillId="47" borderId="53" applyNumberFormat="0" applyProtection="0">
      <alignment horizontal="right" vertical="center"/>
    </xf>
    <xf numFmtId="0" fontId="257" fillId="0" borderId="112">
      <protection hidden="1"/>
    </xf>
    <xf numFmtId="0" fontId="186" fillId="6"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337" fillId="6" borderId="72" applyNumberFormat="0" applyAlignment="0" applyProtection="0"/>
    <xf numFmtId="0" fontId="348" fillId="6" borderId="79" applyNumberFormat="0" applyAlignment="0" applyProtection="0"/>
    <xf numFmtId="0" fontId="4" fillId="116" borderId="53" applyNumberFormat="0" applyProtection="0">
      <alignment horizontal="left" vertical="top" indent="1"/>
    </xf>
    <xf numFmtId="0" fontId="4" fillId="64"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4" fillId="115" borderId="53" applyNumberFormat="0" applyProtection="0">
      <alignment horizontal="left" vertical="top" indent="1"/>
    </xf>
    <xf numFmtId="0" fontId="345" fillId="78" borderId="72" applyNumberFormat="0" applyAlignment="0" applyProtection="0"/>
    <xf numFmtId="0" fontId="220" fillId="48" borderId="53" applyNumberFormat="0" applyProtection="0">
      <alignment vertical="center"/>
    </xf>
    <xf numFmtId="0" fontId="153" fillId="66" borderId="53" applyNumberFormat="0" applyProtection="0">
      <alignment horizontal="left" vertical="top" indent="1"/>
    </xf>
    <xf numFmtId="176" fontId="147" fillId="0" borderId="44">
      <protection locked="0"/>
    </xf>
    <xf numFmtId="0" fontId="153" fillId="115" borderId="53" applyNumberFormat="0" applyProtection="0">
      <alignment horizontal="left" vertical="top" indent="1"/>
    </xf>
    <xf numFmtId="0" fontId="4" fillId="0" borderId="1" applyNumberFormat="0" applyFont="0"/>
    <xf numFmtId="0" fontId="4" fillId="116" borderId="53" applyNumberFormat="0" applyProtection="0">
      <alignment horizontal="left" vertical="top" indent="1"/>
    </xf>
    <xf numFmtId="0" fontId="348" fillId="6" borderId="79" applyNumberFormat="0" applyAlignment="0" applyProtection="0"/>
    <xf numFmtId="0" fontId="4" fillId="47"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337" fillId="6" borderId="72" applyNumberFormat="0" applyAlignment="0" applyProtection="0"/>
    <xf numFmtId="0" fontId="175" fillId="0" borderId="50" applyFont="0" applyBorder="0"/>
    <xf numFmtId="1" fontId="206" fillId="0" borderId="99" applyFont="0" applyFill="0" applyBorder="0" applyProtection="0"/>
    <xf numFmtId="0" fontId="119" fillId="48" borderId="53" applyNumberFormat="0" applyProtection="0">
      <alignment horizontal="left" vertical="center" indent="1"/>
    </xf>
    <xf numFmtId="0" fontId="50" fillId="46" borderId="1" applyNumberFormat="0">
      <alignment horizontal="centerContinuous" wrapText="1"/>
    </xf>
    <xf numFmtId="0" fontId="220" fillId="48" borderId="53" applyNumberFormat="0" applyProtection="0">
      <alignment vertical="center"/>
    </xf>
    <xf numFmtId="0" fontId="310" fillId="0" borderId="94">
      <alignment horizontal="right" wrapText="1"/>
      <protection hidden="1"/>
    </xf>
    <xf numFmtId="0" fontId="4" fillId="64" borderId="53" applyNumberFormat="0" applyProtection="0">
      <alignment horizontal="left" vertical="top" indent="1"/>
    </xf>
    <xf numFmtId="0" fontId="153" fillId="154" borderId="53" applyNumberFormat="0" applyProtection="0">
      <alignment horizontal="right" vertical="center"/>
    </xf>
    <xf numFmtId="0" fontId="4" fillId="66" borderId="60" applyNumberFormat="0" applyFont="0" applyAlignment="0" applyProtection="0"/>
    <xf numFmtId="0" fontId="375" fillId="0" borderId="1" applyAlignment="0"/>
    <xf numFmtId="0" fontId="153" fillId="47" borderId="53" applyNumberFormat="0" applyProtection="0">
      <alignment horizontal="right" vertical="center"/>
    </xf>
    <xf numFmtId="0" fontId="146" fillId="0" borderId="1">
      <alignment horizontal="centerContinuous" vertical="center"/>
    </xf>
    <xf numFmtId="0" fontId="248" fillId="66" borderId="60" applyNumberFormat="0" applyFont="0" applyAlignment="0" applyProtection="0"/>
    <xf numFmtId="0" fontId="6" fillId="47" borderId="54" applyNumberFormat="0" applyProtection="0">
      <alignment horizontal="left" vertical="center" indent="1"/>
    </xf>
    <xf numFmtId="0" fontId="50" fillId="46" borderId="1" applyNumberFormat="0">
      <alignment horizontal="centerContinuous" wrapText="1"/>
    </xf>
    <xf numFmtId="0" fontId="4" fillId="0" borderId="97" applyNumberFormat="0" applyFont="0" applyFill="0" applyAlignment="0"/>
    <xf numFmtId="0" fontId="4" fillId="0" borderId="97" applyNumberFormat="0" applyFont="0"/>
    <xf numFmtId="0" fontId="149" fillId="6" borderId="77">
      <protection hidden="1"/>
    </xf>
    <xf numFmtId="0" fontId="153" fillId="155" borderId="53" applyNumberFormat="0" applyProtection="0">
      <alignment horizontal="right" vertical="center"/>
    </xf>
    <xf numFmtId="176" fontId="375" fillId="0" borderId="1" applyAlignment="0"/>
    <xf numFmtId="0" fontId="378" fillId="207" borderId="54"/>
    <xf numFmtId="0" fontId="224" fillId="47" borderId="53" applyNumberFormat="0" applyProtection="0">
      <alignment horizontal="right" vertical="center"/>
    </xf>
    <xf numFmtId="5" fontId="261" fillId="0" borderId="97" applyAlignment="0" applyProtection="0"/>
    <xf numFmtId="0" fontId="4" fillId="115" borderId="53" applyNumberFormat="0" applyProtection="0">
      <alignment horizontal="left" vertical="center" indent="1"/>
    </xf>
    <xf numFmtId="0" fontId="345" fillId="78" borderId="72" applyNumberFormat="0" applyAlignment="0" applyProtection="0"/>
    <xf numFmtId="176" fontId="375" fillId="0" borderId="1" applyAlignment="0"/>
    <xf numFmtId="38" fontId="50" fillId="48" borderId="1">
      <alignment horizontal="center"/>
      <protection locked="0"/>
    </xf>
    <xf numFmtId="0" fontId="337" fillId="6" borderId="72" applyNumberFormat="0" applyAlignment="0" applyProtection="0"/>
    <xf numFmtId="0" fontId="153" fillId="66" borderId="53" applyNumberFormat="0" applyProtection="0">
      <alignment horizontal="left" vertical="center" indent="1"/>
    </xf>
    <xf numFmtId="0" fontId="153" fillId="149"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15" borderId="53" applyNumberFormat="0" applyProtection="0">
      <alignment horizontal="left" vertical="center" indent="1"/>
    </xf>
    <xf numFmtId="0" fontId="348" fillId="6" borderId="79" applyNumberFormat="0" applyAlignment="0" applyProtection="0"/>
    <xf numFmtId="0" fontId="4" fillId="0" borderId="97" applyNumberFormat="0" applyFont="0" applyFill="0" applyAlignment="0"/>
    <xf numFmtId="0" fontId="186" fillId="66" borderId="53" applyNumberFormat="0" applyProtection="0">
      <alignment vertical="center"/>
    </xf>
    <xf numFmtId="0" fontId="153" fillId="73" borderId="53" applyNumberFormat="0" applyProtection="0">
      <alignment horizontal="right" vertical="center"/>
    </xf>
    <xf numFmtId="0" fontId="119" fillId="48" borderId="53" applyNumberFormat="0" applyProtection="0">
      <alignment horizontal="left" vertical="center" indent="1"/>
    </xf>
    <xf numFmtId="0" fontId="153" fillId="154" borderId="53" applyNumberFormat="0" applyProtection="0">
      <alignment horizontal="right" vertical="center"/>
    </xf>
    <xf numFmtId="0" fontId="4" fillId="115" borderId="53" applyNumberFormat="0" applyProtection="0">
      <alignment horizontal="left" vertical="top" indent="1"/>
    </xf>
    <xf numFmtId="176" fontId="175" fillId="0" borderId="50" applyFont="0" applyBorder="0"/>
    <xf numFmtId="0" fontId="345" fillId="78" borderId="72" applyNumberFormat="0" applyAlignment="0" applyProtection="0"/>
    <xf numFmtId="0" fontId="44" fillId="0" borderId="91" applyNumberFormat="0">
      <alignment horizontal="left"/>
    </xf>
    <xf numFmtId="0" fontId="119" fillId="48" borderId="53" applyNumberFormat="0" applyProtection="0">
      <alignment horizontal="left" vertical="top" indent="1"/>
    </xf>
    <xf numFmtId="198" fontId="253" fillId="0" borderId="93"/>
    <xf numFmtId="0" fontId="257" fillId="0" borderId="94">
      <alignment horizontal="center" wrapText="1"/>
      <protection hidden="1"/>
    </xf>
    <xf numFmtId="0" fontId="286" fillId="0" borderId="112">
      <alignment horizontal="left" wrapText="1"/>
      <protection locked="0"/>
    </xf>
    <xf numFmtId="0" fontId="348" fillId="6" borderId="79" applyNumberFormat="0" applyAlignment="0" applyProtection="0"/>
    <xf numFmtId="0" fontId="119" fillId="48"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47" borderId="53" applyNumberFormat="0" applyProtection="0">
      <alignment horizontal="left" vertical="top" indent="1"/>
    </xf>
    <xf numFmtId="0" fontId="286" fillId="0" borderId="95">
      <alignment horizontal="right"/>
      <protection hidden="1"/>
    </xf>
    <xf numFmtId="209" fontId="198" fillId="0" borderId="1" applyBorder="0" applyProtection="0">
      <alignment horizontal="right" vertical="center"/>
    </xf>
    <xf numFmtId="0" fontId="286" fillId="0" borderId="112">
      <alignment horizontal="left" wrapText="1"/>
      <protection hidden="1"/>
    </xf>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4" fillId="47" borderId="53" applyNumberFormat="0" applyProtection="0">
      <alignment horizontal="right" vertical="center"/>
    </xf>
    <xf numFmtId="0" fontId="4" fillId="64" borderId="53" applyNumberFormat="0" applyProtection="0">
      <alignment horizontal="left" vertical="center" indent="1"/>
    </xf>
    <xf numFmtId="0" fontId="282" fillId="48" borderId="72" applyNumberFormat="0" applyAlignment="0" applyProtection="0"/>
    <xf numFmtId="0" fontId="6" fillId="64"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top" indent="1"/>
    </xf>
    <xf numFmtId="0" fontId="6" fillId="95" borderId="54" applyNumberFormat="0" applyProtection="0">
      <alignment horizontal="left" vertical="center" indent="1"/>
    </xf>
    <xf numFmtId="0" fontId="348" fillId="6" borderId="79" applyNumberFormat="0" applyAlignment="0" applyProtection="0"/>
    <xf numFmtId="0" fontId="119" fillId="48" borderId="53" applyNumberFormat="0" applyProtection="0">
      <alignment horizontal="left" vertical="center" indent="1"/>
    </xf>
    <xf numFmtId="0" fontId="153" fillId="66"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6" fillId="116" borderId="53" applyNumberFormat="0" applyProtection="0">
      <alignment horizontal="left" vertical="top" indent="1"/>
    </xf>
    <xf numFmtId="4" fontId="336" fillId="0" borderId="90" applyFill="0" applyBorder="0" applyProtection="0">
      <alignment horizontal="right" vertical="center"/>
    </xf>
    <xf numFmtId="0" fontId="186" fillId="66" borderId="53" applyNumberFormat="0" applyProtection="0">
      <alignment horizontal="left" vertical="top" indent="1"/>
    </xf>
    <xf numFmtId="0" fontId="4" fillId="115"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153" fillId="155" borderId="53" applyNumberFormat="0" applyProtection="0">
      <alignment horizontal="right" vertical="center"/>
    </xf>
    <xf numFmtId="0" fontId="153" fillId="155"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116" borderId="53" applyNumberFormat="0" applyProtection="0">
      <alignment horizontal="left" vertical="center" indent="1"/>
    </xf>
    <xf numFmtId="0" fontId="191" fillId="0" borderId="97"/>
    <xf numFmtId="38" fontId="50" fillId="48" borderId="1">
      <alignment horizontal="center"/>
      <protection locked="0"/>
    </xf>
    <xf numFmtId="0" fontId="153" fillId="66" borderId="53" applyNumberFormat="0" applyProtection="0">
      <alignment horizontal="left" vertical="center" indent="1"/>
    </xf>
    <xf numFmtId="0" fontId="4" fillId="0" borderId="15" applyNumberFormat="0" applyFont="0"/>
    <xf numFmtId="0" fontId="191" fillId="0" borderId="97"/>
    <xf numFmtId="0" fontId="337" fillId="6" borderId="72" applyNumberFormat="0" applyAlignment="0" applyProtection="0"/>
    <xf numFmtId="0" fontId="222" fillId="47" borderId="53" applyNumberFormat="0" applyProtection="0">
      <alignment horizontal="right" vertical="center"/>
    </xf>
    <xf numFmtId="0" fontId="378" fillId="150" borderId="54"/>
    <xf numFmtId="0" fontId="4" fillId="115"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top" indent="1"/>
    </xf>
    <xf numFmtId="0" fontId="221" fillId="0" borderId="89" applyNumberFormat="0" applyFill="0" applyAlignment="0" applyProtection="0"/>
    <xf numFmtId="0" fontId="6" fillId="76" borderId="48" applyNumberFormat="0" applyProtection="0">
      <alignment horizontal="left" vertical="center" indent="1"/>
    </xf>
    <xf numFmtId="0" fontId="153" fillId="66" borderId="53" applyNumberFormat="0" applyProtection="0">
      <alignment vertical="center"/>
    </xf>
    <xf numFmtId="0" fontId="224" fillId="47" borderId="53" applyNumberFormat="0" applyProtection="0">
      <alignment horizontal="right" vertical="center"/>
    </xf>
    <xf numFmtId="0" fontId="4" fillId="47" borderId="53" applyNumberFormat="0" applyProtection="0">
      <alignment horizontal="left" vertical="top" indent="1"/>
    </xf>
    <xf numFmtId="0" fontId="6" fillId="95" borderId="54" applyNumberFormat="0" applyProtection="0">
      <alignment horizontal="left" vertical="center" indent="1"/>
    </xf>
    <xf numFmtId="0" fontId="266" fillId="46"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198" fontId="253" fillId="0" borderId="93"/>
    <xf numFmtId="5" fontId="261" fillId="0" borderId="97" applyAlignment="0" applyProtection="0"/>
    <xf numFmtId="0" fontId="4" fillId="47" borderId="53" applyNumberFormat="0" applyProtection="0">
      <alignment horizontal="left" vertical="top" indent="1"/>
    </xf>
    <xf numFmtId="176" fontId="146" fillId="0" borderId="1">
      <alignment horizontal="centerContinuous" vertical="center"/>
    </xf>
    <xf numFmtId="5" fontId="261" fillId="0" borderId="97" applyAlignment="0" applyProtection="0"/>
    <xf numFmtId="0" fontId="345" fillId="78" borderId="72" applyNumberFormat="0" applyAlignment="0" applyProtection="0"/>
    <xf numFmtId="176" fontId="147" fillId="0" borderId="44">
      <protection locked="0"/>
    </xf>
    <xf numFmtId="0" fontId="332" fillId="66" borderId="60" applyNumberFormat="0" applyFont="0" applyAlignment="0" applyProtection="0"/>
    <xf numFmtId="0" fontId="282" fillId="48" borderId="72" applyNumberFormat="0" applyAlignment="0" applyProtection="0"/>
    <xf numFmtId="0" fontId="153" fillId="66" borderId="53" applyNumberFormat="0" applyProtection="0">
      <alignment horizontal="left" vertical="top" indent="1"/>
    </xf>
    <xf numFmtId="0" fontId="153" fillId="104" borderId="53" applyNumberFormat="0" applyProtection="0">
      <alignment horizontal="right" vertical="center"/>
    </xf>
    <xf numFmtId="0" fontId="175" fillId="0" borderId="50" applyFont="0" applyBorder="0"/>
    <xf numFmtId="0" fontId="345" fillId="78" borderId="72" applyNumberFormat="0" applyAlignment="0" applyProtection="0"/>
    <xf numFmtId="0" fontId="332" fillId="66" borderId="60" applyNumberFormat="0" applyFont="0" applyAlignment="0" applyProtection="0"/>
    <xf numFmtId="5" fontId="261" fillId="0" borderId="97" applyAlignment="0" applyProtection="0"/>
    <xf numFmtId="0" fontId="248" fillId="66" borderId="60" applyNumberFormat="0" applyFont="0" applyAlignment="0" applyProtection="0"/>
    <xf numFmtId="176" fontId="375" fillId="0" borderId="1" applyAlignment="0"/>
    <xf numFmtId="0" fontId="156" fillId="67" borderId="62">
      <alignment horizontal="left"/>
    </xf>
    <xf numFmtId="0" fontId="4" fillId="116" borderId="53" applyNumberFormat="0" applyProtection="0">
      <alignment horizontal="left" vertical="top" indent="1"/>
    </xf>
    <xf numFmtId="5" fontId="261" fillId="0" borderId="97" applyAlignment="0" applyProtection="0"/>
    <xf numFmtId="0" fontId="119" fillId="48" borderId="53" applyNumberFormat="0" applyProtection="0">
      <alignment vertical="center"/>
    </xf>
    <xf numFmtId="176" fontId="146" fillId="0" borderId="1">
      <alignment horizontal="centerContinuous" vertical="center"/>
    </xf>
    <xf numFmtId="0" fontId="153" fillId="148" borderId="53" applyNumberFormat="0" applyProtection="0">
      <alignment horizontal="right" vertical="center"/>
    </xf>
    <xf numFmtId="0" fontId="6" fillId="115" borderId="53" applyNumberFormat="0" applyProtection="0">
      <alignment horizontal="left" vertical="top" indent="1"/>
    </xf>
    <xf numFmtId="0" fontId="153" fillId="115" borderId="53" applyNumberFormat="0" applyProtection="0">
      <alignment horizontal="right" vertical="center"/>
    </xf>
    <xf numFmtId="0" fontId="175" fillId="0" borderId="50" applyFont="0" applyBorder="0"/>
    <xf numFmtId="0" fontId="153" fillId="6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332" fillId="66" borderId="60" applyNumberFormat="0" applyFont="0" applyAlignment="0" applyProtection="0"/>
    <xf numFmtId="0" fontId="153"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15" borderId="53" applyNumberFormat="0" applyProtection="0">
      <alignment horizontal="left" vertical="top" indent="1"/>
    </xf>
    <xf numFmtId="0" fontId="220" fillId="48" borderId="53" applyNumberFormat="0" applyProtection="0">
      <alignment vertical="center"/>
    </xf>
    <xf numFmtId="0" fontId="332" fillId="66" borderId="60" applyNumberFormat="0" applyFont="0" applyAlignment="0" applyProtection="0"/>
    <xf numFmtId="0" fontId="191" fillId="0" borderId="97"/>
    <xf numFmtId="0" fontId="4" fillId="47" borderId="53" applyNumberFormat="0" applyProtection="0">
      <alignment horizontal="left" vertical="top" indent="1"/>
    </xf>
    <xf numFmtId="0" fontId="6" fillId="155" borderId="48" applyNumberFormat="0" applyProtection="0">
      <alignment horizontal="right" vertical="center"/>
    </xf>
    <xf numFmtId="0" fontId="6" fillId="64" borderId="53" applyNumberFormat="0" applyProtection="0">
      <alignment horizontal="left" vertical="top" indent="1"/>
    </xf>
    <xf numFmtId="0" fontId="4" fillId="115" borderId="53" applyNumberFormat="0" applyProtection="0">
      <alignment horizontal="left" vertical="top" indent="1"/>
    </xf>
    <xf numFmtId="0" fontId="286" fillId="0" borderId="112">
      <alignment horizontal="left" wrapText="1"/>
      <protection hidden="1"/>
    </xf>
    <xf numFmtId="0" fontId="4" fillId="0" borderId="15" applyNumberFormat="0" applyFont="0"/>
    <xf numFmtId="0" fontId="119" fillId="48" borderId="53" applyNumberFormat="0" applyProtection="0">
      <alignment horizontal="left" vertical="center" indent="1"/>
    </xf>
    <xf numFmtId="0" fontId="191" fillId="0" borderId="97"/>
    <xf numFmtId="0" fontId="153" fillId="73" borderId="53" applyNumberFormat="0" applyProtection="0">
      <alignment horizontal="right" vertical="center"/>
    </xf>
    <xf numFmtId="0" fontId="4" fillId="64" borderId="53" applyNumberFormat="0" applyProtection="0">
      <alignment horizontal="left" vertical="center" indent="1"/>
    </xf>
    <xf numFmtId="0" fontId="153" fillId="47"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248"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32" fillId="66" borderId="60" applyNumberFormat="0" applyFont="0" applyAlignment="0" applyProtection="0"/>
    <xf numFmtId="0" fontId="345" fillId="78" borderId="72" applyNumberFormat="0" applyAlignment="0" applyProtection="0"/>
    <xf numFmtId="5" fontId="261" fillId="0" borderId="97"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151" borderId="53" applyNumberFormat="0" applyProtection="0">
      <alignment horizontal="right" vertical="center"/>
    </xf>
    <xf numFmtId="0" fontId="153" fillId="104"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337" fillId="6" borderId="72" applyNumberFormat="0" applyAlignment="0" applyProtection="0"/>
    <xf numFmtId="0" fontId="6" fillId="73" borderId="54" applyNumberFormat="0" applyProtection="0">
      <alignment horizontal="right" vertical="center"/>
    </xf>
    <xf numFmtId="176" fontId="146" fillId="0" borderId="1">
      <alignment horizontal="centerContinuous" vertical="center"/>
    </xf>
    <xf numFmtId="0" fontId="4" fillId="47" borderId="53" applyNumberFormat="0" applyProtection="0">
      <alignment horizontal="left" vertical="top" indent="1"/>
    </xf>
    <xf numFmtId="0" fontId="146" fillId="0" borderId="1">
      <alignment horizontal="centerContinuous" vertical="center"/>
    </xf>
    <xf numFmtId="5" fontId="261" fillId="0" borderId="97" applyAlignment="0" applyProtection="0"/>
    <xf numFmtId="0" fontId="345" fillId="78" borderId="72" applyNumberFormat="0" applyAlignment="0" applyProtection="0"/>
    <xf numFmtId="0" fontId="153" fillId="73" borderId="53" applyNumberFormat="0" applyProtection="0">
      <alignment horizontal="right" vertical="center"/>
    </xf>
    <xf numFmtId="0" fontId="153" fillId="103" borderId="53" applyNumberFormat="0" applyProtection="0">
      <alignment horizontal="right" vertical="center"/>
    </xf>
    <xf numFmtId="0" fontId="4" fillId="116" borderId="54" applyNumberFormat="0" applyProtection="0">
      <alignment horizontal="left" vertical="center" indent="1"/>
    </xf>
    <xf numFmtId="0" fontId="337" fillId="6" borderId="72" applyNumberFormat="0" applyAlignment="0" applyProtection="0"/>
    <xf numFmtId="0" fontId="6" fillId="153" borderId="48"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153" fillId="66" borderId="53" applyNumberFormat="0" applyProtection="0">
      <alignment horizontal="left" vertical="center" indent="1"/>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375" fillId="0" borderId="1" applyAlignment="0"/>
    <xf numFmtId="0" fontId="222" fillId="66" borderId="53" applyNumberFormat="0" applyProtection="0">
      <alignment vertical="center"/>
    </xf>
    <xf numFmtId="0" fontId="119" fillId="48" borderId="53" applyNumberFormat="0" applyProtection="0">
      <alignment vertical="center"/>
    </xf>
    <xf numFmtId="0" fontId="337" fillId="6" borderId="72" applyNumberFormat="0" applyAlignment="0" applyProtection="0"/>
    <xf numFmtId="0" fontId="224" fillId="47" borderId="53" applyNumberFormat="0" applyProtection="0">
      <alignment horizontal="right" vertical="center"/>
    </xf>
    <xf numFmtId="0" fontId="130" fillId="66" borderId="60" applyNumberFormat="0" applyFont="0" applyAlignment="0" applyProtection="0"/>
    <xf numFmtId="5" fontId="261" fillId="0" borderId="97" applyAlignment="0" applyProtection="0"/>
    <xf numFmtId="0" fontId="337" fillId="6" borderId="72" applyNumberFormat="0" applyAlignment="0" applyProtection="0"/>
    <xf numFmtId="0" fontId="220" fillId="48" borderId="53" applyNumberFormat="0" applyProtection="0">
      <alignment vertical="center"/>
    </xf>
    <xf numFmtId="0" fontId="220" fillId="48" borderId="53" applyNumberFormat="0" applyProtection="0">
      <alignment vertical="center"/>
    </xf>
    <xf numFmtId="0" fontId="6" fillId="47" borderId="54" applyNumberFormat="0" applyProtection="0">
      <alignment horizontal="left" vertical="center" indent="1"/>
    </xf>
    <xf numFmtId="0" fontId="153" fillId="104" borderId="53" applyNumberFormat="0" applyProtection="0">
      <alignment horizontal="right" vertical="center"/>
    </xf>
    <xf numFmtId="0" fontId="6" fillId="73" borderId="54" applyNumberFormat="0" applyProtection="0">
      <alignment horizontal="right" vertical="center"/>
    </xf>
    <xf numFmtId="0" fontId="222"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4" fillId="116" borderId="53" applyNumberFormat="0" applyProtection="0">
      <alignment horizontal="left" vertical="center" indent="1"/>
    </xf>
    <xf numFmtId="0" fontId="286" fillId="0" borderId="76">
      <alignment horizontal="center"/>
      <protection hidden="1"/>
    </xf>
    <xf numFmtId="0" fontId="130" fillId="66" borderId="60" applyNumberFormat="0" applyFont="0" applyAlignment="0" applyProtection="0"/>
    <xf numFmtId="0" fontId="153" fillId="66" borderId="53" applyNumberFormat="0" applyProtection="0">
      <alignment vertical="center"/>
    </xf>
    <xf numFmtId="0" fontId="4" fillId="116"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337" fillId="6" borderId="72" applyNumberFormat="0" applyAlignment="0" applyProtection="0"/>
    <xf numFmtId="0" fontId="248" fillId="66" borderId="60" applyNumberFormat="0" applyFont="0" applyAlignment="0" applyProtection="0"/>
    <xf numFmtId="0" fontId="119" fillId="48" borderId="53" applyNumberFormat="0" applyProtection="0">
      <alignment horizontal="left" vertical="center" indent="1"/>
    </xf>
    <xf numFmtId="0" fontId="153" fillId="66" borderId="53" applyNumberFormat="0" applyProtection="0">
      <alignment vertical="center"/>
    </xf>
    <xf numFmtId="0" fontId="130" fillId="66" borderId="60" applyNumberFormat="0" applyFont="0" applyAlignment="0" applyProtection="0"/>
    <xf numFmtId="0" fontId="4" fillId="115" borderId="53" applyNumberFormat="0" applyProtection="0">
      <alignment horizontal="left" vertical="top" indent="1"/>
    </xf>
    <xf numFmtId="0" fontId="6" fillId="95" borderId="54" applyNumberFormat="0" applyProtection="0">
      <alignment horizontal="left" vertical="center" indent="1"/>
    </xf>
    <xf numFmtId="0" fontId="187" fillId="190" borderId="54" applyNumberFormat="0" applyProtection="0">
      <alignment horizontal="left" vertical="center" indent="1"/>
    </xf>
    <xf numFmtId="0" fontId="6" fillId="115" borderId="53" applyNumberFormat="0" applyProtection="0">
      <alignment horizontal="left" vertical="top" indent="1"/>
    </xf>
    <xf numFmtId="0" fontId="220" fillId="48" borderId="53" applyNumberFormat="0" applyProtection="0">
      <alignment vertical="center"/>
    </xf>
    <xf numFmtId="0" fontId="286" fillId="0" borderId="112">
      <alignment horizontal="left" wrapText="1"/>
      <protection locked="0"/>
    </xf>
    <xf numFmtId="0" fontId="6" fillId="73" borderId="54"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309" fillId="46" borderId="79" applyNumberFormat="0" applyAlignment="0" applyProtection="0"/>
    <xf numFmtId="0" fontId="149" fillId="6" borderId="77">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4" fillId="66" borderId="60" applyNumberFormat="0" applyFont="0" applyAlignment="0" applyProtection="0"/>
    <xf numFmtId="0" fontId="345" fillId="78" borderId="72" applyNumberFormat="0" applyAlignment="0" applyProtection="0"/>
    <xf numFmtId="0" fontId="50" fillId="116" borderId="56" applyBorder="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55" fillId="0" borderId="0"/>
    <xf numFmtId="0" fontId="92" fillId="166" borderId="21" applyNumberFormat="0" applyAlignment="0" applyProtection="0"/>
    <xf numFmtId="0" fontId="56" fillId="43" borderId="0" applyNumberFormat="0" applyBorder="0" applyAlignment="0" applyProtection="0"/>
    <xf numFmtId="0" fontId="56" fillId="42" borderId="0" applyNumberFormat="0" applyBorder="0" applyAlignment="0" applyProtection="0"/>
    <xf numFmtId="0" fontId="56" fillId="174" borderId="0" applyNumberFormat="0" applyBorder="0" applyAlignment="0" applyProtection="0"/>
    <xf numFmtId="0" fontId="56" fillId="160" borderId="0" applyNumberFormat="0" applyBorder="0" applyAlignment="0" applyProtection="0"/>
    <xf numFmtId="0" fontId="56" fillId="180" borderId="0" applyNumberFormat="0" applyBorder="0" applyAlignment="0" applyProtection="0"/>
    <xf numFmtId="0" fontId="56" fillId="44" borderId="0" applyNumberFormat="0" applyBorder="0" applyAlignment="0" applyProtection="0"/>
    <xf numFmtId="43" fontId="55" fillId="0" borderId="0" applyFont="0" applyFill="0" applyBorder="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309" fillId="46" borderId="79" applyNumberFormat="0" applyAlignment="0" applyProtection="0"/>
    <xf numFmtId="0" fontId="286" fillId="0" borderId="112">
      <alignment horizontal="left" wrapText="1"/>
      <protection hidden="1"/>
    </xf>
    <xf numFmtId="0" fontId="286" fillId="0" borderId="112">
      <alignment horizontal="left" wrapText="1"/>
      <protection locked="0"/>
    </xf>
    <xf numFmtId="0" fontId="4" fillId="0" borderId="15" applyNumberFormat="0" applyFo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86" fillId="0" borderId="76">
      <alignment horizontal="center"/>
      <protection hidden="1"/>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53" fillId="150" borderId="53" applyNumberFormat="0" applyProtection="0">
      <alignment horizontal="right" vertical="center"/>
    </xf>
    <xf numFmtId="176" fontId="146" fillId="0" borderId="1">
      <alignment horizontal="centerContinuous"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26" fillId="46" borderId="49">
      <protection locked="0"/>
    </xf>
    <xf numFmtId="176" fontId="4" fillId="75" borderId="5" applyFont="0">
      <alignment horizontal="center"/>
    </xf>
    <xf numFmtId="0" fontId="4" fillId="115" borderId="53" applyNumberFormat="0" applyProtection="0">
      <alignment horizontal="left" vertical="center" indent="1"/>
    </xf>
    <xf numFmtId="176" fontId="65" fillId="0" borderId="98">
      <alignment horizontal="left" vertical="center"/>
    </xf>
    <xf numFmtId="0" fontId="224" fillId="47" borderId="53" applyNumberFormat="0" applyProtection="0">
      <alignment horizontal="right" vertical="center"/>
    </xf>
    <xf numFmtId="0" fontId="153" fillId="66" borderId="53" applyNumberFormat="0" applyProtection="0">
      <alignment vertical="center"/>
    </xf>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03" borderId="53" applyNumberFormat="0" applyProtection="0">
      <alignment horizontal="right" vertical="center"/>
    </xf>
    <xf numFmtId="176" fontId="369" fillId="0" borderId="5"/>
    <xf numFmtId="0" fontId="187" fillId="190" borderId="54" applyNumberFormat="0" applyProtection="0">
      <alignment horizontal="left" vertical="center" indent="1"/>
    </xf>
    <xf numFmtId="0" fontId="184" fillId="46" borderId="48"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6" fillId="47" borderId="48" applyNumberFormat="0" applyProtection="0">
      <alignment horizontal="left" vertical="center" indent="1"/>
    </xf>
    <xf numFmtId="0" fontId="6" fillId="64" borderId="48" applyNumberFormat="0" applyProtection="0">
      <alignment horizontal="left" vertical="center" indent="1"/>
    </xf>
    <xf numFmtId="0" fontId="6" fillId="76" borderId="48" applyNumberFormat="0" applyProtection="0">
      <alignment horizontal="left" vertical="center" indent="1"/>
    </xf>
    <xf numFmtId="0" fontId="6" fillId="6" borderId="48" applyNumberFormat="0" applyProtection="0">
      <alignment horizontal="left" vertical="center" indent="1"/>
    </xf>
    <xf numFmtId="0" fontId="6" fillId="47" borderId="54" applyNumberFormat="0" applyProtection="0">
      <alignment horizontal="left" vertical="center" indent="1"/>
    </xf>
    <xf numFmtId="0" fontId="4" fillId="116" borderId="54" applyNumberFormat="0" applyProtection="0">
      <alignment horizontal="left" vertical="center" indent="1"/>
    </xf>
    <xf numFmtId="0" fontId="6" fillId="95" borderId="54" applyNumberFormat="0" applyProtection="0">
      <alignment horizontal="left" vertical="center" indent="1"/>
    </xf>
    <xf numFmtId="0" fontId="6" fillId="104" borderId="48" applyNumberFormat="0" applyProtection="0">
      <alignment horizontal="right" vertical="center"/>
    </xf>
    <xf numFmtId="0" fontId="6" fillId="155" borderId="48" applyNumberFormat="0" applyProtection="0">
      <alignment horizontal="right" vertical="center"/>
    </xf>
    <xf numFmtId="0" fontId="6" fillId="189" borderId="48" applyNumberFormat="0" applyProtection="0">
      <alignment horizontal="right" vertical="center"/>
    </xf>
    <xf numFmtId="0" fontId="6" fillId="153" borderId="48" applyNumberFormat="0" applyProtection="0">
      <alignment horizontal="left" vertical="center" indent="1"/>
    </xf>
    <xf numFmtId="0" fontId="184" fillId="48" borderId="48" applyNumberFormat="0" applyProtection="0">
      <alignment vertical="center"/>
    </xf>
    <xf numFmtId="176" fontId="175" fillId="0" borderId="50" applyFont="0" applyBorder="0"/>
    <xf numFmtId="209" fontId="198" fillId="0" borderId="1" applyBorder="0" applyProtection="0">
      <alignment horizontal="right" vertical="center"/>
    </xf>
    <xf numFmtId="176" fontId="375" fillId="0" borderId="1" applyAlignment="0"/>
    <xf numFmtId="1" fontId="206" fillId="0" borderId="99" applyFont="0" applyFill="0" applyBorder="0" applyProtection="0"/>
    <xf numFmtId="0" fontId="4" fillId="47" borderId="53" applyNumberFormat="0" applyProtection="0">
      <alignment horizontal="left" vertical="center" indent="1"/>
    </xf>
    <xf numFmtId="0" fontId="188" fillId="46" borderId="48" applyNumberFormat="0" applyProtection="0">
      <alignment horizontal="right" vertical="center"/>
    </xf>
    <xf numFmtId="0" fontId="186" fillId="115" borderId="53" applyNumberFormat="0" applyProtection="0">
      <alignment horizontal="left" vertical="top" indent="1"/>
    </xf>
    <xf numFmtId="0" fontId="6" fillId="0" borderId="48" applyNumberFormat="0" applyProtection="0">
      <alignment horizontal="right" vertical="center"/>
    </xf>
    <xf numFmtId="0" fontId="50" fillId="116" borderId="56" applyBorder="0"/>
    <xf numFmtId="0" fontId="6" fillId="47" borderId="53" applyNumberFormat="0" applyProtection="0">
      <alignment horizontal="left" vertical="top" indent="1"/>
    </xf>
    <xf numFmtId="0" fontId="6" fillId="64" borderId="53" applyNumberFormat="0" applyProtection="0">
      <alignment horizontal="left" vertical="top" indent="1"/>
    </xf>
    <xf numFmtId="0" fontId="6" fillId="115" borderId="53" applyNumberFormat="0" applyProtection="0">
      <alignment horizontal="left" vertical="top" indent="1"/>
    </xf>
    <xf numFmtId="0" fontId="6" fillId="116" borderId="53" applyNumberFormat="0" applyProtection="0">
      <alignment horizontal="left" vertical="top" indent="1"/>
    </xf>
    <xf numFmtId="0" fontId="6" fillId="115" borderId="54" applyNumberFormat="0" applyProtection="0">
      <alignment horizontal="left" vertical="center" indent="1"/>
    </xf>
    <xf numFmtId="0" fontId="6" fillId="115" borderId="48" applyNumberFormat="0" applyProtection="0">
      <alignment horizontal="right" vertical="center"/>
    </xf>
    <xf numFmtId="0" fontId="4" fillId="116" borderId="54" applyNumberFormat="0" applyProtection="0">
      <alignment horizontal="left" vertical="center" indent="1"/>
    </xf>
    <xf numFmtId="0" fontId="6" fillId="150" borderId="48" applyNumberFormat="0" applyProtection="0">
      <alignment horizontal="right" vertical="center"/>
    </xf>
    <xf numFmtId="0" fontId="6" fillId="103" borderId="48" applyNumberFormat="0" applyProtection="0">
      <alignment horizontal="right" vertical="center"/>
    </xf>
    <xf numFmtId="0" fontId="6" fillId="154" borderId="48" applyNumberFormat="0" applyProtection="0">
      <alignment horizontal="right" vertical="center"/>
    </xf>
    <xf numFmtId="0" fontId="6" fillId="151" borderId="48" applyNumberFormat="0" applyProtection="0">
      <alignment horizontal="right" vertical="center"/>
    </xf>
    <xf numFmtId="0" fontId="6" fillId="148" borderId="48" applyNumberFormat="0" applyProtection="0">
      <alignment horizontal="right" vertical="center"/>
    </xf>
    <xf numFmtId="0" fontId="185" fillId="48" borderId="53" applyNumberFormat="0" applyProtection="0">
      <alignment horizontal="left" vertical="top" indent="1"/>
    </xf>
    <xf numFmtId="0" fontId="6" fillId="48" borderId="48" applyNumberFormat="0" applyProtection="0">
      <alignment horizontal="left" vertical="center" indent="1"/>
    </xf>
    <xf numFmtId="0" fontId="6" fillId="48" borderId="48" applyNumberFormat="0" applyProtection="0">
      <alignment vertical="center"/>
    </xf>
    <xf numFmtId="0" fontId="4" fillId="115" borderId="53" applyNumberFormat="0" applyProtection="0">
      <alignment horizontal="left" vertical="center"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center" indent="1"/>
    </xf>
    <xf numFmtId="0" fontId="65" fillId="0" borderId="98">
      <alignment horizontal="left" vertical="center"/>
    </xf>
    <xf numFmtId="0" fontId="6" fillId="153" borderId="48" applyNumberFormat="0" applyProtection="0">
      <alignment horizontal="left" vertical="center" indent="1"/>
    </xf>
    <xf numFmtId="0" fontId="186" fillId="66" borderId="53" applyNumberFormat="0" applyProtection="0">
      <alignment horizontal="left" vertical="top" indent="1"/>
    </xf>
    <xf numFmtId="0" fontId="6" fillId="73" borderId="54" applyNumberFormat="0" applyProtection="0">
      <alignment horizontal="right" vertical="center"/>
    </xf>
    <xf numFmtId="0" fontId="375" fillId="0" borderId="1" applyAlignment="0"/>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114" borderId="5" applyNumberFormat="0" applyFont="0" applyBorder="0" applyProtection="0"/>
    <xf numFmtId="0" fontId="4" fillId="75" borderId="5" applyFont="0">
      <alignment horizontal="center"/>
    </xf>
    <xf numFmtId="0" fontId="4" fillId="116" borderId="53" applyNumberFormat="0" applyProtection="0">
      <alignment horizontal="left" vertical="top" indent="1"/>
    </xf>
    <xf numFmtId="0" fontId="65" fillId="0" borderId="98">
      <alignment horizontal="left" vertical="center"/>
    </xf>
    <xf numFmtId="0" fontId="119" fillId="48"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vertical="center"/>
    </xf>
    <xf numFmtId="0" fontId="4" fillId="64" borderId="53" applyNumberFormat="0" applyProtection="0">
      <alignment horizontal="left" vertical="center" indent="1"/>
    </xf>
    <xf numFmtId="0" fontId="156" fillId="67" borderId="62">
      <alignment horizontal="left"/>
    </xf>
    <xf numFmtId="0" fontId="153" fillId="155" borderId="53" applyNumberFormat="0" applyProtection="0">
      <alignment horizontal="right" vertical="center"/>
    </xf>
    <xf numFmtId="0" fontId="153" fillId="73" borderId="53" applyNumberFormat="0" applyProtection="0">
      <alignment horizontal="right" vertical="center"/>
    </xf>
    <xf numFmtId="0" fontId="4" fillId="115" borderId="53" applyNumberFormat="0" applyProtection="0">
      <alignment horizontal="left" vertical="top" indent="1"/>
    </xf>
    <xf numFmtId="0" fontId="167" fillId="78" borderId="48" applyNumberFormat="0" applyAlignment="0" applyProtection="0"/>
    <xf numFmtId="0" fontId="167" fillId="78" borderId="48" applyNumberFormat="0" applyAlignment="0" applyProtection="0"/>
    <xf numFmtId="176" fontId="65" fillId="0" borderId="98">
      <alignment horizontal="left" vertical="center"/>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19" fillId="48" borderId="53" applyNumberFormat="0" applyProtection="0">
      <alignment horizontal="left" vertical="center" indent="1"/>
    </xf>
    <xf numFmtId="0" fontId="153" fillId="149" borderId="53" applyNumberFormat="0" applyProtection="0">
      <alignment horizontal="right" vertical="center"/>
    </xf>
    <xf numFmtId="0" fontId="153" fillId="148"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0" fontId="266" fillId="46" borderId="72" applyNumberFormat="0" applyAlignment="0" applyProtection="0"/>
    <xf numFmtId="0" fontId="146" fillId="0" borderId="1">
      <alignment horizontal="centerContinuous" vertical="center"/>
    </xf>
    <xf numFmtId="0" fontId="50" fillId="46" borderId="1" applyNumberFormat="0">
      <alignment horizontal="centerContinuous" wrapText="1"/>
    </xf>
    <xf numFmtId="38" fontId="50" fillId="48" borderId="1">
      <alignment horizontal="center"/>
      <protection locked="0"/>
    </xf>
    <xf numFmtId="0" fontId="279" fillId="0" borderId="5">
      <alignment horizontal="left"/>
    </xf>
    <xf numFmtId="0" fontId="153" fillId="115"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153" fillId="66" borderId="53" applyNumberFormat="0" applyProtection="0">
      <alignment vertical="center"/>
    </xf>
    <xf numFmtId="0" fontId="4" fillId="47" borderId="53" applyNumberFormat="0" applyProtection="0">
      <alignment horizontal="left" vertical="top" indent="1"/>
    </xf>
    <xf numFmtId="0" fontId="4" fillId="47" borderId="53" applyNumberFormat="0" applyProtection="0">
      <alignment horizontal="left" vertical="center" indent="1"/>
    </xf>
    <xf numFmtId="0" fontId="4" fillId="64" borderId="53" applyNumberFormat="0" applyProtection="0">
      <alignment horizontal="left" vertical="top" indent="1"/>
    </xf>
    <xf numFmtId="0" fontId="4" fillId="116" borderId="53" applyNumberFormat="0" applyProtection="0">
      <alignment horizontal="left" vertical="top" indent="1"/>
    </xf>
    <xf numFmtId="0" fontId="65" fillId="0" borderId="98">
      <alignment horizontal="left" vertical="center"/>
    </xf>
    <xf numFmtId="0" fontId="282" fillId="48" borderId="72" applyNumberFormat="0" applyAlignment="0" applyProtection="0"/>
    <xf numFmtId="0" fontId="119" fillId="48" borderId="53" applyNumberFormat="0" applyProtection="0">
      <alignment horizontal="left" vertical="top" indent="1"/>
    </xf>
    <xf numFmtId="0" fontId="175" fillId="0" borderId="50" applyFont="0" applyBorder="0"/>
    <xf numFmtId="0" fontId="286" fillId="0" borderId="76">
      <alignment horizontal="center"/>
      <protection hidden="1"/>
    </xf>
    <xf numFmtId="0" fontId="149" fillId="6" borderId="77">
      <protection hidden="1"/>
    </xf>
    <xf numFmtId="0" fontId="153" fillId="104" borderId="53" applyNumberFormat="0" applyProtection="0">
      <alignment horizontal="right" vertical="center"/>
    </xf>
    <xf numFmtId="0" fontId="153" fillId="154" borderId="53" applyNumberFormat="0" applyProtection="0">
      <alignment horizontal="right" vertical="center"/>
    </xf>
    <xf numFmtId="0" fontId="153" fillId="149" borderId="53" applyNumberFormat="0" applyProtection="0">
      <alignment horizontal="right" vertical="center"/>
    </xf>
    <xf numFmtId="0" fontId="119" fillId="48" borderId="53" applyNumberFormat="0" applyProtection="0">
      <alignment horizontal="left" vertical="center" indent="1"/>
    </xf>
    <xf numFmtId="0" fontId="369" fillId="0" borderId="5"/>
    <xf numFmtId="0" fontId="309" fillId="46" borderId="79" applyNumberFormat="0" applyAlignment="0" applyProtection="0"/>
    <xf numFmtId="0" fontId="286" fillId="0" borderId="112">
      <alignment horizontal="left" wrapText="1"/>
      <protection hidden="1"/>
    </xf>
    <xf numFmtId="0" fontId="286" fillId="0" borderId="112">
      <alignment horizontal="left" wrapText="1"/>
      <protection locked="0"/>
    </xf>
    <xf numFmtId="176" fontId="147" fillId="0" borderId="44">
      <protection locked="0"/>
    </xf>
    <xf numFmtId="0" fontId="50" fillId="0" borderId="99" applyNumberFormat="0"/>
    <xf numFmtId="0" fontId="4" fillId="0" borderId="1" applyNumberFormat="0" applyFont="0"/>
    <xf numFmtId="0" fontId="4" fillId="0" borderId="15" applyNumberFormat="0" applyFont="0"/>
    <xf numFmtId="267" fontId="3" fillId="0" borderId="5">
      <alignment vertical="top" wrapText="1"/>
    </xf>
    <xf numFmtId="0" fontId="4" fillId="64" borderId="53" applyNumberFormat="0" applyProtection="0">
      <alignment horizontal="left" vertical="top" indent="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220" fillId="48" borderId="53" applyNumberFormat="0" applyProtection="0">
      <alignmen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222" fillId="66" borderId="53" applyNumberFormat="0" applyProtection="0">
      <alignment vertical="center"/>
    </xf>
    <xf numFmtId="0" fontId="153" fillId="66" borderId="53" applyNumberFormat="0" applyProtection="0">
      <alignment horizontal="left" vertical="center" indent="1"/>
    </xf>
    <xf numFmtId="0" fontId="220" fillId="48" borderId="53" applyNumberFormat="0" applyProtection="0">
      <alignment vertical="center"/>
    </xf>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47" borderId="53" applyNumberFormat="0" applyProtection="0">
      <alignment horizontal="left" vertical="top" indent="1"/>
    </xf>
    <xf numFmtId="0" fontId="222" fillId="66" borderId="53" applyNumberFormat="0" applyProtection="0">
      <alignmen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65" fillId="0" borderId="98">
      <alignment horizontal="lef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153" fillId="115"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66" borderId="53" applyNumberFormat="0" applyProtection="0">
      <alignment horizontal="left" vertical="top"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19" fillId="48" borderId="53" applyNumberFormat="0" applyProtection="0">
      <alignment vertical="center"/>
    </xf>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86" fillId="0" borderId="76">
      <alignment horizontal="center"/>
      <protection hidden="1"/>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53" fillId="115" borderId="53"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22" fillId="66" borderId="53" applyNumberFormat="0" applyProtection="0">
      <alignment vertical="center"/>
    </xf>
    <xf numFmtId="0" fontId="220" fillId="48" borderId="53" applyNumberFormat="0" applyProtection="0">
      <alignmen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top" indent="1"/>
    </xf>
    <xf numFmtId="0" fontId="282" fillId="48" borderId="72" applyNumberFormat="0" applyAlignment="0" applyProtection="0"/>
    <xf numFmtId="0" fontId="6" fillId="148" borderId="48"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center" indent="1"/>
    </xf>
    <xf numFmtId="0" fontId="332" fillId="66" borderId="60" applyNumberFormat="0" applyFont="0" applyAlignment="0" applyProtection="0"/>
    <xf numFmtId="0" fontId="4" fillId="0" borderId="1" applyNumberFormat="0" applyFont="0"/>
    <xf numFmtId="0" fontId="345" fillId="78" borderId="72" applyNumberFormat="0" applyAlignment="0" applyProtection="0"/>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155" borderId="53" applyNumberFormat="0" applyProtection="0">
      <alignment horizontal="right" vertical="center"/>
    </xf>
    <xf numFmtId="0" fontId="153" fillId="115" borderId="53" applyNumberFormat="0" applyProtection="0">
      <alignment horizontal="left" vertical="top" indent="1"/>
    </xf>
    <xf numFmtId="0" fontId="309" fillId="46" borderId="79" applyNumberFormat="0" applyAlignment="0" applyProtection="0"/>
    <xf numFmtId="0" fontId="222"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0" fontId="153" fillId="115" borderId="53" applyNumberFormat="0" applyProtection="0">
      <alignment horizontal="left" vertical="top" indent="1"/>
    </xf>
    <xf numFmtId="0" fontId="248"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53" fillId="103" borderId="53" applyNumberFormat="0" applyProtection="0">
      <alignment horizontal="right" vertical="center"/>
    </xf>
    <xf numFmtId="0" fontId="153" fillId="154"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49" borderId="53" applyNumberFormat="0" applyProtection="0">
      <alignment horizontal="right" vertical="center"/>
    </xf>
    <xf numFmtId="0" fontId="4" fillId="0" borderId="15" applyNumberFormat="0" applyFont="0"/>
    <xf numFmtId="0" fontId="153" fillId="115" borderId="53" applyNumberFormat="0" applyProtection="0">
      <alignment horizontal="left" vertical="top" indent="1"/>
    </xf>
    <xf numFmtId="176" fontId="147" fillId="0" borderId="44">
      <protection locked="0"/>
    </xf>
    <xf numFmtId="0" fontId="266" fillId="4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6" fillId="153" borderId="48" applyNumberFormat="0" applyProtection="0">
      <alignment horizontal="left" vertical="center" indent="1"/>
    </xf>
    <xf numFmtId="0" fontId="44" fillId="0" borderId="91" applyNumberFormat="0">
      <alignment horizontal="left"/>
    </xf>
    <xf numFmtId="0" fontId="248" fillId="66" borderId="60" applyNumberFormat="0" applyFont="0" applyAlignment="0" applyProtection="0"/>
    <xf numFmtId="0" fontId="4" fillId="47" borderId="53" applyNumberFormat="0" applyProtection="0">
      <alignment horizontal="left" vertical="center" indent="1"/>
    </xf>
    <xf numFmtId="0" fontId="257" fillId="0" borderId="94">
      <alignment horizontal="right" wrapText="1"/>
      <protection locked="0"/>
    </xf>
    <xf numFmtId="0" fontId="186" fillId="115" borderId="53" applyNumberFormat="0" applyProtection="0">
      <alignment horizontal="left" vertical="top" indent="1"/>
    </xf>
    <xf numFmtId="0" fontId="4" fillId="64" borderId="53" applyNumberFormat="0" applyProtection="0">
      <alignment horizontal="left" vertical="center" indent="1"/>
    </xf>
    <xf numFmtId="0" fontId="149" fillId="0" borderId="112">
      <protection hidden="1"/>
    </xf>
    <xf numFmtId="0" fontId="345" fillId="78" borderId="72" applyNumberFormat="0" applyAlignment="0" applyProtection="0"/>
    <xf numFmtId="0" fontId="149"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75" borderId="5" applyFont="0">
      <alignment horizontal="center"/>
    </xf>
    <xf numFmtId="0" fontId="4" fillId="64" borderId="53" applyNumberFormat="0" applyProtection="0">
      <alignment horizontal="left" vertical="top" indent="1"/>
    </xf>
    <xf numFmtId="0" fontId="4" fillId="116" borderId="54" applyNumberFormat="0" applyProtection="0">
      <alignment horizontal="left" vertical="center" indent="1"/>
    </xf>
    <xf numFmtId="0" fontId="191" fillId="0" borderId="97"/>
    <xf numFmtId="0" fontId="153" fillId="154" borderId="53" applyNumberFormat="0" applyProtection="0">
      <alignment horizontal="right" vertical="center"/>
    </xf>
    <xf numFmtId="176" fontId="4" fillId="75" borderId="5" applyFont="0">
      <alignment horizontal="center"/>
    </xf>
    <xf numFmtId="0" fontId="337" fillId="6" borderId="72" applyNumberFormat="0" applyAlignment="0" applyProtection="0"/>
    <xf numFmtId="0" fontId="191" fillId="0" borderId="97"/>
    <xf numFmtId="0" fontId="167" fillId="78" borderId="48" applyNumberFormat="0" applyAlignment="0" applyProtection="0"/>
    <xf numFmtId="0" fontId="149" fillId="0" borderId="112">
      <protection hidden="1"/>
    </xf>
    <xf numFmtId="0" fontId="149" fillId="6" borderId="77">
      <protection hidden="1"/>
    </xf>
    <xf numFmtId="0" fontId="153" fillId="66" borderId="53" applyNumberFormat="0" applyProtection="0">
      <alignment vertical="center"/>
    </xf>
    <xf numFmtId="176" fontId="175" fillId="0" borderId="50" applyFont="0" applyBorder="0"/>
    <xf numFmtId="0" fontId="146" fillId="0" borderId="1">
      <alignment horizontal="centerContinuous" vertical="center"/>
    </xf>
    <xf numFmtId="5" fontId="261" fillId="0" borderId="97" applyAlignment="0" applyProtection="0"/>
    <xf numFmtId="0" fontId="248" fillId="66" borderId="60" applyNumberFormat="0" applyFont="0" applyAlignment="0" applyProtection="0"/>
    <xf numFmtId="0" fontId="153" fillId="154" borderId="53" applyNumberFormat="0" applyProtection="0">
      <alignment horizontal="right" vertical="center"/>
    </xf>
    <xf numFmtId="0" fontId="187" fillId="190" borderId="54" applyNumberFormat="0" applyProtection="0">
      <alignment horizontal="left" vertical="center" indent="1"/>
    </xf>
    <xf numFmtId="176" fontId="369" fillId="0" borderId="5"/>
    <xf numFmtId="0" fontId="4" fillId="66" borderId="60" applyNumberFormat="0" applyFont="0" applyAlignment="0" applyProtection="0"/>
    <xf numFmtId="5" fontId="261" fillId="0" borderId="97" applyAlignment="0" applyProtection="0"/>
    <xf numFmtId="0" fontId="153" fillId="66" borderId="53" applyNumberFormat="0" applyProtection="0">
      <alignment horizontal="left" vertical="top" indent="1"/>
    </xf>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50" fillId="116" borderId="56" applyBorder="0"/>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188" fillId="46" borderId="48" applyNumberFormat="0" applyProtection="0">
      <alignment horizontal="right" vertical="center"/>
    </xf>
    <xf numFmtId="0" fontId="286" fillId="0" borderId="95">
      <alignment horizontal="right"/>
      <protection hidden="1"/>
    </xf>
    <xf numFmtId="0" fontId="153" fillId="151" borderId="53" applyNumberFormat="0" applyProtection="0">
      <alignment horizontal="right" vertical="center"/>
    </xf>
    <xf numFmtId="0" fontId="6" fillId="73" borderId="54" applyNumberFormat="0" applyProtection="0">
      <alignment horizontal="right" vertical="center"/>
    </xf>
    <xf numFmtId="176" fontId="175"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7" fillId="0" borderId="94">
      <alignment horizontal="center" wrapText="1"/>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248" fillId="66" borderId="60" applyNumberFormat="0" applyFont="0" applyAlignment="0" applyProtection="0"/>
    <xf numFmtId="0" fontId="348" fillId="6" borderId="79" applyNumberFormat="0" applyAlignment="0" applyProtection="0"/>
    <xf numFmtId="0" fontId="4" fillId="64" borderId="53" applyNumberFormat="0" applyProtection="0">
      <alignment horizontal="left" vertical="center" indent="1"/>
    </xf>
    <xf numFmtId="1" fontId="206" fillId="0" borderId="99" applyFont="0" applyFill="0" applyBorder="0" applyProtection="0"/>
    <xf numFmtId="0" fontId="248" fillId="66" borderId="60" applyNumberFormat="0" applyFont="0" applyAlignment="0" applyProtection="0"/>
    <xf numFmtId="0" fontId="6" fillId="153" borderId="48" applyNumberFormat="0" applyProtection="0">
      <alignment horizontal="left" vertical="center" indent="1"/>
    </xf>
    <xf numFmtId="0" fontId="222" fillId="66" borderId="53" applyNumberFormat="0" applyProtection="0">
      <alignment vertical="center"/>
    </xf>
    <xf numFmtId="0" fontId="337" fillId="6" borderId="72" applyNumberFormat="0" applyAlignment="0" applyProtection="0"/>
    <xf numFmtId="0" fontId="4" fillId="116" borderId="53" applyNumberFormat="0" applyProtection="0">
      <alignment horizontal="left" vertical="center" indent="1"/>
    </xf>
    <xf numFmtId="0" fontId="185" fillId="48" borderId="53" applyNumberFormat="0" applyProtection="0">
      <alignment horizontal="left" vertical="top" indent="1"/>
    </xf>
    <xf numFmtId="5" fontId="261" fillId="0" borderId="97" applyAlignment="0" applyProtection="0"/>
    <xf numFmtId="0" fontId="378" fillId="207" borderId="54"/>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5" fontId="261" fillId="0" borderId="97" applyAlignment="0" applyProtection="0"/>
    <xf numFmtId="0" fontId="348" fillId="6" borderId="79" applyNumberFormat="0" applyAlignment="0" applyProtection="0"/>
    <xf numFmtId="0" fontId="257"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4" fillId="116" borderId="53" applyNumberFormat="0" applyProtection="0">
      <alignment horizontal="left" vertical="top" indent="1"/>
    </xf>
    <xf numFmtId="0" fontId="226" fillId="46" borderId="49">
      <protection locked="0"/>
    </xf>
    <xf numFmtId="0" fontId="153" fillId="154"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257" fillId="0" borderId="112">
      <protection hidden="1"/>
    </xf>
    <xf numFmtId="0" fontId="4" fillId="116" borderId="53" applyNumberFormat="0" applyProtection="0">
      <alignment horizontal="left" vertical="top" indent="1"/>
    </xf>
    <xf numFmtId="0" fontId="286"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61" fillId="0" borderId="97" applyAlignment="0" applyProtection="0"/>
    <xf numFmtId="0" fontId="4" fillId="116" borderId="53" applyNumberFormat="0" applyProtection="0">
      <alignment horizontal="left" vertical="center" indent="1"/>
    </xf>
    <xf numFmtId="176" fontId="375" fillId="0" borderId="1" applyAlignment="0"/>
    <xf numFmtId="0" fontId="348"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6" fillId="46" borderId="72" applyNumberFormat="0" applyAlignment="0" applyProtection="0"/>
    <xf numFmtId="0" fontId="257" fillId="0" borderId="94">
      <alignment horizontal="center" wrapText="1"/>
      <protection hidden="1"/>
    </xf>
    <xf numFmtId="0" fontId="186" fillId="6" borderId="53" applyNumberFormat="0" applyProtection="0">
      <alignment horizontal="left" vertical="center" indent="1"/>
    </xf>
    <xf numFmtId="0" fontId="378" fillId="150" borderId="54"/>
    <xf numFmtId="0" fontId="130" fillId="66" borderId="60" applyNumberFormat="0" applyFont="0" applyAlignment="0" applyProtection="0"/>
    <xf numFmtId="0" fontId="153" fillId="151"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66" borderId="53" applyNumberFormat="0" applyProtection="0">
      <alignment horizontal="left" vertical="center" indent="1"/>
    </xf>
    <xf numFmtId="0" fontId="153" fillId="155"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6" fillId="47" borderId="48"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6" fillId="0" borderId="112">
      <alignment horizontal="left" wrapText="1"/>
      <protection hidden="1"/>
    </xf>
    <xf numFmtId="0" fontId="220"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24" fillId="47" borderId="53" applyNumberFormat="0" applyProtection="0">
      <alignment horizontal="right" vertical="center"/>
    </xf>
    <xf numFmtId="0" fontId="286" fillId="0" borderId="112">
      <alignment horizontal="left" wrapText="1"/>
      <protection locked="0"/>
    </xf>
    <xf numFmtId="0" fontId="4" fillId="66" borderId="60" applyNumberFormat="0" applyFon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282" fillId="48" borderId="72" applyNumberFormat="0" applyAlignment="0" applyProtection="0"/>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6" fillId="47" borderId="53" applyNumberFormat="0" applyProtection="0">
      <alignment horizontal="left" vertical="top" indent="1"/>
    </xf>
    <xf numFmtId="0" fontId="184" fillId="46" borderId="48" applyNumberFormat="0" applyProtection="0">
      <alignment horizontal="right" vertical="center"/>
    </xf>
    <xf numFmtId="198" fontId="253" fillId="0" borderId="93"/>
    <xf numFmtId="0" fontId="4" fillId="0" borderId="97" applyNumberFormat="0" applyFont="0" applyFill="0" applyAlignment="0"/>
    <xf numFmtId="0" fontId="6" fillId="76" borderId="48" applyNumberFormat="0" applyProtection="0">
      <alignment horizontal="left" vertical="center" indent="1"/>
    </xf>
    <xf numFmtId="0" fontId="286" fillId="0" borderId="95">
      <alignment horizontal="right"/>
      <protection hidden="1"/>
    </xf>
    <xf numFmtId="0" fontId="153" fillId="66" borderId="53" applyNumberFormat="0" applyProtection="0">
      <alignment horizontal="left" vertical="top" indent="1"/>
    </xf>
    <xf numFmtId="0" fontId="222"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369" fillId="0" borderId="5"/>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6"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153" fillId="150" borderId="53" applyNumberFormat="0" applyProtection="0">
      <alignment horizontal="right" vertical="center"/>
    </xf>
    <xf numFmtId="0" fontId="348" fillId="6" borderId="79" applyNumberFormat="0" applyAlignment="0" applyProtection="0"/>
    <xf numFmtId="0" fontId="175" fillId="0" borderId="50" applyFont="0" applyBorder="0"/>
    <xf numFmtId="0" fontId="332" fillId="66" borderId="60" applyNumberFormat="0" applyFont="0" applyAlignment="0" applyProtection="0"/>
    <xf numFmtId="0" fontId="153" fillId="47"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186" fillId="115" borderId="53" applyNumberFormat="0" applyProtection="0">
      <alignment horizontal="left" vertical="top" indent="1"/>
    </xf>
    <xf numFmtId="0" fontId="337" fillId="6" borderId="72" applyNumberFormat="0" applyAlignment="0" applyProtection="0"/>
    <xf numFmtId="0" fontId="153" fillId="149" borderId="53" applyNumberFormat="0" applyProtection="0">
      <alignment horizontal="right" vertical="center"/>
    </xf>
    <xf numFmtId="0" fontId="153" fillId="150" borderId="53" applyNumberFormat="0" applyProtection="0">
      <alignment horizontal="right" vertical="center"/>
    </xf>
    <xf numFmtId="0" fontId="348" fillId="6" borderId="79" applyNumberFormat="0" applyAlignment="0" applyProtection="0"/>
    <xf numFmtId="0" fontId="153" fillId="66" borderId="53" applyNumberFormat="0" applyProtection="0">
      <alignment horizontal="left" vertical="center" indent="1"/>
    </xf>
    <xf numFmtId="0" fontId="4" fillId="75" borderId="5" applyFont="0">
      <alignment horizont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5" fillId="78" borderId="72" applyNumberFormat="0" applyAlignment="0" applyProtection="0"/>
    <xf numFmtId="0" fontId="153" fillId="155" borderId="53" applyNumberFormat="0" applyProtection="0">
      <alignment horizontal="right" vertical="center"/>
    </xf>
    <xf numFmtId="0" fontId="378" fillId="207" borderId="54"/>
    <xf numFmtId="0" fontId="4" fillId="64" borderId="53" applyNumberFormat="0" applyProtection="0">
      <alignment horizontal="left" vertical="top" indent="1"/>
    </xf>
    <xf numFmtId="0" fontId="345" fillId="78" borderId="72" applyNumberFormat="0" applyAlignment="0" applyProtection="0"/>
    <xf numFmtId="0" fontId="119" fillId="48" borderId="53" applyNumberFormat="0" applyProtection="0">
      <alignment vertical="center"/>
    </xf>
    <xf numFmtId="0" fontId="153" fillId="148" borderId="53" applyNumberFormat="0" applyProtection="0">
      <alignment horizontal="right" vertical="center"/>
    </xf>
    <xf numFmtId="0" fontId="65" fillId="0" borderId="98">
      <alignment horizontal="left" vertical="center"/>
    </xf>
    <xf numFmtId="0" fontId="4" fillId="116" borderId="53" applyNumberFormat="0" applyProtection="0">
      <alignment horizontal="left" vertical="center" indent="1"/>
    </xf>
    <xf numFmtId="0" fontId="345" fillId="78" borderId="72" applyNumberFormat="0" applyAlignment="0" applyProtection="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45" fillId="78" borderId="72" applyNumberFormat="0" applyAlignment="0" applyProtection="0"/>
    <xf numFmtId="0" fontId="175" fillId="0" borderId="50" applyFont="0" applyBorder="0"/>
    <xf numFmtId="0" fontId="345" fillId="78" borderId="72" applyNumberFormat="0" applyAlignment="0" applyProtection="0"/>
    <xf numFmtId="0" fontId="156" fillId="67" borderId="62">
      <alignment horizontal="left"/>
    </xf>
    <xf numFmtId="0" fontId="220"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8"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4" fillId="114" borderId="5" applyNumberFormat="0" applyFont="0" applyBorder="0" applyProtection="0"/>
    <xf numFmtId="0" fontId="130" fillId="66" borderId="60" applyNumberFormat="0" applyFont="0" applyAlignment="0" applyProtection="0"/>
    <xf numFmtId="0" fontId="4" fillId="75" borderId="5" applyFont="0">
      <alignment horizontal="center"/>
    </xf>
    <xf numFmtId="0" fontId="153" fillId="103" borderId="53" applyNumberFormat="0" applyProtection="0">
      <alignment horizontal="right" vertical="center"/>
    </xf>
    <xf numFmtId="0" fontId="286" fillId="0" borderId="112">
      <alignment horizontal="left" wrapText="1"/>
      <protection locked="0"/>
    </xf>
    <xf numFmtId="38" fontId="50" fillId="48" borderId="1">
      <alignment horizontal="center"/>
      <protection locked="0"/>
    </xf>
    <xf numFmtId="0" fontId="153" fillId="154" borderId="53" applyNumberFormat="0" applyProtection="0">
      <alignment horizontal="right" vertical="center"/>
    </xf>
    <xf numFmtId="0" fontId="153" fillId="148" borderId="53" applyNumberFormat="0" applyProtection="0">
      <alignment horizontal="right" vertical="center"/>
    </xf>
    <xf numFmtId="0" fontId="175" fillId="0" borderId="50" applyFont="0" applyBorder="0"/>
    <xf numFmtId="0" fontId="153" fillId="66" borderId="53" applyNumberFormat="0" applyProtection="0">
      <alignment horizontal="left" vertical="center" indent="1"/>
    </xf>
    <xf numFmtId="0" fontId="186" fillId="66"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282" fillId="78" borderId="72" applyNumberFormat="0" applyAlignment="0" applyProtection="0"/>
    <xf numFmtId="176" fontId="191" fillId="0" borderId="97"/>
    <xf numFmtId="0" fontId="4" fillId="64" borderId="53" applyNumberFormat="0" applyProtection="0">
      <alignment horizontal="left" vertical="top" indent="1"/>
    </xf>
    <xf numFmtId="0" fontId="226" fillId="46" borderId="49">
      <protection locked="0"/>
    </xf>
    <xf numFmtId="0" fontId="4" fillId="116" borderId="53" applyNumberFormat="0" applyProtection="0">
      <alignment horizontal="left" vertical="top" indent="1"/>
    </xf>
    <xf numFmtId="0" fontId="4" fillId="0" borderId="97" applyNumberFormat="0" applyFont="0"/>
    <xf numFmtId="5" fontId="261" fillId="0" borderId="97" applyAlignment="0" applyProtection="0"/>
    <xf numFmtId="0" fontId="222" fillId="47"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4" fillId="114" borderId="5" applyNumberFormat="0" applyFont="0" applyBorder="0" applyProtection="0"/>
    <xf numFmtId="0" fontId="4" fillId="75" borderId="5" applyFont="0">
      <alignment horizontal="center"/>
    </xf>
    <xf numFmtId="0" fontId="332" fillId="66" borderId="60" applyNumberFormat="0" applyFont="0" applyAlignment="0" applyProtection="0"/>
    <xf numFmtId="0" fontId="186" fillId="66" borderId="53" applyNumberFormat="0" applyProtection="0">
      <alignment vertical="center"/>
    </xf>
    <xf numFmtId="1" fontId="206"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53" fillId="154" borderId="53" applyNumberFormat="0" applyProtection="0">
      <alignment horizontal="right" vertical="center"/>
    </xf>
    <xf numFmtId="0" fontId="149" fillId="6" borderId="77">
      <protection hidden="1"/>
    </xf>
    <xf numFmtId="0" fontId="153" fillId="150" borderId="53" applyNumberFormat="0" applyProtection="0">
      <alignment horizontal="right" vertical="center"/>
    </xf>
    <xf numFmtId="0" fontId="153" fillId="148" borderId="53" applyNumberFormat="0" applyProtection="0">
      <alignment horizontal="right" vertical="center"/>
    </xf>
    <xf numFmtId="176" fontId="191" fillId="0" borderId="97"/>
    <xf numFmtId="0" fontId="153" fillId="73" borderId="53" applyNumberFormat="0" applyProtection="0">
      <alignment horizontal="right" vertical="center"/>
    </xf>
    <xf numFmtId="0" fontId="348" fillId="6" borderId="79" applyNumberFormat="0" applyAlignment="0" applyProtection="0"/>
    <xf numFmtId="0" fontId="310" fillId="0" borderId="94">
      <alignment horizontal="right" wrapText="1"/>
      <protection hidden="1"/>
    </xf>
    <xf numFmtId="176" fontId="191" fillId="0" borderId="97"/>
    <xf numFmtId="0" fontId="222" fillId="66" borderId="53" applyNumberFormat="0" applyProtection="0">
      <alignment vertical="center"/>
    </xf>
    <xf numFmtId="0" fontId="149" fillId="0" borderId="112">
      <protection hidden="1"/>
    </xf>
    <xf numFmtId="0" fontId="6" fillId="115"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horizontal="left" vertical="center" indent="1"/>
    </xf>
    <xf numFmtId="0" fontId="257" fillId="0" borderId="94">
      <alignment horizontal="right" wrapText="1"/>
      <protection locked="0"/>
    </xf>
    <xf numFmtId="0" fontId="153" fillId="66" borderId="53" applyNumberFormat="0" applyProtection="0">
      <alignment horizontal="left" vertical="top" indent="1"/>
    </xf>
    <xf numFmtId="0" fontId="286" fillId="0" borderId="112">
      <alignment horizontal="left" wrapText="1"/>
      <protection hidden="1"/>
    </xf>
    <xf numFmtId="0" fontId="378" fillId="150" borderId="54"/>
    <xf numFmtId="0" fontId="4" fillId="0" borderId="97" applyNumberFormat="0" applyFont="0" applyFill="0" applyAlignment="0"/>
    <xf numFmtId="0" fontId="153" fillId="66" borderId="53" applyNumberFormat="0" applyProtection="0">
      <alignment horizontal="left" vertical="center" indent="1"/>
    </xf>
    <xf numFmtId="0" fontId="186" fillId="115" borderId="53" applyNumberFormat="0" applyProtection="0">
      <alignment horizontal="left" vertical="top" indent="1"/>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6" fillId="6" borderId="53" applyNumberFormat="0" applyProtection="0">
      <alignment horizontal="left" vertical="center" indent="1"/>
    </xf>
    <xf numFmtId="0" fontId="286" fillId="0" borderId="95">
      <alignment horizontal="right"/>
      <protection hidden="1"/>
    </xf>
    <xf numFmtId="0" fontId="257" fillId="0" borderId="112">
      <protection hidden="1"/>
    </xf>
    <xf numFmtId="0" fontId="257" fillId="0" borderId="112">
      <protection hidden="1"/>
    </xf>
    <xf numFmtId="0" fontId="153" fillId="104" borderId="53" applyNumberFormat="0" applyProtection="0">
      <alignment horizontal="right" vertical="center"/>
    </xf>
    <xf numFmtId="0" fontId="337" fillId="6" borderId="72" applyNumberFormat="0" applyAlignment="0" applyProtection="0"/>
    <xf numFmtId="0" fontId="153" fillId="66" borderId="53" applyNumberFormat="0" applyProtection="0">
      <alignment horizontal="left" vertical="center" indent="1"/>
    </xf>
    <xf numFmtId="0" fontId="222" fillId="66" borderId="53" applyNumberFormat="0" applyProtection="0">
      <alignment vertical="center"/>
    </xf>
    <xf numFmtId="0" fontId="175" fillId="0" borderId="50" applyFont="0" applyBorder="0"/>
    <xf numFmtId="0" fontId="4" fillId="115" borderId="53" applyNumberFormat="0" applyProtection="0">
      <alignment horizontal="left" vertical="center" indent="1"/>
    </xf>
    <xf numFmtId="0" fontId="220" fillId="48" borderId="53" applyNumberFormat="0" applyProtection="0">
      <alignment vertical="center"/>
    </xf>
    <xf numFmtId="0" fontId="4" fillId="47" borderId="53" applyNumberFormat="0" applyProtection="0">
      <alignment horizontal="left" vertical="top" indent="1"/>
    </xf>
    <xf numFmtId="0" fontId="153" fillId="115" borderId="53" applyNumberFormat="0" applyProtection="0">
      <alignment horizontal="left" vertical="top" indent="1"/>
    </xf>
    <xf numFmtId="0" fontId="153" fillId="148" borderId="53" applyNumberFormat="0" applyProtection="0">
      <alignment horizontal="right" vertical="center"/>
    </xf>
    <xf numFmtId="176" fontId="146" fillId="0" borderId="1">
      <alignment horizontal="centerContinuous" vertical="center"/>
    </xf>
    <xf numFmtId="0" fontId="224" fillId="47" borderId="53" applyNumberFormat="0" applyProtection="0">
      <alignment horizontal="right" vertical="center"/>
    </xf>
    <xf numFmtId="0" fontId="222" fillId="66" borderId="53" applyNumberFormat="0" applyProtection="0">
      <alignment vertical="center"/>
    </xf>
    <xf numFmtId="0" fontId="332" fillId="66" borderId="60" applyNumberFormat="0" applyFont="0" applyAlignment="0" applyProtection="0"/>
    <xf numFmtId="0" fontId="286" fillId="0" borderId="112">
      <alignment horizontal="left" wrapText="1"/>
      <protection locked="0"/>
    </xf>
    <xf numFmtId="0" fontId="220" fillId="48" borderId="53" applyNumberFormat="0" applyProtection="0">
      <alignment vertical="center"/>
    </xf>
    <xf numFmtId="0" fontId="191" fillId="0" borderId="97"/>
    <xf numFmtId="0" fontId="224" fillId="47" borderId="53" applyNumberFormat="0" applyProtection="0">
      <alignment horizontal="right" vertical="center"/>
    </xf>
    <xf numFmtId="0" fontId="286" fillId="0" borderId="76">
      <alignment horizontal="center"/>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4" fillId="0" borderId="15" applyNumberFormat="0" applyFont="0"/>
    <xf numFmtId="0" fontId="248" fillId="66" borderId="60" applyNumberFormat="0" applyFont="0" applyAlignment="0" applyProtection="0"/>
    <xf numFmtId="0" fontId="153"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5" fillId="0" borderId="50" applyFont="0" applyBorder="0"/>
    <xf numFmtId="0" fontId="4" fillId="47" borderId="53" applyNumberFormat="0" applyProtection="0">
      <alignment horizontal="left" vertical="center" indent="1"/>
    </xf>
    <xf numFmtId="0" fontId="153" fillId="103" borderId="53" applyNumberFormat="0" applyProtection="0">
      <alignment horizontal="right" vertical="center"/>
    </xf>
    <xf numFmtId="0" fontId="348" fillId="6" borderId="79" applyNumberFormat="0" applyAlignment="0" applyProtection="0"/>
    <xf numFmtId="0" fontId="167" fillId="78" borderId="48" applyNumberFormat="0" applyAlignment="0" applyProtection="0"/>
    <xf numFmtId="0" fontId="4" fillId="64" borderId="53" applyNumberFormat="0" applyProtection="0">
      <alignment horizontal="left" vertical="center" indent="1"/>
    </xf>
    <xf numFmtId="0" fontId="332" fillId="66" borderId="60" applyNumberFormat="0" applyFont="0" applyAlignment="0" applyProtection="0"/>
    <xf numFmtId="0" fontId="130" fillId="66" borderId="60" applyNumberFormat="0" applyFont="0" applyAlignment="0" applyProtection="0"/>
    <xf numFmtId="0" fontId="153" fillId="115" borderId="53" applyNumberFormat="0" applyProtection="0">
      <alignment horizontal="right" vertical="center"/>
    </xf>
    <xf numFmtId="0" fontId="332"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67" fillId="78" borderId="48"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378" fillId="207" borderId="54"/>
    <xf numFmtId="0" fontId="248" fillId="66" borderId="60" applyNumberFormat="0" applyFont="0" applyAlignment="0" applyProtection="0"/>
    <xf numFmtId="0" fontId="153" fillId="66" borderId="53" applyNumberFormat="0" applyProtection="0">
      <alignment horizontal="left" vertical="top" indent="1"/>
    </xf>
    <xf numFmtId="0" fontId="153" fillId="155" borderId="53" applyNumberFormat="0" applyProtection="0">
      <alignment horizontal="right" vertical="center"/>
    </xf>
    <xf numFmtId="0" fontId="248" fillId="66" borderId="60" applyNumberFormat="0" applyFont="0" applyAlignment="0" applyProtection="0"/>
    <xf numFmtId="0" fontId="348" fillId="6" borderId="79" applyNumberFormat="0" applyAlignment="0" applyProtection="0"/>
    <xf numFmtId="0" fontId="4" fillId="47" borderId="53" applyNumberFormat="0" applyProtection="0">
      <alignment horizontal="left" vertical="center" indent="1"/>
    </xf>
    <xf numFmtId="0" fontId="282" fillId="48" borderId="72" applyNumberFormat="0" applyAlignment="0" applyProtection="0"/>
    <xf numFmtId="0" fontId="375" fillId="0" borderId="1" applyAlignment="0"/>
    <xf numFmtId="0" fontId="369" fillId="0" borderId="5"/>
    <xf numFmtId="0" fontId="119" fillId="48" borderId="53" applyNumberFormat="0" applyProtection="0">
      <alignment horizontal="left" vertical="top" indent="1"/>
    </xf>
    <xf numFmtId="0" fontId="224" fillId="47" borderId="53" applyNumberFormat="0" applyProtection="0">
      <alignment horizontal="right" vertical="center"/>
    </xf>
    <xf numFmtId="0" fontId="348" fillId="6" borderId="79" applyNumberFormat="0" applyAlignment="0" applyProtection="0"/>
    <xf numFmtId="198" fontId="253" fillId="0" borderId="93"/>
    <xf numFmtId="0" fontId="345" fillId="78" borderId="72" applyNumberFormat="0" applyAlignment="0" applyProtection="0"/>
    <xf numFmtId="0" fontId="153" fillId="47" borderId="53" applyNumberFormat="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153" fillId="115" borderId="53" applyNumberFormat="0" applyProtection="0">
      <alignment horizontal="left" vertical="top" indent="1"/>
    </xf>
    <xf numFmtId="0" fontId="187" fillId="190" borderId="54"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85" fillId="48" borderId="53" applyNumberFormat="0" applyProtection="0">
      <alignment horizontal="left" vertical="top" indent="1"/>
    </xf>
    <xf numFmtId="0" fontId="44" fillId="0" borderId="91" applyNumberFormat="0">
      <alignment horizontal="left"/>
    </xf>
    <xf numFmtId="0" fontId="224" fillId="47" borderId="53" applyNumberFormat="0" applyProtection="0">
      <alignment horizontal="right" vertical="center"/>
    </xf>
    <xf numFmtId="0" fontId="153" fillId="47" borderId="53" applyNumberFormat="0" applyProtection="0">
      <alignment horizontal="right" vertical="center"/>
    </xf>
    <xf numFmtId="0" fontId="4" fillId="64" borderId="53" applyNumberFormat="0" applyProtection="0">
      <alignment horizontal="left" vertical="top" indent="1"/>
    </xf>
    <xf numFmtId="0" fontId="149" fillId="0" borderId="112">
      <protection hidden="1"/>
    </xf>
    <xf numFmtId="0" fontId="220" fillId="48" borderId="53" applyNumberFormat="0" applyProtection="0">
      <alignment vertical="center"/>
    </xf>
    <xf numFmtId="0" fontId="153" fillId="6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center" wrapText="1"/>
      <protection hidden="1"/>
    </xf>
    <xf numFmtId="0" fontId="153"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61" fillId="0" borderId="97" applyAlignment="0" applyProtection="0"/>
    <xf numFmtId="0" fontId="50" fillId="116" borderId="56" applyBorder="0"/>
    <xf numFmtId="0" fontId="337" fillId="6" borderId="72" applyNumberFormat="0" applyAlignment="0" applyProtection="0"/>
    <xf numFmtId="0" fontId="348" fillId="6" borderId="79" applyNumberFormat="0" applyAlignment="0" applyProtection="0"/>
    <xf numFmtId="0" fontId="6" fillId="115" borderId="53" applyNumberFormat="0" applyProtection="0">
      <alignment horizontal="left" vertical="top" indent="1"/>
    </xf>
    <xf numFmtId="0" fontId="220" fillId="48" borderId="53" applyNumberFormat="0" applyProtection="0">
      <alignment vertical="center"/>
    </xf>
    <xf numFmtId="0" fontId="266" fillId="46" borderId="72" applyNumberForma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4" fillId="0" borderId="97" applyNumberFormat="0" applyFont="0" applyFill="0" applyAlignment="0"/>
    <xf numFmtId="0" fontId="153" fillId="66" borderId="53" applyNumberFormat="0" applyProtection="0">
      <alignment horizontal="left" vertical="top" indent="1"/>
    </xf>
    <xf numFmtId="0" fontId="248" fillId="66" borderId="60" applyNumberFormat="0" applyFont="0" applyAlignment="0" applyProtection="0"/>
    <xf numFmtId="0" fontId="153" fillId="66" borderId="53" applyNumberFormat="0" applyProtection="0">
      <alignment horizontal="left" vertical="center" indent="1"/>
    </xf>
    <xf numFmtId="0" fontId="4" fillId="64" borderId="53" applyNumberFormat="0" applyProtection="0">
      <alignment horizontal="left" vertical="top" indent="1"/>
    </xf>
    <xf numFmtId="0" fontId="153" fillId="73"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50" fillId="46" borderId="1" applyNumberFormat="0">
      <alignment horizontal="centerContinuous" wrapText="1"/>
    </xf>
    <xf numFmtId="0" fontId="4" fillId="115" borderId="53" applyNumberFormat="0" applyProtection="0">
      <alignment horizontal="left" vertical="center" indent="1"/>
    </xf>
    <xf numFmtId="0" fontId="332" fillId="66" borderId="60" applyNumberFormat="0" applyFont="0" applyAlignment="0" applyProtection="0"/>
    <xf numFmtId="0" fontId="4" fillId="64" borderId="53" applyNumberFormat="0" applyProtection="0">
      <alignment horizontal="left" vertical="center" indent="1"/>
    </xf>
    <xf numFmtId="0" fontId="130" fillId="66" borderId="60" applyNumberFormat="0" applyFont="0" applyAlignment="0" applyProtection="0"/>
    <xf numFmtId="0" fontId="4" fillId="47" borderId="53" applyNumberFormat="0" applyProtection="0">
      <alignment horizontal="left" vertical="center" indent="1"/>
    </xf>
    <xf numFmtId="0" fontId="224" fillId="47" borderId="53" applyNumberFormat="0" applyProtection="0">
      <alignment horizontal="right" vertical="center"/>
    </xf>
    <xf numFmtId="0" fontId="224" fillId="47" borderId="53" applyNumberFormat="0" applyProtection="0">
      <alignment horizontal="right" vertical="center"/>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153" fillId="103" borderId="53" applyNumberFormat="0" applyProtection="0">
      <alignment horizontal="right" vertical="center"/>
    </xf>
    <xf numFmtId="0" fontId="337" fillId="6" borderId="72" applyNumberForma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8" fillId="6" borderId="79" applyNumberFormat="0" applyAlignment="0" applyProtection="0"/>
    <xf numFmtId="0" fontId="153" fillId="115"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4" fillId="0" borderId="97" applyNumberFormat="0" applyFont="0" applyFill="0" applyAlignment="0"/>
    <xf numFmtId="0" fontId="282" fillId="48" borderId="72" applyNumberFormat="0" applyAlignment="0" applyProtection="0"/>
    <xf numFmtId="0" fontId="4" fillId="116" borderId="53" applyNumberFormat="0" applyProtection="0">
      <alignment horizontal="left" vertical="center" indent="1"/>
    </xf>
    <xf numFmtId="0" fontId="286" fillId="0" borderId="112">
      <alignment horizontal="left" wrapText="1"/>
      <protection locked="0"/>
    </xf>
    <xf numFmtId="0" fontId="4" fillId="47" borderId="53" applyNumberFormat="0" applyProtection="0">
      <alignment horizontal="left" vertical="center" indent="1"/>
    </xf>
    <xf numFmtId="0" fontId="309" fillId="46" borderId="79" applyNumberFormat="0" applyAlignment="0" applyProtection="0"/>
    <xf numFmtId="0" fontId="153" fillId="154" borderId="53" applyNumberFormat="0" applyProtection="0">
      <alignment horizontal="right" vertical="center"/>
    </xf>
    <xf numFmtId="0" fontId="6" fillId="153" borderId="48" applyNumberFormat="0" applyProtection="0">
      <alignment horizontal="left" vertical="center" indent="1"/>
    </xf>
    <xf numFmtId="176" fontId="175" fillId="0" borderId="50" applyFont="0" applyBorder="0"/>
    <xf numFmtId="0" fontId="4" fillId="47"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337" fillId="6" borderId="72" applyNumberFormat="0" applyAlignment="0" applyProtection="0"/>
    <xf numFmtId="0" fontId="4" fillId="116" borderId="54" applyNumberFormat="0" applyProtection="0">
      <alignment horizontal="left" vertical="center" indent="1"/>
    </xf>
    <xf numFmtId="0" fontId="310"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9" fillId="6" borderId="77">
      <protection hidden="1"/>
    </xf>
    <xf numFmtId="0" fontId="378" fillId="207" borderId="54"/>
    <xf numFmtId="0" fontId="6" fillId="47" borderId="48" applyNumberFormat="0" applyProtection="0">
      <alignment horizontal="left" vertical="center" indent="1"/>
    </xf>
    <xf numFmtId="0" fontId="167" fillId="78" borderId="48" applyNumberFormat="0" applyAlignment="0" applyProtection="0"/>
    <xf numFmtId="0" fontId="257" fillId="0" borderId="94">
      <alignment horizontal="center" wrapText="1"/>
      <protection hidden="1"/>
    </xf>
    <xf numFmtId="0" fontId="119" fillId="48" borderId="53" applyNumberFormat="0" applyProtection="0">
      <alignment horizontal="left" vertical="top" indent="1"/>
    </xf>
    <xf numFmtId="0" fontId="4" fillId="0" borderId="92" applyNumberFormat="0" applyFont="0"/>
    <xf numFmtId="0" fontId="153"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4" fillId="66" borderId="60" applyNumberFormat="0" applyFont="0" applyAlignment="0" applyProtection="0"/>
    <xf numFmtId="0" fontId="153" fillId="104"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24" fillId="47"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5" fillId="0" borderId="50" applyFont="0" applyBorder="0"/>
    <xf numFmtId="0" fontId="6" fillId="64" borderId="53" applyNumberFormat="0" applyProtection="0">
      <alignment horizontal="left" vertical="top" indent="1"/>
    </xf>
    <xf numFmtId="0" fontId="282" fillId="48" borderId="72" applyNumberFormat="0" applyAlignment="0" applyProtection="0"/>
    <xf numFmtId="0" fontId="4" fillId="0" borderId="97" applyNumberFormat="0" applyFont="0" applyFill="0" applyAlignment="0"/>
    <xf numFmtId="0" fontId="153" fillId="47" borderId="53" applyNumberFormat="0" applyProtection="0">
      <alignment horizontal="right" vertical="center"/>
    </xf>
    <xf numFmtId="0" fontId="149" fillId="6" borderId="77">
      <protection hidden="1"/>
    </xf>
    <xf numFmtId="0" fontId="6" fillId="64" borderId="53" applyNumberFormat="0" applyProtection="0">
      <alignment horizontal="left" vertical="top" indent="1"/>
    </xf>
    <xf numFmtId="0" fontId="348" fillId="6" borderId="79" applyNumberFormat="0" applyAlignment="0" applyProtection="0"/>
    <xf numFmtId="0" fontId="222"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5"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53" fillId="73" borderId="53" applyNumberFormat="0" applyProtection="0">
      <alignment horizontal="right" vertical="center"/>
    </xf>
    <xf numFmtId="0" fontId="6" fillId="103" borderId="48" applyNumberFormat="0" applyProtection="0">
      <alignment horizontal="right" vertical="center"/>
    </xf>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top" indent="1"/>
    </xf>
    <xf numFmtId="0" fontId="149" fillId="6" borderId="77">
      <protection hidden="1"/>
    </xf>
    <xf numFmtId="176" fontId="175" fillId="0" borderId="50" applyFont="0" applyBorder="0"/>
    <xf numFmtId="0" fontId="186" fillId="66" borderId="53" applyNumberFormat="0" applyProtection="0">
      <alignment vertical="center"/>
    </xf>
    <xf numFmtId="0" fontId="153" fillId="115" borderId="53" applyNumberFormat="0" applyProtection="0">
      <alignment horizontal="left" vertical="center" indent="1"/>
    </xf>
    <xf numFmtId="0" fontId="4" fillId="66" borderId="60" applyNumberFormat="0" applyFont="0" applyAlignment="0" applyProtection="0"/>
    <xf numFmtId="0" fontId="348" fillId="6" borderId="79" applyNumberFormat="0" applyAlignment="0" applyProtection="0"/>
    <xf numFmtId="0" fontId="156"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8" fillId="66" borderId="60" applyNumberFormat="0" applyFont="0" applyAlignment="0" applyProtection="0"/>
    <xf numFmtId="0" fontId="6" fillId="115" borderId="54" applyNumberFormat="0" applyProtection="0">
      <alignment horizontal="left" vertical="center" indent="1"/>
    </xf>
    <xf numFmtId="0" fontId="248"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6" fillId="0" borderId="112">
      <alignment horizontal="left" wrapText="1"/>
      <protection hidden="1"/>
    </xf>
    <xf numFmtId="0" fontId="44" fillId="0" borderId="91" applyNumberFormat="0">
      <alignment horizontal="left"/>
    </xf>
    <xf numFmtId="0" fontId="4" fillId="64" borderId="53" applyNumberFormat="0" applyProtection="0">
      <alignment horizontal="left" vertical="center" indent="1"/>
    </xf>
    <xf numFmtId="0" fontId="153" fillId="154" borderId="53" applyNumberFormat="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4" fontId="336" fillId="0" borderId="90" applyFill="0" applyBorder="0" applyProtection="0">
      <alignment horizontal="right" vertical="center"/>
    </xf>
    <xf numFmtId="0" fontId="153" fillId="155"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4" fontId="336" fillId="0" borderId="90" applyFill="0" applyBorder="0" applyProtection="0">
      <alignment horizontal="right" vertical="center"/>
    </xf>
    <xf numFmtId="0" fontId="153" fillId="149" borderId="53" applyNumberFormat="0" applyProtection="0">
      <alignment horizontal="right" vertical="center"/>
    </xf>
    <xf numFmtId="0" fontId="309" fillId="46" borderId="79" applyNumberFormat="0" applyAlignment="0" applyProtection="0"/>
    <xf numFmtId="4" fontId="336" fillId="0" borderId="90" applyFill="0" applyBorder="0" applyProtection="0">
      <alignment horizontal="right" vertical="center"/>
    </xf>
    <xf numFmtId="0" fontId="6" fillId="47" borderId="53" applyNumberFormat="0" applyProtection="0">
      <alignment horizontal="left" vertical="top" indent="1"/>
    </xf>
    <xf numFmtId="0" fontId="187"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30" fillId="66" borderId="60" applyNumberFormat="0" applyFont="0" applyAlignment="0" applyProtection="0"/>
    <xf numFmtId="0" fontId="345" fillId="78" borderId="72" applyNumberForma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153" fillId="115"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4" fillId="64" borderId="53" applyNumberFormat="0" applyProtection="0">
      <alignment horizontal="left" vertical="center" indent="1"/>
    </xf>
    <xf numFmtId="0" fontId="378" fillId="207" borderId="54"/>
    <xf numFmtId="0" fontId="266" fillId="46" borderId="72" applyNumberFormat="0" applyAlignment="0" applyProtection="0"/>
    <xf numFmtId="0" fontId="119" fillId="48" borderId="53" applyNumberFormat="0" applyProtection="0">
      <alignment horizontal="left" vertical="center" indent="1"/>
    </xf>
    <xf numFmtId="0" fontId="4" fillId="115" borderId="53" applyNumberFormat="0" applyProtection="0">
      <alignment horizontal="left" vertical="top" indent="1"/>
    </xf>
    <xf numFmtId="267" fontId="3" fillId="0" borderId="5">
      <alignment vertical="top" wrapText="1"/>
    </xf>
    <xf numFmtId="0" fontId="186" fillId="66" borderId="53" applyNumberFormat="0" applyProtection="0">
      <alignment horizontal="left" vertical="top" indent="1"/>
    </xf>
    <xf numFmtId="0" fontId="337" fillId="6" borderId="72" applyNumberFormat="0" applyAlignment="0" applyProtection="0"/>
    <xf numFmtId="0" fontId="4" fillId="64" borderId="53" applyNumberFormat="0" applyProtection="0">
      <alignment horizontal="left" vertical="center" indent="1"/>
    </xf>
    <xf numFmtId="0" fontId="153" fillId="115" borderId="53" applyNumberFormat="0" applyProtection="0">
      <alignment horizontal="left" vertical="center" indent="1"/>
    </xf>
    <xf numFmtId="0" fontId="4" fillId="115" borderId="53" applyNumberFormat="0" applyProtection="0">
      <alignment horizontal="left" vertical="top" indent="1"/>
    </xf>
    <xf numFmtId="0" fontId="337" fillId="6" borderId="72" applyNumberFormat="0" applyAlignment="0" applyProtection="0"/>
    <xf numFmtId="0" fontId="4" fillId="75" borderId="5" applyFont="0">
      <alignment horizontal="center"/>
    </xf>
    <xf numFmtId="0" fontId="4" fillId="66" borderId="60" applyNumberFormat="0" applyFont="0" applyAlignment="0" applyProtection="0"/>
    <xf numFmtId="0" fontId="286" fillId="0" borderId="112">
      <alignment horizontal="left" wrapText="1"/>
      <protection hidden="1"/>
    </xf>
    <xf numFmtId="0" fontId="222" fillId="47" borderId="53" applyNumberFormat="0" applyProtection="0">
      <alignment horizontal="right" vertical="center"/>
    </xf>
    <xf numFmtId="0" fontId="345"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5" fillId="0" borderId="1" applyAlignment="0"/>
    <xf numFmtId="5" fontId="261" fillId="0" borderId="97" applyAlignment="0" applyProtection="0"/>
    <xf numFmtId="0" fontId="345"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53" fillId="148" borderId="53" applyNumberFormat="0" applyProtection="0">
      <alignment horizontal="right" vertical="center"/>
    </xf>
    <xf numFmtId="0" fontId="153" fillId="104" borderId="53" applyNumberFormat="0" applyProtection="0">
      <alignment horizontal="right" vertical="center"/>
    </xf>
    <xf numFmtId="0" fontId="4" fillId="0" borderId="97" applyNumberFormat="0" applyFont="0"/>
    <xf numFmtId="0" fontId="149" fillId="6" borderId="77">
      <protection hidden="1"/>
    </xf>
    <xf numFmtId="0" fontId="6" fillId="48" borderId="48" applyNumberFormat="0" applyProtection="0">
      <alignment horizontal="left" vertical="center" indent="1"/>
    </xf>
    <xf numFmtId="0" fontId="4" fillId="0" borderId="97" applyNumberFormat="0" applyFont="0" applyFill="0" applyAlignment="0"/>
    <xf numFmtId="0" fontId="130" fillId="66" borderId="60" applyNumberFormat="0" applyFont="0" applyAlignment="0" applyProtection="0"/>
    <xf numFmtId="0" fontId="153" fillId="66" borderId="53" applyNumberFormat="0" applyProtection="0">
      <alignment vertical="center"/>
    </xf>
    <xf numFmtId="0" fontId="248" fillId="66" borderId="60" applyNumberFormat="0" applyFont="0" applyAlignment="0" applyProtection="0"/>
    <xf numFmtId="0" fontId="310"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91" fillId="0" borderId="97"/>
    <xf numFmtId="0" fontId="153" fillId="47" borderId="53" applyNumberFormat="0" applyProtection="0">
      <alignment horizontal="right" vertical="center"/>
    </xf>
    <xf numFmtId="0" fontId="153" fillId="47" borderId="53" applyNumberFormat="0" applyProtection="0">
      <alignment horizontal="right" vertical="center"/>
    </xf>
    <xf numFmtId="0" fontId="222" fillId="47" borderId="53" applyNumberFormat="0" applyProtection="0">
      <alignment horizontal="right" vertical="center"/>
    </xf>
    <xf numFmtId="0" fontId="4" fillId="116" borderId="54" applyNumberFormat="0" applyProtection="0">
      <alignment horizontal="left" vertical="center" indent="1"/>
    </xf>
    <xf numFmtId="209" fontId="198" fillId="0" borderId="1" applyBorder="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286" fillId="0" borderId="112">
      <alignment horizontal="left" wrapText="1"/>
      <protection hidden="1"/>
    </xf>
    <xf numFmtId="0" fontId="6" fillId="115" borderId="54" applyNumberFormat="0" applyProtection="0">
      <alignment horizontal="left" vertical="center" indent="1"/>
    </xf>
    <xf numFmtId="0" fontId="186" fillId="6" borderId="53" applyNumberFormat="0" applyProtection="0">
      <alignment horizontal="left" vertical="center" indent="1"/>
    </xf>
    <xf numFmtId="0" fontId="345" fillId="78" borderId="72" applyNumberFormat="0" applyAlignment="0" applyProtection="0"/>
    <xf numFmtId="0" fontId="220" fillId="48" borderId="53" applyNumberFormat="0" applyProtection="0">
      <alignment vertical="center"/>
    </xf>
    <xf numFmtId="0" fontId="130" fillId="66" borderId="60" applyNumberFormat="0" applyFont="0" applyAlignment="0" applyProtection="0"/>
    <xf numFmtId="0" fontId="153" fillId="6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149" borderId="53" applyNumberFormat="0" applyProtection="0">
      <alignment horizontal="right" vertical="center"/>
    </xf>
    <xf numFmtId="0" fontId="167" fillId="78" borderId="48" applyNumberFormat="0" applyAlignment="0" applyProtection="0"/>
    <xf numFmtId="0" fontId="175"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8" fillId="46" borderId="48" applyNumberFormat="0" applyProtection="0">
      <alignment horizontal="right" vertical="center"/>
    </xf>
    <xf numFmtId="0" fontId="248" fillId="66" borderId="60" applyNumberFormat="0" applyFont="0" applyAlignment="0" applyProtection="0"/>
    <xf numFmtId="0" fontId="153" fillId="150"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286" fillId="0" borderId="112">
      <alignment horizontal="left" wrapText="1"/>
      <protection hidden="1"/>
    </xf>
    <xf numFmtId="38" fontId="50" fillId="48" borderId="1">
      <alignment horizontal="center"/>
      <protection locked="0"/>
    </xf>
    <xf numFmtId="0" fontId="184" fillId="46" borderId="48" applyNumberFormat="0" applyProtection="0">
      <alignment horizontal="right" vertical="center"/>
    </xf>
    <xf numFmtId="0" fontId="286" fillId="0" borderId="112">
      <alignment horizontal="left" wrapText="1"/>
      <protection locked="0"/>
    </xf>
    <xf numFmtId="0" fontId="153" fillId="115" borderId="53" applyNumberFormat="0" applyProtection="0">
      <alignment horizontal="left" vertical="top" indent="1"/>
    </xf>
    <xf numFmtId="0" fontId="153" fillId="66" borderId="53" applyNumberFormat="0" applyProtection="0">
      <alignment horizontal="left" vertical="top" indent="1"/>
    </xf>
    <xf numFmtId="0" fontId="257" fillId="0" borderId="94">
      <alignment horizontal="right" wrapText="1"/>
      <protection locked="0"/>
    </xf>
    <xf numFmtId="5" fontId="261" fillId="0" borderId="97" applyAlignment="0" applyProtection="0"/>
    <xf numFmtId="4" fontId="336" fillId="0" borderId="90" applyFill="0" applyBorder="0" applyProtection="0">
      <alignment horizontal="right" vertical="center"/>
    </xf>
    <xf numFmtId="0" fontId="4" fillId="0" borderId="1" applyNumberFormat="0" applyFont="0"/>
    <xf numFmtId="0" fontId="332" fillId="66" borderId="60" applyNumberFormat="0" applyFont="0" applyAlignment="0" applyProtection="0"/>
    <xf numFmtId="0" fontId="153" fillId="73" borderId="53" applyNumberFormat="0" applyProtection="0">
      <alignment horizontal="right" vertical="center"/>
    </xf>
    <xf numFmtId="0" fontId="378"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222" fillId="66" borderId="53" applyNumberFormat="0" applyProtection="0">
      <alignment vertical="center"/>
    </xf>
    <xf numFmtId="0" fontId="348" fillId="6" borderId="79" applyNumberFormat="0" applyAlignment="0" applyProtection="0"/>
    <xf numFmtId="0" fontId="248" fillId="66" borderId="60" applyNumberFormat="0" applyFont="0" applyAlignment="0" applyProtection="0"/>
    <xf numFmtId="0" fontId="130" fillId="66" borderId="60" applyNumberFormat="0" applyFont="0" applyAlignment="0" applyProtection="0"/>
    <xf numFmtId="0" fontId="257" fillId="0" borderId="94">
      <alignment horizontal="right" wrapText="1"/>
      <protection locked="0"/>
    </xf>
    <xf numFmtId="0" fontId="257" fillId="0" borderId="94">
      <alignment horizontal="right" wrapText="1"/>
      <protection locked="0"/>
    </xf>
    <xf numFmtId="0" fontId="119" fillId="48" borderId="53" applyNumberFormat="0" applyProtection="0">
      <alignment horizontal="left" vertical="center" indent="1"/>
    </xf>
    <xf numFmtId="0" fontId="130" fillId="66" borderId="60" applyNumberFormat="0" applyFont="0" applyAlignment="0" applyProtection="0"/>
    <xf numFmtId="0" fontId="119"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53" fillId="73" borderId="53"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5" fillId="0" borderId="50" applyFont="0" applyBorder="0"/>
    <xf numFmtId="176" fontId="369" fillId="0" borderId="5"/>
    <xf numFmtId="0" fontId="6" fillId="47" borderId="54" applyNumberFormat="0" applyProtection="0">
      <alignment horizontal="left" vertical="center" indent="1"/>
    </xf>
    <xf numFmtId="0" fontId="6" fillId="115" borderId="53" applyNumberFormat="0" applyProtection="0">
      <alignment horizontal="left" vertical="top" indent="1"/>
    </xf>
    <xf numFmtId="0" fontId="153" fillId="66" borderId="53" applyNumberFormat="0" applyProtection="0">
      <alignment horizontal="left" vertical="center" indent="1"/>
    </xf>
    <xf numFmtId="0" fontId="286" fillId="0" borderId="76">
      <alignment horizontal="center"/>
      <protection hidden="1"/>
    </xf>
    <xf numFmtId="0" fontId="153" fillId="155" borderId="53" applyNumberFormat="0" applyProtection="0">
      <alignment horizontal="right" vertical="center"/>
    </xf>
    <xf numFmtId="0" fontId="6" fillId="151" borderId="48" applyNumberFormat="0" applyProtection="0">
      <alignment horizontal="right" vertical="center"/>
    </xf>
    <xf numFmtId="0" fontId="185" fillId="48" borderId="53" applyNumberFormat="0" applyProtection="0">
      <alignment horizontal="left" vertical="top" indent="1"/>
    </xf>
    <xf numFmtId="0" fontId="248" fillId="66" borderId="60" applyNumberFormat="0" applyFont="0" applyAlignment="0" applyProtection="0"/>
    <xf numFmtId="0" fontId="119" fillId="48" borderId="53" applyNumberFormat="0" applyProtection="0">
      <alignment vertical="center"/>
    </xf>
    <xf numFmtId="0" fontId="375" fillId="0" borderId="1" applyAlignment="0"/>
    <xf numFmtId="0" fontId="153" fillId="151" borderId="53" applyNumberFormat="0" applyProtection="0">
      <alignment horizontal="right" vertical="center"/>
    </xf>
    <xf numFmtId="0" fontId="44" fillId="0" borderId="91" applyNumberFormat="0">
      <alignment horizontal="left"/>
    </xf>
    <xf numFmtId="0" fontId="248" fillId="66" borderId="60" applyNumberFormat="0" applyFont="0" applyAlignment="0" applyProtection="0"/>
    <xf numFmtId="0" fontId="153" fillId="104" borderId="53" applyNumberFormat="0" applyProtection="0">
      <alignment horizontal="right" vertical="center"/>
    </xf>
    <xf numFmtId="0" fontId="6" fillId="104" borderId="48"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4" fillId="0" borderId="1" applyNumberFormat="0" applyFont="0"/>
    <xf numFmtId="0" fontId="345" fillId="78" borderId="72" applyNumberFormat="0" applyAlignment="0" applyProtection="0"/>
    <xf numFmtId="0" fontId="248" fillId="66" borderId="60" applyNumberFormat="0" applyFont="0" applyAlignment="0" applyProtection="0"/>
    <xf numFmtId="0" fontId="224" fillId="47" borderId="53" applyNumberFormat="0" applyProtection="0">
      <alignment horizontal="right" vertical="center"/>
    </xf>
    <xf numFmtId="0" fontId="337" fillId="6" borderId="72" applyNumberFormat="0" applyAlignment="0" applyProtection="0"/>
    <xf numFmtId="0" fontId="4" fillId="64" borderId="53" applyNumberFormat="0" applyProtection="0">
      <alignment horizontal="left" vertical="top" indent="1"/>
    </xf>
    <xf numFmtId="0" fontId="286" fillId="0" borderId="76">
      <alignment horizontal="center"/>
      <protection hidden="1"/>
    </xf>
    <xf numFmtId="0" fontId="149" fillId="0" borderId="112">
      <protection hidden="1"/>
    </xf>
    <xf numFmtId="0" fontId="337" fillId="6" borderId="72" applyNumberFormat="0" applyAlignment="0" applyProtection="0"/>
    <xf numFmtId="0" fontId="4" fillId="115" borderId="53" applyNumberFormat="0" applyProtection="0">
      <alignment horizontal="left" vertical="top" indent="1"/>
    </xf>
    <xf numFmtId="0" fontId="119" fillId="48" borderId="53" applyNumberFormat="0" applyProtection="0">
      <alignment horizontal="left" vertical="center" indent="1"/>
    </xf>
    <xf numFmtId="0" fontId="153" fillId="66" borderId="53" applyNumberFormat="0" applyProtection="0">
      <alignment horizontal="left" vertical="top" indent="1"/>
    </xf>
    <xf numFmtId="0" fontId="220" fillId="48" borderId="53" applyNumberFormat="0" applyProtection="0">
      <alignment vertical="center"/>
    </xf>
    <xf numFmtId="0" fontId="186" fillId="115" borderId="53" applyNumberFormat="0" applyProtection="0">
      <alignment horizontal="left" vertical="top" indent="1"/>
    </xf>
    <xf numFmtId="0" fontId="153" fillId="115" borderId="53" applyNumberFormat="0" applyProtection="0">
      <alignment horizontal="left" vertical="top" indent="1"/>
    </xf>
    <xf numFmtId="0" fontId="184" fillId="46" borderId="48" applyNumberFormat="0" applyProtection="0">
      <alignment horizontal="right" vertical="center"/>
    </xf>
    <xf numFmtId="0" fontId="119" fillId="48" borderId="53" applyNumberFormat="0" applyProtection="0">
      <alignment horizontal="left" vertical="top" indent="1"/>
    </xf>
    <xf numFmtId="0" fontId="266" fillId="46" borderId="72" applyNumberFormat="0" applyAlignment="0" applyProtection="0"/>
    <xf numFmtId="0" fontId="222" fillId="47" borderId="53" applyNumberFormat="0" applyProtection="0">
      <alignment horizontal="right" vertical="center"/>
    </xf>
    <xf numFmtId="0" fontId="153"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vertical="center"/>
    </xf>
    <xf numFmtId="0" fontId="4" fillId="0" borderId="15" applyNumberFormat="0" applyFont="0"/>
    <xf numFmtId="0" fontId="257" fillId="0" borderId="94">
      <alignment horizontal="right" wrapText="1"/>
      <protection locked="0"/>
    </xf>
    <xf numFmtId="0" fontId="119" fillId="48"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horizontal="left" vertical="top" indent="1"/>
    </xf>
    <xf numFmtId="0" fontId="266" fillId="46" borderId="72" applyNumberFormat="0" applyAlignment="0" applyProtection="0"/>
    <xf numFmtId="0" fontId="6" fillId="151"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222" fillId="47" borderId="53" applyNumberFormat="0" applyProtection="0">
      <alignment horizontal="right" vertical="center"/>
    </xf>
    <xf numFmtId="0" fontId="6" fillId="64" borderId="53" applyNumberFormat="0" applyProtection="0">
      <alignment horizontal="left" vertical="top" indent="1"/>
    </xf>
    <xf numFmtId="0" fontId="332" fillId="66" borderId="60" applyNumberFormat="0" applyFont="0" applyAlignment="0" applyProtection="0"/>
    <xf numFmtId="0" fontId="248" fillId="66" borderId="60" applyNumberFormat="0" applyFont="0" applyAlignment="0" applyProtection="0"/>
    <xf numFmtId="0" fontId="4" fillId="0" borderId="97" applyNumberFormat="0" applyFont="0" applyFill="0" applyAlignment="0"/>
    <xf numFmtId="0" fontId="345"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10"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22" fillId="66"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4" fontId="336" fillId="0" borderId="90" applyFill="0" applyBorder="0" applyProtection="0">
      <alignment horizontal="right" vertical="center"/>
    </xf>
    <xf numFmtId="0" fontId="153" fillId="115" borderId="53" applyNumberFormat="0" applyProtection="0">
      <alignment horizontal="left" vertical="top" indent="1"/>
    </xf>
    <xf numFmtId="0" fontId="257" fillId="0" borderId="94">
      <alignment horizontal="center" wrapText="1"/>
      <protection hidden="1"/>
    </xf>
    <xf numFmtId="0" fontId="4" fillId="116" borderId="54" applyNumberFormat="0" applyProtection="0">
      <alignment horizontal="left" vertical="center" indent="1"/>
    </xf>
    <xf numFmtId="0" fontId="153" fillId="115" borderId="53" applyNumberFormat="0" applyProtection="0">
      <alignment horizontal="right" vertical="center"/>
    </xf>
    <xf numFmtId="0" fontId="153" fillId="73" borderId="53" applyNumberFormat="0" applyProtection="0">
      <alignment horizontal="right" vertical="center"/>
    </xf>
    <xf numFmtId="176" fontId="175" fillId="0" borderId="50" applyFont="0" applyBorder="0"/>
    <xf numFmtId="198" fontId="253" fillId="0" borderId="93"/>
    <xf numFmtId="5" fontId="261" fillId="0" borderId="97" applyAlignment="0" applyProtection="0"/>
    <xf numFmtId="0" fontId="153" fillId="47" borderId="53" applyNumberFormat="0" applyProtection="0">
      <alignment horizontal="right" vertical="center"/>
    </xf>
    <xf numFmtId="0" fontId="153"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30" fillId="66" borderId="60" applyNumberFormat="0" applyFont="0" applyAlignment="0" applyProtection="0"/>
    <xf numFmtId="0" fontId="4" fillId="115" borderId="53" applyNumberFormat="0" applyProtection="0">
      <alignment horizontal="left" vertical="center"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86"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30" fillId="66" borderId="60" applyNumberFormat="0" applyFont="0" applyAlignment="0" applyProtection="0"/>
    <xf numFmtId="0" fontId="153" fillId="66" borderId="53" applyNumberFormat="0" applyProtection="0">
      <alignment horizontal="left" vertical="top" indent="1"/>
    </xf>
    <xf numFmtId="0" fontId="222"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0" fontId="310" fillId="0" borderId="94">
      <alignment horizontal="right" wrapText="1"/>
      <protection hidden="1"/>
    </xf>
    <xf numFmtId="0" fontId="6" fillId="115" borderId="54" applyNumberFormat="0" applyProtection="0">
      <alignment horizontal="left" vertical="center" indent="1"/>
    </xf>
    <xf numFmtId="0" fontId="286"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50" fillId="0" borderId="99" applyNumberFormat="0"/>
    <xf numFmtId="0" fontId="309" fillId="46" borderId="79" applyNumberFormat="0" applyAlignment="0" applyProtection="0"/>
    <xf numFmtId="0" fontId="153" fillId="149" borderId="53" applyNumberFormat="0" applyProtection="0">
      <alignment horizontal="right" vertical="center"/>
    </xf>
    <xf numFmtId="0" fontId="153" fillId="149" borderId="53" applyNumberFormat="0" applyProtection="0">
      <alignment horizontal="right" vertical="center"/>
    </xf>
    <xf numFmtId="0" fontId="332" fillId="66" borderId="60" applyNumberFormat="0" applyFont="0" applyAlignment="0" applyProtection="0"/>
    <xf numFmtId="0" fontId="220" fillId="48" borderId="53" applyNumberFormat="0" applyProtection="0">
      <alignment vertical="center"/>
    </xf>
    <xf numFmtId="0" fontId="6" fillId="95" borderId="54" applyNumberFormat="0" applyProtection="0">
      <alignment horizontal="left" vertical="center" indent="1"/>
    </xf>
    <xf numFmtId="0" fontId="222" fillId="66" borderId="53" applyNumberFormat="0" applyProtection="0">
      <alignment vertical="center"/>
    </xf>
    <xf numFmtId="0" fontId="186" fillId="66" borderId="53" applyNumberFormat="0" applyProtection="0">
      <alignment horizontal="left" vertical="top" indent="1"/>
    </xf>
    <xf numFmtId="0" fontId="337" fillId="6" borderId="72" applyNumberFormat="0" applyAlignment="0" applyProtection="0"/>
    <xf numFmtId="0" fontId="4" fillId="115" borderId="53" applyNumberFormat="0" applyProtection="0">
      <alignment horizontal="left" vertical="center" indent="1"/>
    </xf>
    <xf numFmtId="0" fontId="130" fillId="66" borderId="60" applyNumberFormat="0" applyFont="0" applyAlignment="0" applyProtection="0"/>
    <xf numFmtId="0" fontId="221" fillId="0" borderId="89" applyNumberFormat="0" applyFill="0" applyAlignment="0" applyProtection="0"/>
    <xf numFmtId="0" fontId="4" fillId="115"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185" fillId="48" borderId="53" applyNumberFormat="0" applyProtection="0">
      <alignment horizontal="left" vertical="top" indent="1"/>
    </xf>
    <xf numFmtId="0" fontId="149" fillId="6" borderId="77">
      <protection hidden="1"/>
    </xf>
    <xf numFmtId="0" fontId="378" fillId="150" borderId="54"/>
    <xf numFmtId="0" fontId="4" fillId="64" borderId="53" applyNumberFormat="0" applyProtection="0">
      <alignment horizontal="left" vertical="center" indent="1"/>
    </xf>
    <xf numFmtId="198" fontId="253" fillId="0" borderId="93"/>
    <xf numFmtId="0" fontId="153" fillId="148" borderId="53" applyNumberFormat="0" applyProtection="0">
      <alignment horizontal="right" vertical="center"/>
    </xf>
    <xf numFmtId="0" fontId="186" fillId="66" borderId="53" applyNumberFormat="0" applyProtection="0">
      <alignment vertical="center"/>
    </xf>
    <xf numFmtId="0" fontId="257" fillId="0" borderId="112">
      <protection hidden="1"/>
    </xf>
    <xf numFmtId="0" fontId="348" fillId="6" borderId="79" applyNumberFormat="0" applyAlignment="0" applyProtection="0"/>
    <xf numFmtId="0" fontId="149" fillId="6" borderId="77">
      <protection hidden="1"/>
    </xf>
    <xf numFmtId="0" fontId="348" fillId="6" borderId="79" applyNumberFormat="0" applyAlignment="0" applyProtection="0"/>
    <xf numFmtId="0" fontId="153" fillId="66" borderId="53" applyNumberFormat="0" applyProtection="0">
      <alignment horizontal="left" vertical="center" indent="1"/>
    </xf>
    <xf numFmtId="0" fontId="286" fillId="0" borderId="76">
      <alignment horizontal="center"/>
      <protection hidden="1"/>
    </xf>
    <xf numFmtId="0" fontId="345" fillId="78" borderId="72" applyNumberFormat="0" applyAlignment="0" applyProtection="0"/>
    <xf numFmtId="0" fontId="153" fillId="149" borderId="53" applyNumberFormat="0" applyProtection="0">
      <alignment horizontal="right" vertical="center"/>
    </xf>
    <xf numFmtId="0" fontId="153" fillId="73" borderId="53" applyNumberFormat="0" applyProtection="0">
      <alignment horizontal="right" vertical="center"/>
    </xf>
    <xf numFmtId="0" fontId="266" fillId="46" borderId="72" applyNumberFormat="0" applyAlignment="0" applyProtection="0"/>
    <xf numFmtId="0" fontId="153" fillId="149" borderId="53" applyNumberFormat="0" applyProtection="0">
      <alignment horizontal="right" vertical="center"/>
    </xf>
    <xf numFmtId="0" fontId="4" fillId="115" borderId="53" applyNumberFormat="0" applyProtection="0">
      <alignment horizontal="left" vertical="center" indent="1"/>
    </xf>
    <xf numFmtId="0" fontId="337" fillId="6" borderId="72" applyNumberFormat="0" applyAlignment="0" applyProtection="0"/>
    <xf numFmtId="209" fontId="198" fillId="0" borderId="1" applyBorder="0" applyProtection="0">
      <alignment horizontal="right" vertical="center"/>
    </xf>
    <xf numFmtId="0" fontId="4" fillId="114" borderId="5" applyNumberFormat="0" applyFont="0" applyBorder="0" applyProtection="0"/>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7" fillId="190" borderId="54"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horizontal="left" vertical="center" indent="1"/>
    </xf>
    <xf numFmtId="0" fontId="4" fillId="47" borderId="53" applyNumberFormat="0" applyProtection="0">
      <alignment horizontal="left" vertical="top" indent="1"/>
    </xf>
    <xf numFmtId="38" fontId="50" fillId="48" borderId="1">
      <alignment horizontal="center"/>
      <protection locked="0"/>
    </xf>
    <xf numFmtId="0" fontId="266" fillId="46" borderId="72" applyNumberFormat="0" applyAlignment="0" applyProtection="0"/>
    <xf numFmtId="0" fontId="191" fillId="0" borderId="97"/>
    <xf numFmtId="0" fontId="153" fillId="115" borderId="53" applyNumberFormat="0" applyProtection="0">
      <alignment horizontal="left" vertical="top" indent="1"/>
    </xf>
    <xf numFmtId="0" fontId="222" fillId="66" borderId="53" applyNumberFormat="0" applyProtection="0">
      <alignment vertical="center"/>
    </xf>
    <xf numFmtId="0" fontId="50"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91" fillId="0" borderId="97"/>
    <xf numFmtId="0" fontId="286" fillId="0" borderId="95">
      <alignment horizontal="right"/>
      <protection hidden="1"/>
    </xf>
    <xf numFmtId="0" fontId="332" fillId="66" borderId="60" applyNumberFormat="0" applyFont="0" applyAlignment="0" applyProtection="0"/>
    <xf numFmtId="0" fontId="309" fillId="46" borderId="79" applyNumberFormat="0" applyAlignment="0" applyProtection="0"/>
    <xf numFmtId="0" fontId="337" fillId="6" borderId="72" applyNumberFormat="0" applyAlignment="0" applyProtection="0"/>
    <xf numFmtId="0" fontId="378" fillId="150" borderId="54"/>
    <xf numFmtId="5" fontId="261" fillId="0" borderId="97" applyAlignment="0" applyProtection="0"/>
    <xf numFmtId="0" fontId="222" fillId="66" borderId="53" applyNumberFormat="0" applyProtection="0">
      <alignment vertical="center"/>
    </xf>
    <xf numFmtId="0" fontId="4" fillId="47" borderId="53" applyNumberFormat="0" applyProtection="0">
      <alignment horizontal="left" vertical="center" indent="1"/>
    </xf>
    <xf numFmtId="5" fontId="261" fillId="0" borderId="97" applyAlignment="0" applyProtection="0"/>
    <xf numFmtId="0" fontId="153" fillId="103"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0" fontId="6" fillId="0" borderId="48" applyNumberFormat="0" applyProtection="0">
      <alignment horizontal="right" vertical="center"/>
    </xf>
    <xf numFmtId="0" fontId="248" fillId="66" borderId="60" applyNumberFormat="0" applyFont="0" applyAlignment="0" applyProtection="0"/>
    <xf numFmtId="0" fontId="332"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7" fillId="78" borderId="48" applyNumberFormat="0" applyAlignment="0" applyProtection="0"/>
    <xf numFmtId="0" fontId="4" fillId="115" borderId="53" applyNumberFormat="0" applyProtection="0">
      <alignment horizontal="left" vertical="top" indent="1"/>
    </xf>
    <xf numFmtId="0" fontId="153" fillId="66" borderId="53" applyNumberFormat="0" applyProtection="0">
      <alignment vertical="center"/>
    </xf>
    <xf numFmtId="0" fontId="4" fillId="47"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15" borderId="53" applyNumberFormat="0" applyProtection="0">
      <alignment horizontal="left" vertical="center" indent="1"/>
    </xf>
    <xf numFmtId="0" fontId="337" fillId="6" borderId="72" applyNumberFormat="0" applyAlignment="0" applyProtection="0"/>
    <xf numFmtId="0" fontId="153"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4" fontId="336" fillId="0" borderId="90" applyFill="0" applyBorder="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267" fontId="3" fillId="0" borderId="5">
      <alignment vertical="top" wrapText="1"/>
    </xf>
    <xf numFmtId="5" fontId="261" fillId="0" borderId="97" applyAlignment="0" applyProtection="0"/>
    <xf numFmtId="0" fontId="146" fillId="0" borderId="1">
      <alignment horizontal="centerContinuous" vertical="center"/>
    </xf>
    <xf numFmtId="0" fontId="257" fillId="0" borderId="94">
      <alignment horizontal="center" wrapText="1"/>
      <protection hidden="1"/>
    </xf>
    <xf numFmtId="0" fontId="4" fillId="115" borderId="53" applyNumberFormat="0" applyProtection="0">
      <alignment horizontal="left" vertical="center" indent="1"/>
    </xf>
    <xf numFmtId="5" fontId="261" fillId="0" borderId="97" applyAlignment="0" applyProtection="0"/>
    <xf numFmtId="176" fontId="191" fillId="0" borderId="97"/>
    <xf numFmtId="0" fontId="345" fillId="78" borderId="72" applyNumberFormat="0" applyAlignment="0" applyProtection="0"/>
    <xf numFmtId="0" fontId="310" fillId="0" borderId="94">
      <alignment horizontal="right" wrapText="1"/>
      <protection hidden="1"/>
    </xf>
    <xf numFmtId="0" fontId="153" fillId="66" borderId="53" applyNumberFormat="0" applyProtection="0">
      <alignment horizontal="left" vertical="center" indent="1"/>
    </xf>
    <xf numFmtId="0" fontId="257" fillId="0" borderId="112">
      <protection hidden="1"/>
    </xf>
    <xf numFmtId="0" fontId="50" fillId="46" borderId="1" applyNumberFormat="0">
      <alignment horizontal="centerContinuous" wrapText="1"/>
    </xf>
    <xf numFmtId="0" fontId="4" fillId="47" borderId="53" applyNumberFormat="0" applyProtection="0">
      <alignment horizontal="left" vertical="top" indent="1"/>
    </xf>
    <xf numFmtId="0" fontId="130"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49" fillId="0" borderId="112">
      <protection hidden="1"/>
    </xf>
    <xf numFmtId="0" fontId="153" fillId="148" borderId="53" applyNumberFormat="0" applyProtection="0">
      <alignment horizontal="right" vertical="center"/>
    </xf>
    <xf numFmtId="0" fontId="348" fillId="6" borderId="79" applyNumberFormat="0" applyAlignment="0" applyProtection="0"/>
    <xf numFmtId="0" fontId="186" fillId="66" borderId="53" applyNumberFormat="0" applyProtection="0">
      <alignment horizontal="left" vertical="top" indent="1"/>
    </xf>
    <xf numFmtId="0" fontId="332" fillId="66" borderId="60" applyNumberFormat="0" applyFont="0" applyAlignment="0" applyProtection="0"/>
    <xf numFmtId="0" fontId="153" fillId="66" borderId="53" applyNumberFormat="0" applyProtection="0">
      <alignment horizontal="left" vertical="top" indent="1"/>
    </xf>
    <xf numFmtId="0" fontId="348" fillId="6" borderId="79" applyNumberFormat="0" applyAlignment="0" applyProtection="0"/>
    <xf numFmtId="0" fontId="6" fillId="64" borderId="53" applyNumberFormat="0" applyProtection="0">
      <alignment horizontal="left" vertical="top" indent="1"/>
    </xf>
    <xf numFmtId="0" fontId="4" fillId="114" borderId="5" applyNumberFormat="0" applyFont="0" applyBorder="0" applyProtection="0"/>
    <xf numFmtId="0" fontId="119" fillId="48" borderId="53" applyNumberFormat="0" applyProtection="0">
      <alignment horizontal="left" vertical="center" indent="1"/>
    </xf>
    <xf numFmtId="0" fontId="248" fillId="66" borderId="60" applyNumberFormat="0" applyFont="0" applyAlignment="0" applyProtection="0"/>
    <xf numFmtId="1" fontId="206"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53" fillId="148" borderId="53" applyNumberFormat="0" applyProtection="0">
      <alignment horizontal="right" vertical="center"/>
    </xf>
    <xf numFmtId="0" fontId="332" fillId="66" borderId="60" applyNumberFormat="0" applyFont="0" applyAlignment="0" applyProtection="0"/>
    <xf numFmtId="0" fontId="4" fillId="0" borderId="92" applyNumberFormat="0" applyFont="0"/>
    <xf numFmtId="0" fontId="248" fillId="66" borderId="60" applyNumberFormat="0" applyFon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175" fillId="0" borderId="50" applyFont="0" applyBorder="0"/>
    <xf numFmtId="0" fontId="4" fillId="115" borderId="53" applyNumberFormat="0" applyProtection="0">
      <alignment horizontal="left" vertical="top" indent="1"/>
    </xf>
    <xf numFmtId="0" fontId="257" fillId="0" borderId="112">
      <protection hidden="1"/>
    </xf>
    <xf numFmtId="0" fontId="345" fillId="78" borderId="72" applyNumberFormat="0" applyAlignment="0" applyProtection="0"/>
    <xf numFmtId="0" fontId="286" fillId="0" borderId="95">
      <alignment horizontal="right"/>
      <protection hidden="1"/>
    </xf>
    <xf numFmtId="0" fontId="6" fillId="73" borderId="54"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48" fillId="66" borderId="60" applyNumberFormat="0" applyFont="0" applyAlignment="0" applyProtection="0"/>
    <xf numFmtId="0" fontId="44" fillId="0" borderId="91" applyNumberFormat="0">
      <alignment horizontal="left"/>
    </xf>
    <xf numFmtId="0" fontId="345" fillId="78" borderId="72" applyNumberFormat="0" applyAlignment="0" applyProtection="0"/>
    <xf numFmtId="0" fontId="337" fillId="6" borderId="72" applyNumberFormat="0" applyAlignment="0" applyProtection="0"/>
    <xf numFmtId="0" fontId="257" fillId="0" borderId="94">
      <alignment horizontal="center" wrapText="1"/>
      <protection hidden="1"/>
    </xf>
    <xf numFmtId="0" fontId="337" fillId="6" borderId="72" applyNumberFormat="0" applyAlignment="0" applyProtection="0"/>
    <xf numFmtId="0" fontId="153"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5" fillId="0" borderId="98">
      <alignment horizontal="left" vertical="center"/>
    </xf>
    <xf numFmtId="0" fontId="248" fillId="66" borderId="60" applyNumberFormat="0" applyFont="0" applyAlignment="0" applyProtection="0"/>
    <xf numFmtId="176" fontId="191" fillId="0" borderId="97"/>
    <xf numFmtId="0" fontId="345" fillId="78" borderId="72" applyNumberFormat="0" applyAlignment="0" applyProtection="0"/>
    <xf numFmtId="0" fontId="153" fillId="66" borderId="53" applyNumberFormat="0" applyProtection="0">
      <alignment horizontal="left" vertical="top" indent="1"/>
    </xf>
    <xf numFmtId="0" fontId="119" fillId="48" borderId="53" applyNumberFormat="0" applyProtection="0">
      <alignment vertical="center"/>
    </xf>
    <xf numFmtId="0" fontId="286" fillId="0" borderId="76">
      <alignment horizontal="center"/>
      <protection hidden="1"/>
    </xf>
    <xf numFmtId="0" fontId="153"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9" fillId="0" borderId="112">
      <protection hidden="1"/>
    </xf>
    <xf numFmtId="0" fontId="257" fillId="0" borderId="112">
      <protection hidden="1"/>
    </xf>
    <xf numFmtId="0" fontId="337" fillId="6" borderId="72" applyNumberFormat="0" applyAlignment="0" applyProtection="0"/>
    <xf numFmtId="0" fontId="279" fillId="0" borderId="5">
      <alignment horizontal="left"/>
    </xf>
    <xf numFmtId="176" fontId="175" fillId="0" borderId="50" applyFont="0" applyBorder="0"/>
    <xf numFmtId="0" fontId="345" fillId="78" borderId="72" applyNumberFormat="0" applyAlignment="0" applyProtection="0"/>
    <xf numFmtId="0" fontId="248" fillId="66" borderId="60" applyNumberFormat="0" applyFont="0" applyAlignment="0" applyProtection="0"/>
    <xf numFmtId="0" fontId="286" fillId="0" borderId="76">
      <alignment horizontal="center"/>
      <protection hidden="1"/>
    </xf>
    <xf numFmtId="0" fontId="153" fillId="66" borderId="53" applyNumberFormat="0" applyProtection="0">
      <alignment vertical="center"/>
    </xf>
    <xf numFmtId="0" fontId="4" fillId="64" borderId="53" applyNumberFormat="0" applyProtection="0">
      <alignment horizontal="left" vertical="top" indent="1"/>
    </xf>
    <xf numFmtId="5" fontId="261" fillId="0" borderId="97" applyAlignment="0" applyProtection="0"/>
    <xf numFmtId="0" fontId="4" fillId="64" borderId="53" applyNumberFormat="0" applyProtection="0">
      <alignment horizontal="left" vertical="top" indent="1"/>
    </xf>
    <xf numFmtId="0" fontId="149" fillId="0" borderId="112">
      <protection hidden="1"/>
    </xf>
    <xf numFmtId="0" fontId="4" fillId="0" borderId="97" applyNumberFormat="0" applyFont="0" applyFill="0" applyAlignment="0"/>
    <xf numFmtId="0" fontId="332" fillId="66" borderId="60" applyNumberFormat="0" applyFont="0" applyAlignment="0" applyProtection="0"/>
    <xf numFmtId="0" fontId="248" fillId="66" borderId="60" applyNumberFormat="0" applyFont="0" applyAlignment="0" applyProtection="0"/>
    <xf numFmtId="0" fontId="286" fillId="0" borderId="76">
      <alignment horizontal="center"/>
      <protection hidden="1"/>
    </xf>
    <xf numFmtId="0" fontId="119" fillId="48" borderId="53" applyNumberFormat="0" applyProtection="0">
      <alignment horizontal="left" vertical="top" indent="1"/>
    </xf>
    <xf numFmtId="0" fontId="153" fillId="66" borderId="53" applyNumberFormat="0" applyProtection="0">
      <alignment vertical="center"/>
    </xf>
    <xf numFmtId="0" fontId="153" fillId="149" borderId="53" applyNumberFormat="0" applyProtection="0">
      <alignment horizontal="right" vertical="center"/>
    </xf>
    <xf numFmtId="0" fontId="248" fillId="66" borderId="60" applyNumberFormat="0" applyFont="0" applyAlignment="0" applyProtection="0"/>
    <xf numFmtId="0" fontId="149" fillId="6" borderId="77">
      <protection hidden="1"/>
    </xf>
    <xf numFmtId="0" fontId="6" fillId="47" borderId="53" applyNumberFormat="0" applyProtection="0">
      <alignment horizontal="left" vertical="top" indent="1"/>
    </xf>
    <xf numFmtId="0" fontId="186" fillId="66" borderId="53" applyNumberFormat="0" applyProtection="0">
      <alignment horizontal="left" vertical="top" indent="1"/>
    </xf>
    <xf numFmtId="0" fontId="345" fillId="78" borderId="72" applyNumberForma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53" fillId="103" borderId="53" applyNumberFormat="0" applyProtection="0">
      <alignment horizontal="right" vertical="center"/>
    </xf>
    <xf numFmtId="0" fontId="4" fillId="116" borderId="53" applyNumberFormat="0" applyProtection="0">
      <alignment horizontal="left" vertical="top" indent="1"/>
    </xf>
    <xf numFmtId="0" fontId="153"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9" fillId="46" borderId="79" applyNumberFormat="0" applyAlignment="0" applyProtection="0"/>
    <xf numFmtId="0" fontId="153" fillId="115" borderId="53" applyNumberFormat="0" applyProtection="0">
      <alignment horizontal="left" vertical="top" indent="1"/>
    </xf>
    <xf numFmtId="0" fontId="4" fillId="64" borderId="53" applyNumberFormat="0" applyProtection="0">
      <alignment horizontal="left" vertical="center" indent="1"/>
    </xf>
    <xf numFmtId="0" fontId="257" fillId="0" borderId="112">
      <protection hidden="1"/>
    </xf>
    <xf numFmtId="0" fontId="4" fillId="116" borderId="53" applyNumberFormat="0" applyProtection="0">
      <alignment horizontal="left" vertical="top" indent="1"/>
    </xf>
    <xf numFmtId="0" fontId="4" fillId="75" borderId="5" applyFont="0">
      <alignment horizontal="center"/>
    </xf>
    <xf numFmtId="0" fontId="186" fillId="66"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49" fillId="0" borderId="112">
      <protection hidden="1"/>
    </xf>
    <xf numFmtId="0" fontId="248" fillId="66" borderId="60" applyNumberFormat="0" applyFont="0" applyAlignment="0" applyProtection="0"/>
    <xf numFmtId="0" fontId="222" fillId="66" borderId="53" applyNumberFormat="0" applyProtection="0">
      <alignment vertical="center"/>
    </xf>
    <xf numFmtId="0" fontId="348" fillId="6" borderId="79" applyNumberFormat="0" applyAlignment="0" applyProtection="0"/>
    <xf numFmtId="0" fontId="337" fillId="6" borderId="72" applyNumberFormat="0" applyAlignment="0" applyProtection="0"/>
    <xf numFmtId="0" fontId="286" fillId="0" borderId="112">
      <alignment horizontal="left" wrapText="1"/>
      <protection locked="0"/>
    </xf>
    <xf numFmtId="0" fontId="4" fillId="11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191" fillId="0" borderId="97"/>
    <xf numFmtId="0" fontId="130" fillId="66" borderId="60" applyNumberFormat="0" applyFont="0" applyAlignment="0" applyProtection="0"/>
    <xf numFmtId="0" fontId="222" fillId="66" borderId="53" applyNumberFormat="0" applyProtection="0">
      <alignment vertical="center"/>
    </xf>
    <xf numFmtId="0" fontId="345" fillId="78" borderId="72" applyNumberFormat="0" applyAlignment="0" applyProtection="0"/>
    <xf numFmtId="0" fontId="337" fillId="6" borderId="72" applyNumberFormat="0" applyAlignment="0" applyProtection="0"/>
    <xf numFmtId="0" fontId="4" fillId="0" borderId="97" applyNumberFormat="0" applyFont="0" applyFill="0" applyAlignment="0"/>
    <xf numFmtId="0" fontId="224" fillId="47" borderId="53" applyNumberFormat="0" applyProtection="0">
      <alignment horizontal="right" vertical="center"/>
    </xf>
    <xf numFmtId="176" fontId="146" fillId="0" borderId="1">
      <alignment horizontal="centerContinuous" vertical="center"/>
    </xf>
    <xf numFmtId="0" fontId="221" fillId="0" borderId="89" applyNumberFormat="0" applyFill="0" applyAlignment="0" applyProtection="0"/>
    <xf numFmtId="0" fontId="248" fillId="66" borderId="60" applyNumberFormat="0" applyFont="0" applyAlignment="0" applyProtection="0"/>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center" indent="1"/>
    </xf>
    <xf numFmtId="0" fontId="119" fillId="48"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176" fontId="4" fillId="75" borderId="5" applyFont="0">
      <alignment horizontal="center"/>
    </xf>
    <xf numFmtId="0" fontId="153" fillId="73" borderId="53" applyNumberFormat="0" applyProtection="0">
      <alignment horizontal="right" vertical="center"/>
    </xf>
    <xf numFmtId="0" fontId="345" fillId="78" borderId="72" applyNumberFormat="0" applyAlignment="0" applyProtection="0"/>
    <xf numFmtId="0" fontId="153" fillId="115" borderId="53" applyNumberFormat="0" applyProtection="0">
      <alignment horizontal="right" vertical="center"/>
    </xf>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4" fillId="0" borderId="15" applyNumberFormat="0" applyFont="0"/>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153" fillId="66" borderId="53" applyNumberFormat="0" applyProtection="0">
      <alignment vertical="center"/>
    </xf>
    <xf numFmtId="0" fontId="282" fillId="48" borderId="72" applyNumberFormat="0" applyAlignment="0" applyProtection="0"/>
    <xf numFmtId="0" fontId="6" fillId="47" borderId="53" applyNumberFormat="0" applyProtection="0">
      <alignment horizontal="left" vertical="top"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186" fillId="66" borderId="53" applyNumberFormat="0" applyProtection="0">
      <alignment vertical="center"/>
    </xf>
    <xf numFmtId="0" fontId="257" fillId="0" borderId="112">
      <protection hidden="1"/>
    </xf>
    <xf numFmtId="0" fontId="286" fillId="0" borderId="76">
      <alignment horizontal="center"/>
      <protection hidden="1"/>
    </xf>
    <xf numFmtId="0" fontId="153" fillId="149" borderId="53" applyNumberFormat="0" applyProtection="0">
      <alignment horizontal="right" vertical="center"/>
    </xf>
    <xf numFmtId="0" fontId="153" fillId="104" borderId="53" applyNumberFormat="0" applyProtection="0">
      <alignment horizontal="right" vertical="center"/>
    </xf>
    <xf numFmtId="0" fontId="6" fillId="116" borderId="53" applyNumberFormat="0" applyProtection="0">
      <alignment horizontal="left" vertical="top" indent="1"/>
    </xf>
    <xf numFmtId="0" fontId="153" fillId="115" borderId="53" applyNumberFormat="0" applyProtection="0">
      <alignment horizontal="right" vertical="center"/>
    </xf>
    <xf numFmtId="0" fontId="282" fillId="48" borderId="72" applyNumberFormat="0" applyAlignment="0" applyProtection="0"/>
    <xf numFmtId="0" fontId="6" fillId="148" borderId="48" applyNumberFormat="0" applyProtection="0">
      <alignment horizontal="right" vertical="center"/>
    </xf>
    <xf numFmtId="0" fontId="222" fillId="47" borderId="53" applyNumberFormat="0" applyProtection="0">
      <alignment horizontal="right" vertical="center"/>
    </xf>
    <xf numFmtId="0" fontId="286" fillId="0" borderId="112">
      <alignment horizontal="left" wrapText="1"/>
      <protection locked="0"/>
    </xf>
    <xf numFmtId="0" fontId="345" fillId="78" borderId="72" applyNumberFormat="0" applyAlignment="0" applyProtection="0"/>
    <xf numFmtId="0" fontId="248" fillId="66" borderId="60" applyNumberFormat="0" applyFont="0" applyAlignment="0" applyProtection="0"/>
    <xf numFmtId="0" fontId="6" fillId="95" borderId="54" applyNumberFormat="0" applyProtection="0">
      <alignment horizontal="left" vertical="center" indent="1"/>
    </xf>
    <xf numFmtId="0" fontId="6" fillId="64" borderId="53" applyNumberFormat="0" applyProtection="0">
      <alignment horizontal="left" vertical="top" indent="1"/>
    </xf>
    <xf numFmtId="0" fontId="337" fillId="6" borderId="72" applyNumberFormat="0" applyAlignment="0" applyProtection="0"/>
    <xf numFmtId="0" fontId="6" fillId="115" borderId="53" applyNumberFormat="0" applyProtection="0">
      <alignment horizontal="left" vertical="top" indent="1"/>
    </xf>
    <xf numFmtId="0" fontId="153" fillId="104"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286" fillId="0" borderId="95">
      <alignment horizontal="right"/>
      <protection hidden="1"/>
    </xf>
    <xf numFmtId="0" fontId="378" fillId="150" borderId="54"/>
    <xf numFmtId="0" fontId="153" fillId="151" borderId="53" applyNumberFormat="0" applyProtection="0">
      <alignment horizontal="right" vertical="center"/>
    </xf>
    <xf numFmtId="0" fontId="220" fillId="48" borderId="53" applyNumberFormat="0" applyProtection="0">
      <alignment vertical="center"/>
    </xf>
    <xf numFmtId="0" fontId="4" fillId="115" borderId="53" applyNumberFormat="0" applyProtection="0">
      <alignment horizontal="left" vertical="center" indent="1"/>
    </xf>
    <xf numFmtId="0" fontId="153" fillId="148" borderId="53" applyNumberFormat="0" applyProtection="0">
      <alignment horizontal="right" vertical="center"/>
    </xf>
    <xf numFmtId="0" fontId="119" fillId="48" borderId="53" applyNumberFormat="0" applyProtection="0">
      <alignment horizontal="left" vertical="top" indent="1"/>
    </xf>
    <xf numFmtId="0" fontId="4" fillId="11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345" fillId="78" borderId="72" applyNumberFormat="0" applyAlignment="0" applyProtection="0"/>
    <xf numFmtId="0" fontId="153" fillId="66" borderId="53" applyNumberFormat="0" applyProtection="0">
      <alignment vertical="center"/>
    </xf>
    <xf numFmtId="0" fontId="345" fillId="78" borderId="72" applyNumberFormat="0" applyAlignment="0" applyProtection="0"/>
    <xf numFmtId="0" fontId="4" fillId="64" borderId="53" applyNumberFormat="0" applyProtection="0">
      <alignment horizontal="left" vertical="top" indent="1"/>
    </xf>
    <xf numFmtId="0" fontId="119" fillId="48" borderId="53" applyNumberFormat="0" applyProtection="0">
      <alignment horizontal="left" vertical="center" indent="1"/>
    </xf>
    <xf numFmtId="0" fontId="348" fillId="6" borderId="79" applyNumberFormat="0" applyAlignment="0" applyProtection="0"/>
    <xf numFmtId="0" fontId="282" fillId="78" borderId="72" applyNumberFormat="0" applyAlignment="0" applyProtection="0"/>
    <xf numFmtId="0" fontId="153" fillId="150" borderId="53" applyNumberFormat="0" applyProtection="0">
      <alignment horizontal="right" vertical="center"/>
    </xf>
    <xf numFmtId="0" fontId="153" fillId="66" borderId="53" applyNumberFormat="0" applyProtection="0">
      <alignment horizontal="left" vertical="center" indent="1"/>
    </xf>
    <xf numFmtId="0" fontId="153" fillId="66" borderId="53" applyNumberFormat="0" applyProtection="0">
      <alignment horizontal="left" vertical="center" indent="1"/>
    </xf>
    <xf numFmtId="0" fontId="282" fillId="78" borderId="72" applyNumberFormat="0" applyAlignment="0" applyProtection="0"/>
    <xf numFmtId="0" fontId="6" fillId="115" borderId="53" applyNumberFormat="0" applyProtection="0">
      <alignment horizontal="left" vertical="top" indent="1"/>
    </xf>
    <xf numFmtId="0" fontId="153" fillId="115" borderId="53" applyNumberFormat="0" applyProtection="0">
      <alignment horizontal="left" vertical="center" indent="1"/>
    </xf>
    <xf numFmtId="0" fontId="119" fillId="48" borderId="53" applyNumberFormat="0" applyProtection="0">
      <alignment horizontal="left" vertical="top" indent="1"/>
    </xf>
    <xf numFmtId="0" fontId="153" fillId="115" borderId="53" applyNumberFormat="0" applyProtection="0">
      <alignment horizontal="left" vertical="center" indent="1"/>
    </xf>
    <xf numFmtId="0" fontId="345" fillId="78" borderId="72" applyNumberFormat="0" applyAlignment="0" applyProtection="0"/>
    <xf numFmtId="0" fontId="375" fillId="0" borderId="1" applyAlignment="0"/>
    <xf numFmtId="0" fontId="4" fillId="0" borderId="97" applyNumberFormat="0" applyFont="0" applyFill="0" applyAlignment="0"/>
    <xf numFmtId="0" fontId="4" fillId="115" borderId="53" applyNumberFormat="0" applyProtection="0">
      <alignment horizontal="left" vertical="center" indent="1"/>
    </xf>
    <xf numFmtId="0" fontId="332" fillId="66" borderId="60" applyNumberFormat="0" applyFont="0" applyAlignment="0" applyProtection="0"/>
    <xf numFmtId="0" fontId="6" fillId="115" borderId="54" applyNumberFormat="0" applyProtection="0">
      <alignment horizontal="left" vertical="center" indent="1"/>
    </xf>
    <xf numFmtId="0" fontId="345" fillId="78" borderId="72" applyNumberFormat="0" applyAlignment="0" applyProtection="0"/>
    <xf numFmtId="0" fontId="348" fillId="6" borderId="79" applyNumberFormat="0" applyAlignment="0" applyProtection="0"/>
    <xf numFmtId="0" fontId="153" fillId="155" borderId="53" applyNumberFormat="0" applyProtection="0">
      <alignment horizontal="right" vertical="center"/>
    </xf>
    <xf numFmtId="0" fontId="257" fillId="0" borderId="112">
      <protection hidden="1"/>
    </xf>
    <xf numFmtId="0" fontId="153" fillId="150" borderId="53" applyNumberFormat="0" applyProtection="0">
      <alignment horizontal="righ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2" fillId="66" borderId="53" applyNumberFormat="0" applyProtection="0">
      <alignment vertical="center"/>
    </xf>
    <xf numFmtId="0" fontId="153" fillId="154" borderId="53" applyNumberFormat="0" applyProtection="0">
      <alignment horizontal="right" vertical="center"/>
    </xf>
    <xf numFmtId="0" fontId="248" fillId="66" borderId="60" applyNumberFormat="0" applyFont="0" applyAlignment="0" applyProtection="0"/>
    <xf numFmtId="0" fontId="188" fillId="46" borderId="48" applyNumberFormat="0" applyProtection="0">
      <alignment horizontal="right" vertical="center"/>
    </xf>
    <xf numFmtId="0" fontId="348" fillId="6" borderId="79" applyNumberFormat="0" applyAlignment="0" applyProtection="0"/>
    <xf numFmtId="4" fontId="336" fillId="0" borderId="90" applyFill="0" applyBorder="0" applyProtection="0">
      <alignment horizontal="right" vertical="center"/>
    </xf>
    <xf numFmtId="0" fontId="226" fillId="46" borderId="49">
      <protection locked="0"/>
    </xf>
    <xf numFmtId="0" fontId="282" fillId="78" borderId="72" applyNumberFormat="0" applyAlignment="0" applyProtection="0"/>
    <xf numFmtId="0" fontId="4" fillId="115" borderId="53" applyNumberFormat="0" applyProtection="0">
      <alignment horizontal="left" vertical="center" indent="1"/>
    </xf>
    <xf numFmtId="0" fontId="257" fillId="0" borderId="94">
      <alignment horizontal="right" wrapText="1"/>
      <protection locked="0"/>
    </xf>
    <xf numFmtId="0" fontId="220" fillId="48" borderId="53" applyNumberFormat="0" applyProtection="0">
      <alignment vertical="center"/>
    </xf>
    <xf numFmtId="0" fontId="153" fillId="66" borderId="53" applyNumberFormat="0" applyProtection="0">
      <alignment vertical="center"/>
    </xf>
    <xf numFmtId="0" fontId="4" fillId="115" borderId="53" applyNumberFormat="0" applyProtection="0">
      <alignment horizontal="left" vertical="top" indent="1"/>
    </xf>
    <xf numFmtId="0" fontId="378" fillId="150" borderId="54"/>
    <xf numFmtId="0" fontId="153" fillId="47" borderId="53" applyNumberFormat="0" applyProtection="0">
      <alignment horizontal="right" vertical="center"/>
    </xf>
    <xf numFmtId="0" fontId="153" fillId="148"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47" borderId="53" applyNumberFormat="0" applyProtection="0">
      <alignment horizontal="left" vertical="top" indent="1"/>
    </xf>
    <xf numFmtId="209" fontId="198" fillId="0" borderId="1" applyBorder="0" applyProtection="0">
      <alignment horizontal="right" vertical="center"/>
    </xf>
    <xf numFmtId="0" fontId="6" fillId="95"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top" indent="1"/>
    </xf>
    <xf numFmtId="0" fontId="153" fillId="66" borderId="53" applyNumberFormat="0" applyProtection="0">
      <alignment horizontal="left" vertical="top" indent="1"/>
    </xf>
    <xf numFmtId="0" fontId="153" fillId="66" borderId="53" applyNumberFormat="0" applyProtection="0">
      <alignment horizontal="left" vertical="top" indent="1"/>
    </xf>
    <xf numFmtId="0" fontId="185" fillId="48" borderId="53" applyNumberFormat="0" applyProtection="0">
      <alignment horizontal="left" vertical="top" indent="1"/>
    </xf>
    <xf numFmtId="0" fontId="153" fillId="66" borderId="53" applyNumberFormat="0" applyProtection="0">
      <alignment horizontal="left" vertical="center" indent="1"/>
    </xf>
    <xf numFmtId="0" fontId="119" fillId="48" borderId="53" applyNumberFormat="0" applyProtection="0">
      <alignment horizontal="left" vertical="center" indent="1"/>
    </xf>
    <xf numFmtId="0" fontId="146" fillId="0" borderId="1">
      <alignment horizontal="centerContinuous" vertical="center"/>
    </xf>
    <xf numFmtId="0" fontId="337" fillId="6" borderId="72" applyNumberFormat="0" applyAlignment="0" applyProtection="0"/>
    <xf numFmtId="0" fontId="257" fillId="0" borderId="94">
      <alignment horizontal="right" wrapText="1"/>
      <protection locked="0"/>
    </xf>
    <xf numFmtId="0" fontId="6" fillId="116" borderId="53" applyNumberFormat="0" applyProtection="0">
      <alignment horizontal="left" vertical="top" indent="1"/>
    </xf>
    <xf numFmtId="0" fontId="257" fillId="0" borderId="112">
      <protection hidden="1"/>
    </xf>
    <xf numFmtId="0" fontId="149" fillId="0" borderId="112">
      <protection hidden="1"/>
    </xf>
    <xf numFmtId="0" fontId="282" fillId="78" borderId="72" applyNumberFormat="0" applyAlignment="0" applyProtection="0"/>
    <xf numFmtId="0" fontId="4" fillId="115" borderId="53" applyNumberFormat="0" applyProtection="0">
      <alignment horizontal="left" vertical="top" indent="1"/>
    </xf>
    <xf numFmtId="0" fontId="153" fillId="66" borderId="53" applyNumberFormat="0" applyProtection="0">
      <alignment horizontal="left" vertical="top" indent="1"/>
    </xf>
    <xf numFmtId="0" fontId="266" fillId="46" borderId="72" applyNumberFormat="0" applyAlignment="0" applyProtection="0"/>
    <xf numFmtId="0" fontId="310" fillId="0" borderId="94">
      <alignment horizontal="right" wrapText="1"/>
      <protection hidden="1"/>
    </xf>
    <xf numFmtId="0" fontId="167" fillId="78" borderId="48" applyNumberFormat="0" applyAlignment="0" applyProtection="0"/>
    <xf numFmtId="0" fontId="4" fillId="115" borderId="53" applyNumberFormat="0" applyProtection="0">
      <alignment horizontal="left" vertical="center" indent="1"/>
    </xf>
    <xf numFmtId="0" fontId="6" fillId="154" borderId="48" applyNumberFormat="0" applyProtection="0">
      <alignment horizontal="right" vertical="center"/>
    </xf>
    <xf numFmtId="0" fontId="191" fillId="0" borderId="97"/>
    <xf numFmtId="0" fontId="337" fillId="6" borderId="72" applyNumberFormat="0" applyAlignment="0" applyProtection="0"/>
    <xf numFmtId="0" fontId="4" fillId="0" borderId="15" applyNumberFormat="0" applyFont="0"/>
    <xf numFmtId="0" fontId="337" fillId="6" borderId="72" applyNumberFormat="0" applyAlignment="0" applyProtection="0"/>
    <xf numFmtId="0" fontId="153" fillId="104" borderId="53" applyNumberFormat="0" applyProtection="0">
      <alignment horizontal="right" vertical="center"/>
    </xf>
    <xf numFmtId="0" fontId="378" fillId="150" borderId="54"/>
    <xf numFmtId="0" fontId="345" fillId="78" borderId="72" applyNumberFormat="0" applyAlignment="0" applyProtection="0"/>
    <xf numFmtId="0" fontId="4" fillId="64" borderId="53" applyNumberFormat="0" applyProtection="0">
      <alignment horizontal="left" vertical="top" indent="1"/>
    </xf>
    <xf numFmtId="0" fontId="153" fillId="115" borderId="53" applyNumberFormat="0" applyProtection="0">
      <alignment horizontal="right" vertical="center"/>
    </xf>
    <xf numFmtId="4" fontId="336" fillId="0" borderId="90" applyFill="0" applyBorder="0" applyProtection="0">
      <alignment horizontal="right" vertical="center"/>
    </xf>
    <xf numFmtId="0" fontId="153" fillId="150" borderId="53" applyNumberFormat="0" applyProtection="0">
      <alignment horizontal="right" vertical="center"/>
    </xf>
    <xf numFmtId="0" fontId="153" fillId="148" borderId="53" applyNumberFormat="0" applyProtection="0">
      <alignment horizontal="right" vertical="center"/>
    </xf>
    <xf numFmtId="0" fontId="153" fillId="73" borderId="53" applyNumberFormat="0" applyProtection="0">
      <alignment horizontal="right" vertical="center"/>
    </xf>
    <xf numFmtId="0" fontId="119" fillId="48" borderId="53" applyNumberFormat="0" applyProtection="0">
      <alignment vertical="center"/>
    </xf>
    <xf numFmtId="0" fontId="345" fillId="78"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185"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248" fillId="66" borderId="60" applyNumberFormat="0" applyFont="0" applyAlignment="0" applyProtection="0"/>
    <xf numFmtId="0" fontId="378" fillId="207" borderId="54"/>
    <xf numFmtId="0" fontId="279" fillId="0" borderId="5">
      <alignment horizontal="left"/>
    </xf>
    <xf numFmtId="0" fontId="4" fillId="115" borderId="53" applyNumberFormat="0" applyProtection="0">
      <alignment horizontal="left" vertical="center" indent="1"/>
    </xf>
    <xf numFmtId="0" fontId="4" fillId="116" borderId="53" applyNumberFormat="0" applyProtection="0">
      <alignment horizontal="left" vertical="top" indent="1"/>
    </xf>
    <xf numFmtId="0" fontId="6" fillId="64" borderId="53" applyNumberFormat="0" applyProtection="0">
      <alignment horizontal="left" vertical="top" indent="1"/>
    </xf>
    <xf numFmtId="0" fontId="153" fillId="103" borderId="53" applyNumberFormat="0" applyProtection="0">
      <alignment horizontal="right" vertical="center"/>
    </xf>
    <xf numFmtId="0" fontId="220" fillId="48" borderId="53" applyNumberFormat="0" applyProtection="0">
      <alignment vertical="center"/>
    </xf>
    <xf numFmtId="0" fontId="186" fillId="6" borderId="53" applyNumberFormat="0" applyProtection="0">
      <alignment horizontal="left" vertical="center" indent="1"/>
    </xf>
    <xf numFmtId="0" fontId="282" fillId="48" borderId="72" applyNumberFormat="0" applyAlignment="0" applyProtection="0"/>
    <xf numFmtId="198" fontId="253" fillId="0" borderId="93"/>
    <xf numFmtId="0" fontId="221" fillId="0" borderId="89" applyNumberFormat="0" applyFill="0" applyAlignment="0" applyProtection="0"/>
    <xf numFmtId="0" fontId="4" fillId="0" borderId="92" applyNumberFormat="0" applyFont="0"/>
    <xf numFmtId="0" fontId="4" fillId="64" borderId="53"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4" fillId="116" borderId="53" applyNumberFormat="0" applyProtection="0">
      <alignment horizontal="left" vertical="center" indent="1"/>
    </xf>
    <xf numFmtId="0" fontId="286" fillId="0" borderId="76">
      <alignment horizontal="center"/>
      <protection hidden="1"/>
    </xf>
    <xf numFmtId="0" fontId="337" fillId="6" borderId="72" applyNumberFormat="0" applyAlignment="0" applyProtection="0"/>
    <xf numFmtId="0" fontId="337" fillId="6" borderId="72" applyNumberFormat="0" applyAlignment="0" applyProtection="0"/>
    <xf numFmtId="0" fontId="286" fillId="0" borderId="76">
      <alignment horizontal="center"/>
      <protection hidden="1"/>
    </xf>
    <xf numFmtId="0" fontId="4" fillId="66" borderId="60" applyNumberFormat="0" applyFont="0" applyAlignment="0" applyProtection="0"/>
    <xf numFmtId="0" fontId="286" fillId="0" borderId="112">
      <alignment horizontal="left" wrapText="1"/>
      <protection locked="0"/>
    </xf>
    <xf numFmtId="0" fontId="188" fillId="46" borderId="48" applyNumberFormat="0" applyProtection="0">
      <alignment horizontal="right" vertical="center"/>
    </xf>
    <xf numFmtId="0" fontId="153" fillId="73" borderId="53" applyNumberFormat="0" applyProtection="0">
      <alignment horizontal="right" vertical="center"/>
    </xf>
    <xf numFmtId="0" fontId="6" fillId="47" borderId="53" applyNumberFormat="0" applyProtection="0">
      <alignment horizontal="left" vertical="top" indent="1"/>
    </xf>
    <xf numFmtId="0" fontId="149" fillId="0" borderId="112">
      <protection hidden="1"/>
    </xf>
    <xf numFmtId="0" fontId="286" fillId="0" borderId="112">
      <alignment horizontal="left" wrapText="1"/>
      <protection hidden="1"/>
    </xf>
    <xf numFmtId="0" fontId="4" fillId="0" borderId="97" applyNumberFormat="0" applyFont="0" applyFill="0" applyAlignment="0"/>
    <xf numFmtId="0" fontId="149" fillId="6" borderId="77">
      <protection hidden="1"/>
    </xf>
    <xf numFmtId="0" fontId="4" fillId="115" borderId="53" applyNumberFormat="0" applyProtection="0">
      <alignment horizontal="left" vertical="top" indent="1"/>
    </xf>
    <xf numFmtId="0" fontId="153" fillId="66" borderId="53" applyNumberFormat="0" applyProtection="0">
      <alignment vertical="center"/>
    </xf>
    <xf numFmtId="0" fontId="6" fillId="48" borderId="48" applyNumberFormat="0" applyProtection="0">
      <alignment horizontal="left" vertical="center" indent="1"/>
    </xf>
    <xf numFmtId="0" fontId="153" fillId="66" borderId="53" applyNumberFormat="0" applyProtection="0">
      <alignment vertical="center"/>
    </xf>
    <xf numFmtId="0" fontId="332" fillId="66" borderId="60" applyNumberFormat="0" applyFont="0" applyAlignment="0" applyProtection="0"/>
    <xf numFmtId="0" fontId="266" fillId="46" borderId="72" applyNumberFormat="0" applyAlignment="0" applyProtection="0"/>
    <xf numFmtId="0" fontId="185" fillId="48" borderId="53" applyNumberFormat="0" applyProtection="0">
      <alignment horizontal="left" vertical="top" indent="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69" fillId="0" borderId="5"/>
    <xf numFmtId="0" fontId="175" fillId="0" borderId="50" applyFont="0" applyBorder="0"/>
    <xf numFmtId="0" fontId="187" fillId="190" borderId="54" applyNumberFormat="0" applyProtection="0">
      <alignment horizontal="left" vertical="center" indent="1"/>
    </xf>
    <xf numFmtId="0" fontId="248" fillId="66" borderId="60" applyNumberFormat="0" applyFont="0" applyAlignment="0" applyProtection="0"/>
    <xf numFmtId="0" fontId="153" fillId="66" borderId="53" applyNumberFormat="0" applyProtection="0">
      <alignment horizontal="left" vertical="center" indent="1"/>
    </xf>
    <xf numFmtId="0" fontId="337" fillId="6" borderId="72" applyNumberFormat="0" applyAlignment="0" applyProtection="0"/>
    <xf numFmtId="0" fontId="4" fillId="47" borderId="53" applyNumberFormat="0" applyProtection="0">
      <alignment horizontal="left" vertical="center" indent="1"/>
    </xf>
    <xf numFmtId="0" fontId="153" fillId="115"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226" fillId="46" borderId="49">
      <protection locked="0"/>
    </xf>
    <xf numFmtId="0" fontId="4" fillId="64" borderId="53" applyNumberFormat="0" applyProtection="0">
      <alignment horizontal="left" vertical="center" indent="1"/>
    </xf>
    <xf numFmtId="0" fontId="4" fillId="116" borderId="53" applyNumberFormat="0" applyProtection="0">
      <alignment horizontal="left" vertical="center" indent="1"/>
    </xf>
    <xf numFmtId="5" fontId="261" fillId="0" borderId="97" applyAlignment="0" applyProtection="0"/>
    <xf numFmtId="0" fontId="309" fillId="46" borderId="79" applyNumberFormat="0" applyAlignment="0" applyProtection="0"/>
    <xf numFmtId="0" fontId="378" fillId="150" borderId="54"/>
    <xf numFmtId="0" fontId="186" fillId="115" borderId="53" applyNumberFormat="0" applyProtection="0">
      <alignment horizontal="left" vertical="top" indent="1"/>
    </xf>
    <xf numFmtId="0" fontId="266" fillId="46" borderId="72" applyNumberFormat="0" applyAlignment="0" applyProtection="0"/>
    <xf numFmtId="0" fontId="153" fillId="115" borderId="53" applyNumberFormat="0" applyProtection="0">
      <alignment horizontal="left" vertical="center" indent="1"/>
    </xf>
    <xf numFmtId="0" fontId="286" fillId="0" borderId="112">
      <alignment horizontal="left" wrapText="1"/>
      <protection hidden="1"/>
    </xf>
    <xf numFmtId="0" fontId="345" fillId="78" borderId="72" applyNumberFormat="0" applyAlignment="0" applyProtection="0"/>
    <xf numFmtId="0" fontId="153" fillId="115" borderId="53" applyNumberFormat="0" applyProtection="0">
      <alignment horizontal="left" vertical="top" indent="1"/>
    </xf>
    <xf numFmtId="0" fontId="4" fillId="116" borderId="54" applyNumberFormat="0" applyProtection="0">
      <alignment horizontal="left" vertical="center" indent="1"/>
    </xf>
    <xf numFmtId="198" fontId="253" fillId="0" borderId="93"/>
    <xf numFmtId="0" fontId="286" fillId="0" borderId="112">
      <alignment horizontal="left" wrapText="1"/>
      <protection locked="0"/>
    </xf>
    <xf numFmtId="0" fontId="279" fillId="0" borderId="5">
      <alignment horizontal="left"/>
    </xf>
    <xf numFmtId="0" fontId="153" fillId="103" borderId="53" applyNumberFormat="0" applyProtection="0">
      <alignment horizontal="right" vertical="center"/>
    </xf>
    <xf numFmtId="0" fontId="153" fillId="115" borderId="53" applyNumberFormat="0" applyProtection="0">
      <alignment horizontal="left" vertical="center" indent="1"/>
    </xf>
    <xf numFmtId="5" fontId="261" fillId="0" borderId="97" applyAlignment="0" applyProtection="0"/>
    <xf numFmtId="0" fontId="6" fillId="47" borderId="53" applyNumberFormat="0" applyProtection="0">
      <alignment horizontal="left" vertical="top" indent="1"/>
    </xf>
    <xf numFmtId="0" fontId="4" fillId="64" borderId="53" applyNumberFormat="0" applyProtection="0">
      <alignment horizontal="left" vertical="top" indent="1"/>
    </xf>
    <xf numFmtId="0" fontId="378" fillId="150" borderId="54"/>
    <xf numFmtId="0" fontId="4" fillId="116" borderId="53" applyNumberFormat="0" applyProtection="0">
      <alignment horizontal="left" vertical="center" indent="1"/>
    </xf>
    <xf numFmtId="0" fontId="153" fillId="66" borderId="53" applyNumberFormat="0" applyProtection="0">
      <alignment vertical="center"/>
    </xf>
    <xf numFmtId="0" fontId="50" fillId="0" borderId="99" applyNumberFormat="0"/>
    <xf numFmtId="176" fontId="147" fillId="0" borderId="44">
      <protection locked="0"/>
    </xf>
    <xf numFmtId="0" fontId="119" fillId="48" borderId="53" applyNumberFormat="0" applyProtection="0">
      <alignment vertical="center"/>
    </xf>
    <xf numFmtId="0" fontId="4" fillId="66" borderId="60" applyNumberFormat="0" applyFont="0" applyAlignment="0" applyProtection="0"/>
    <xf numFmtId="0" fontId="6" fillId="115" borderId="54" applyNumberFormat="0" applyProtection="0">
      <alignment horizontal="left" vertical="center" indent="1"/>
    </xf>
    <xf numFmtId="0" fontId="4" fillId="0" borderId="15" applyNumberFormat="0" applyFont="0"/>
    <xf numFmtId="267" fontId="3" fillId="0" borderId="5">
      <alignment vertical="top" wrapText="1"/>
    </xf>
    <xf numFmtId="0" fontId="119" fillId="48" borderId="53" applyNumberFormat="0" applyProtection="0">
      <alignment horizontal="left" vertical="center" indent="1"/>
    </xf>
    <xf numFmtId="0" fontId="4" fillId="47" borderId="53" applyNumberFormat="0" applyProtection="0">
      <alignment horizontal="left" vertical="center" indent="1"/>
    </xf>
    <xf numFmtId="0" fontId="153" fillId="103"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4" fillId="64" borderId="53" applyNumberFormat="0" applyProtection="0">
      <alignment horizontal="left" vertical="center" indent="1"/>
    </xf>
    <xf numFmtId="0" fontId="153" fillId="104" borderId="53" applyNumberFormat="0" applyProtection="0">
      <alignment horizontal="right" vertical="center"/>
    </xf>
    <xf numFmtId="0" fontId="4" fillId="116" borderId="53" applyNumberFormat="0" applyProtection="0">
      <alignment horizontal="left" vertical="center" indent="1"/>
    </xf>
    <xf numFmtId="0" fontId="378" fillId="207" borderId="54"/>
    <xf numFmtId="0" fontId="153" fillId="115" borderId="53" applyNumberFormat="0" applyProtection="0">
      <alignment horizontal="left" vertical="center" indent="1"/>
    </xf>
    <xf numFmtId="38" fontId="50" fillId="48" borderId="1">
      <alignment horizontal="center"/>
      <protection locked="0"/>
    </xf>
    <xf numFmtId="209" fontId="198" fillId="0" borderId="1" applyBorder="0" applyProtection="0">
      <alignment horizontal="right" vertical="center"/>
    </xf>
    <xf numFmtId="0" fontId="220" fillId="48" borderId="53" applyNumberFormat="0" applyProtection="0">
      <alignment vertical="center"/>
    </xf>
    <xf numFmtId="0" fontId="130" fillId="66" borderId="60" applyNumberFormat="0" applyFont="0" applyAlignment="0" applyProtection="0"/>
    <xf numFmtId="0" fontId="175" fillId="0" borderId="50" applyFont="0" applyBorder="0"/>
    <xf numFmtId="0" fontId="309" fillId="46" borderId="79" applyNumberFormat="0" applyAlignment="0" applyProtection="0"/>
    <xf numFmtId="0" fontId="4" fillId="115"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119" fillId="48" borderId="53" applyNumberFormat="0" applyProtection="0">
      <alignment horizontal="left" vertical="center" indent="1"/>
    </xf>
    <xf numFmtId="0" fontId="309" fillId="46" borderId="79" applyNumberFormat="0" applyAlignment="0" applyProtection="0"/>
    <xf numFmtId="0" fontId="186" fillId="66" borderId="53" applyNumberFormat="0" applyProtection="0">
      <alignment vertical="center"/>
    </xf>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153" fillId="151"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5" fontId="261" fillId="0" borderId="97" applyAlignment="0" applyProtection="0"/>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345" fillId="78" borderId="72"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4" fillId="115" borderId="53" applyNumberFormat="0" applyProtection="0">
      <alignment horizontal="left" vertical="top" indent="1"/>
    </xf>
    <xf numFmtId="0" fontId="224" fillId="47" borderId="53" applyNumberFormat="0" applyProtection="0">
      <alignment horizontal="right" vertical="center"/>
    </xf>
    <xf numFmtId="0" fontId="248" fillId="66" borderId="60" applyNumberFormat="0" applyFont="0" applyAlignment="0" applyProtection="0"/>
    <xf numFmtId="0" fontId="4" fillId="47" borderId="53" applyNumberFormat="0" applyProtection="0">
      <alignment horizontal="left" vertical="top" indent="1"/>
    </xf>
    <xf numFmtId="176" fontId="191" fillId="0" borderId="97"/>
    <xf numFmtId="0" fontId="4" fillId="116" borderId="54" applyNumberFormat="0" applyProtection="0">
      <alignment horizontal="left" vertical="center" indent="1"/>
    </xf>
    <xf numFmtId="0" fontId="345" fillId="78" borderId="72" applyNumberFormat="0" applyAlignment="0" applyProtection="0"/>
    <xf numFmtId="0" fontId="286" fillId="0" borderId="95">
      <alignment horizontal="right"/>
      <protection hidden="1"/>
    </xf>
    <xf numFmtId="0" fontId="4" fillId="0" borderId="92" applyNumberFormat="0" applyFont="0"/>
    <xf numFmtId="0" fontId="130" fillId="66" borderId="60" applyNumberFormat="0" applyFont="0" applyAlignment="0" applyProtection="0"/>
    <xf numFmtId="0" fontId="6" fillId="48" borderId="48" applyNumberFormat="0" applyProtection="0">
      <alignment vertical="center"/>
    </xf>
    <xf numFmtId="0" fontId="119" fillId="48"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153" fillId="66" borderId="53" applyNumberFormat="0" applyProtection="0">
      <alignment vertical="center"/>
    </xf>
    <xf numFmtId="0" fontId="6" fillId="0" borderId="48" applyNumberFormat="0" applyProtection="0">
      <alignment horizontal="right" vertical="center"/>
    </xf>
    <xf numFmtId="0" fontId="153" fillId="66" borderId="53" applyNumberFormat="0" applyProtection="0">
      <alignment horizontal="left" vertical="top" indent="1"/>
    </xf>
    <xf numFmtId="4" fontId="336" fillId="0" borderId="90" applyFill="0" applyBorder="0" applyProtection="0">
      <alignment horizontal="right" vertical="center"/>
    </xf>
    <xf numFmtId="5" fontId="261" fillId="0" borderId="97" applyAlignment="0" applyProtection="0"/>
    <xf numFmtId="0" fontId="248" fillId="66" borderId="60" applyNumberFormat="0" applyFont="0" applyAlignment="0" applyProtection="0"/>
    <xf numFmtId="0" fontId="332" fillId="66" borderId="60" applyNumberFormat="0" applyFont="0" applyAlignment="0" applyProtection="0"/>
    <xf numFmtId="0" fontId="4" fillId="64" borderId="53" applyNumberFormat="0" applyProtection="0">
      <alignment horizontal="left" vertical="top" indent="1"/>
    </xf>
    <xf numFmtId="0" fontId="186" fillId="66" borderId="53" applyNumberFormat="0" applyProtection="0">
      <alignment horizontal="left" vertical="top" indent="1"/>
    </xf>
    <xf numFmtId="0" fontId="348" fillId="6" borderId="79" applyNumberFormat="0" applyAlignment="0" applyProtection="0"/>
    <xf numFmtId="0" fontId="184" fillId="48" borderId="48"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 fillId="0" borderId="97" applyNumberFormat="0" applyFont="0" applyFill="0" applyAlignment="0"/>
    <xf numFmtId="0" fontId="4" fillId="0" borderId="92" applyNumberFormat="0" applyFont="0"/>
    <xf numFmtId="0" fontId="248" fillId="66" borderId="60" applyNumberFormat="0" applyFont="0" applyAlignment="0" applyProtection="0"/>
    <xf numFmtId="0" fontId="337" fillId="6" borderId="72" applyNumberFormat="0" applyAlignment="0" applyProtection="0"/>
    <xf numFmtId="0" fontId="4" fillId="116" borderId="54" applyNumberFormat="0" applyProtection="0">
      <alignment horizontal="left" vertical="center" indent="1"/>
    </xf>
    <xf numFmtId="0" fontId="337" fillId="6" borderId="72" applyNumberFormat="0" applyAlignment="0" applyProtection="0"/>
    <xf numFmtId="0" fontId="286" fillId="0" borderId="95">
      <alignment horizontal="right"/>
      <protection hidden="1"/>
    </xf>
    <xf numFmtId="0" fontId="153" fillId="104" borderId="53"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vertical="center"/>
    </xf>
    <xf numFmtId="0" fontId="257" fillId="0" borderId="112">
      <protection hidden="1"/>
    </xf>
    <xf numFmtId="0" fontId="153" fillId="115"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0" fontId="153" fillId="150" borderId="53" applyNumberFormat="0" applyProtection="0">
      <alignment horizontal="right" vertical="center"/>
    </xf>
    <xf numFmtId="5" fontId="261" fillId="0" borderId="97" applyAlignment="0" applyProtection="0"/>
    <xf numFmtId="0" fontId="4" fillId="0" borderId="97" applyNumberFormat="0" applyFont="0" applyFill="0" applyAlignment="0"/>
    <xf numFmtId="0" fontId="4" fillId="115" borderId="53" applyNumberFormat="0" applyProtection="0">
      <alignment horizontal="left" vertical="top" indent="1"/>
    </xf>
    <xf numFmtId="0" fontId="248" fillId="66" borderId="60" applyNumberFormat="0" applyFont="0" applyAlignment="0" applyProtection="0"/>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48" fillId="66" borderId="60" applyNumberFormat="0" applyFont="0" applyAlignment="0" applyProtection="0"/>
    <xf numFmtId="0" fontId="153" fillId="66" borderId="53" applyNumberFormat="0" applyProtection="0">
      <alignment horizontal="left" vertical="top" indent="1"/>
    </xf>
    <xf numFmtId="0" fontId="187" fillId="190" borderId="54" applyNumberFormat="0" applyProtection="0">
      <alignment horizontal="left" vertical="center" indent="1"/>
    </xf>
    <xf numFmtId="0" fontId="153" fillId="115" borderId="53" applyNumberFormat="0" applyProtection="0">
      <alignment horizontal="right" vertical="center"/>
    </xf>
    <xf numFmtId="0" fontId="149" fillId="0" borderId="112">
      <protection hidden="1"/>
    </xf>
    <xf numFmtId="0" fontId="6" fillId="116"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153" fillId="66" borderId="53" applyNumberFormat="0" applyProtection="0">
      <alignment horizontal="left" vertical="center" indent="1"/>
    </xf>
    <xf numFmtId="0" fontId="221" fillId="0" borderId="89" applyNumberFormat="0" applyFill="0" applyAlignment="0" applyProtection="0"/>
    <xf numFmtId="0" fontId="149" fillId="6" borderId="77">
      <protection hidden="1"/>
    </xf>
    <xf numFmtId="0" fontId="4" fillId="47" borderId="53" applyNumberFormat="0" applyProtection="0">
      <alignment horizontal="left" vertical="top" indent="1"/>
    </xf>
    <xf numFmtId="0" fontId="4" fillId="116" borderId="53" applyNumberFormat="0" applyProtection="0">
      <alignment horizontal="left" vertical="top" indent="1"/>
    </xf>
    <xf numFmtId="0" fontId="175" fillId="0" borderId="50" applyFont="0" applyBorder="0"/>
    <xf numFmtId="0" fontId="119" fillId="48" borderId="53" applyNumberFormat="0" applyProtection="0">
      <alignment horizontal="left" vertical="center" indent="1"/>
    </xf>
    <xf numFmtId="0" fontId="50" fillId="46" borderId="1" applyNumberFormat="0">
      <alignment horizontal="centerContinuous" wrapText="1"/>
    </xf>
    <xf numFmtId="176" fontId="65" fillId="0" borderId="98">
      <alignment horizontal="lef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top" indent="1"/>
    </xf>
    <xf numFmtId="0" fontId="309" fillId="46" borderId="79" applyNumberFormat="0" applyAlignment="0" applyProtection="0"/>
    <xf numFmtId="0" fontId="153" fillId="150" borderId="53" applyNumberFormat="0" applyProtection="0">
      <alignment horizontal="right" vertical="center"/>
    </xf>
    <xf numFmtId="0" fontId="286" fillId="0" borderId="76">
      <alignment horizontal="center"/>
      <protection hidden="1"/>
    </xf>
    <xf numFmtId="0" fontId="4" fillId="0" borderId="97" applyNumberFormat="0" applyFont="0" applyFill="0" applyAlignment="0"/>
    <xf numFmtId="0" fontId="153" fillId="47" borderId="53" applyNumberFormat="0" applyProtection="0">
      <alignment horizontal="right" vertical="center"/>
    </xf>
    <xf numFmtId="0" fontId="4" fillId="0" borderId="1" applyNumberFormat="0" applyFont="0"/>
    <xf numFmtId="0" fontId="4" fillId="64" borderId="53" applyNumberFormat="0" applyProtection="0">
      <alignment horizontal="left" vertical="top" indent="1"/>
    </xf>
    <xf numFmtId="0" fontId="153" fillId="155" borderId="53" applyNumberFormat="0" applyProtection="0">
      <alignment horizontal="right" vertical="center"/>
    </xf>
    <xf numFmtId="0" fontId="348" fillId="6" borderId="79" applyNumberFormat="0" applyAlignment="0" applyProtection="0"/>
    <xf numFmtId="0" fontId="348" fillId="6" borderId="79" applyNumberFormat="0" applyAlignment="0" applyProtection="0"/>
    <xf numFmtId="0" fontId="4" fillId="47" borderId="53" applyNumberFormat="0" applyProtection="0">
      <alignment horizontal="left" vertical="top"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53" fillId="66" borderId="53" applyNumberFormat="0" applyProtection="0">
      <alignment horizontal="left" vertical="top" indent="1"/>
    </xf>
    <xf numFmtId="0" fontId="119" fillId="48" borderId="53" applyNumberFormat="0" applyProtection="0">
      <alignment vertical="center"/>
    </xf>
    <xf numFmtId="176" fontId="65" fillId="0" borderId="98">
      <alignment horizontal="left" vertical="center"/>
    </xf>
    <xf numFmtId="0" fontId="153" fillId="151" borderId="53" applyNumberFormat="0" applyProtection="0">
      <alignment horizontal="right" vertical="center"/>
    </xf>
    <xf numFmtId="0" fontId="257" fillId="0" borderId="112">
      <protection hidden="1"/>
    </xf>
    <xf numFmtId="0" fontId="220" fillId="48" borderId="53" applyNumberFormat="0" applyProtection="0">
      <alignment vertical="center"/>
    </xf>
    <xf numFmtId="0" fontId="149" fillId="0" borderId="112">
      <protection hidden="1"/>
    </xf>
    <xf numFmtId="0" fontId="4" fillId="64" borderId="53" applyNumberFormat="0" applyProtection="0">
      <alignment horizontal="left" vertical="center" indent="1"/>
    </xf>
    <xf numFmtId="0" fontId="248" fillId="66" borderId="60" applyNumberFormat="0" applyFont="0" applyAlignment="0" applyProtection="0"/>
    <xf numFmtId="0" fontId="6" fillId="6" borderId="48" applyNumberFormat="0" applyProtection="0">
      <alignment horizontal="left" vertical="center" indent="1"/>
    </xf>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153" fillId="151" borderId="53" applyNumberFormat="0" applyProtection="0">
      <alignment horizontal="right" vertical="center"/>
    </xf>
    <xf numFmtId="0" fontId="6" fillId="73" borderId="54"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4" fillId="47" borderId="53" applyNumberFormat="0" applyProtection="0">
      <alignment horizontal="left" vertical="center" indent="1"/>
    </xf>
    <xf numFmtId="0" fontId="44" fillId="0" borderId="91" applyNumberFormat="0">
      <alignment horizontal="left"/>
    </xf>
    <xf numFmtId="0" fontId="153" fillId="149" borderId="53" applyNumberFormat="0" applyProtection="0">
      <alignment horizontal="right" vertical="center"/>
    </xf>
    <xf numFmtId="0" fontId="6" fillId="73" borderId="54" applyNumberFormat="0" applyProtection="0">
      <alignment horizontal="right" vertical="center"/>
    </xf>
    <xf numFmtId="0" fontId="153" fillId="66" borderId="53" applyNumberFormat="0" applyProtection="0">
      <alignment horizontal="left" vertical="center" indent="1"/>
    </xf>
    <xf numFmtId="0" fontId="286" fillId="0" borderId="95">
      <alignment horizontal="right"/>
      <protection hidden="1"/>
    </xf>
    <xf numFmtId="0" fontId="4" fillId="115"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vertical="center"/>
    </xf>
    <xf numFmtId="0" fontId="153" fillId="103" borderId="53" applyNumberFormat="0" applyProtection="0">
      <alignment horizontal="right" vertical="center"/>
    </xf>
    <xf numFmtId="209" fontId="198" fillId="0" borderId="1" applyBorder="0" applyProtection="0">
      <alignment horizontal="right" vertical="center"/>
    </xf>
    <xf numFmtId="0" fontId="224" fillId="47" borderId="53" applyNumberFormat="0" applyProtection="0">
      <alignment horizontal="right" vertical="center"/>
    </xf>
    <xf numFmtId="0" fontId="220" fillId="48" borderId="53" applyNumberFormat="0" applyProtection="0">
      <alignment vertical="center"/>
    </xf>
    <xf numFmtId="0" fontId="257" fillId="0" borderId="94">
      <alignment horizontal="right" wrapText="1"/>
      <protection locked="0"/>
    </xf>
    <xf numFmtId="0" fontId="186" fillId="115" borderId="53" applyNumberFormat="0" applyProtection="0">
      <alignment horizontal="left" vertical="top" indent="1"/>
    </xf>
    <xf numFmtId="0" fontId="175" fillId="0" borderId="50" applyFont="0" applyBorder="0"/>
    <xf numFmtId="0" fontId="6" fillId="6" borderId="48" applyNumberFormat="0" applyProtection="0">
      <alignment horizontal="left" vertical="center" indent="1"/>
    </xf>
    <xf numFmtId="0" fontId="153" fillId="47" borderId="53" applyNumberFormat="0" applyProtection="0">
      <alignment horizontal="right" vertical="center"/>
    </xf>
    <xf numFmtId="0" fontId="153" fillId="155" borderId="53" applyNumberFormat="0" applyProtection="0">
      <alignment horizontal="right" vertical="center"/>
    </xf>
    <xf numFmtId="0" fontId="186" fillId="6" borderId="53" applyNumberFormat="0" applyProtection="0">
      <alignment horizontal="left" vertical="center" indent="1"/>
    </xf>
    <xf numFmtId="0" fontId="4" fillId="116" borderId="53" applyNumberFormat="0" applyProtection="0">
      <alignment horizontal="left" vertical="center" indent="1"/>
    </xf>
    <xf numFmtId="0" fontId="153" fillId="151" borderId="53" applyNumberFormat="0" applyProtection="0">
      <alignment horizontal="right" vertical="center"/>
    </xf>
    <xf numFmtId="0" fontId="222" fillId="47" borderId="53" applyNumberFormat="0" applyProtection="0">
      <alignment horizontal="right" vertical="center"/>
    </xf>
    <xf numFmtId="0" fontId="337" fillId="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left" vertical="top" indent="1"/>
    </xf>
    <xf numFmtId="0" fontId="4" fillId="0" borderId="15" applyNumberFormat="0" applyFont="0"/>
    <xf numFmtId="0" fontId="50" fillId="0" borderId="99" applyNumberFormat="0"/>
    <xf numFmtId="0" fontId="4" fillId="116" borderId="53" applyNumberFormat="0" applyProtection="0">
      <alignment horizontal="left" vertical="top" indent="1"/>
    </xf>
    <xf numFmtId="0" fontId="130" fillId="66" borderId="60" applyNumberFormat="0" applyFont="0" applyAlignment="0" applyProtection="0"/>
    <xf numFmtId="0" fontId="130" fillId="66" borderId="60" applyNumberFormat="0" applyFont="0" applyAlignment="0" applyProtection="0"/>
    <xf numFmtId="0" fontId="348" fillId="6" borderId="79" applyNumberForma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4" fillId="115" borderId="53" applyNumberFormat="0" applyProtection="0">
      <alignment horizontal="left" vertical="top" indent="1"/>
    </xf>
    <xf numFmtId="0" fontId="378" fillId="207" borderId="54"/>
    <xf numFmtId="0" fontId="153" fillId="66" borderId="53" applyNumberFormat="0" applyProtection="0">
      <alignment vertical="center"/>
    </xf>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6" fillId="47" borderId="53" applyNumberFormat="0" applyProtection="0">
      <alignment horizontal="left" vertical="top" indent="1"/>
    </xf>
    <xf numFmtId="0" fontId="282" fillId="48" borderId="72" applyNumberFormat="0" applyAlignment="0" applyProtection="0"/>
    <xf numFmtId="5" fontId="261" fillId="0" borderId="97" applyAlignment="0" applyProtection="0"/>
    <xf numFmtId="0" fontId="167" fillId="78" borderId="48" applyNumberFormat="0" applyAlignment="0" applyProtection="0"/>
    <xf numFmtId="0" fontId="4" fillId="64" borderId="53"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center" indent="1"/>
    </xf>
    <xf numFmtId="0" fontId="153" fillId="115" borderId="53" applyNumberFormat="0" applyProtection="0">
      <alignment horizontal="right" vertical="center"/>
    </xf>
    <xf numFmtId="0" fontId="4" fillId="116" borderId="53" applyNumberFormat="0" applyProtection="0">
      <alignment horizontal="left" vertical="top" indent="1"/>
    </xf>
    <xf numFmtId="0" fontId="119" fillId="48" borderId="53" applyNumberFormat="0" applyProtection="0">
      <alignment vertical="center"/>
    </xf>
    <xf numFmtId="0" fontId="248" fillId="66" borderId="60" applyNumberFormat="0" applyFon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6" fillId="150" borderId="48" applyNumberFormat="0" applyProtection="0">
      <alignment horizontal="right" vertical="center"/>
    </xf>
    <xf numFmtId="0" fontId="4" fillId="47" borderId="53" applyNumberFormat="0" applyProtection="0">
      <alignment horizontal="left" vertical="center" indent="1"/>
    </xf>
    <xf numFmtId="0" fontId="6" fillId="64" borderId="53" applyNumberFormat="0" applyProtection="0">
      <alignment horizontal="left" vertical="top" indent="1"/>
    </xf>
    <xf numFmtId="0" fontId="187" fillId="190" borderId="54" applyNumberFormat="0" applyProtection="0">
      <alignment horizontal="left" vertical="center" indent="1"/>
    </xf>
    <xf numFmtId="0" fontId="191" fillId="0" borderId="97"/>
    <xf numFmtId="0" fontId="310" fillId="0" borderId="94">
      <alignment horizontal="right" wrapText="1"/>
      <protection hidden="1"/>
    </xf>
    <xf numFmtId="0" fontId="187" fillId="190" borderId="54" applyNumberFormat="0" applyProtection="0">
      <alignment horizontal="left" vertical="center" indent="1"/>
    </xf>
    <xf numFmtId="0" fontId="286" fillId="0" borderId="76">
      <alignment horizontal="center"/>
      <protection hidden="1"/>
    </xf>
    <xf numFmtId="0" fontId="184" fillId="48" borderId="48" applyNumberFormat="0" applyProtection="0">
      <alignment vertical="center"/>
    </xf>
    <xf numFmtId="5" fontId="261" fillId="0" borderId="97" applyAlignment="0" applyProtection="0"/>
    <xf numFmtId="0" fontId="4" fillId="116" borderId="53" applyNumberFormat="0" applyProtection="0">
      <alignment horizontal="left" vertical="center" indent="1"/>
    </xf>
    <xf numFmtId="0" fontId="187" fillId="190" borderId="54" applyNumberFormat="0" applyProtection="0">
      <alignment horizontal="left" vertical="center" indent="1"/>
    </xf>
    <xf numFmtId="0" fontId="153" fillId="155" borderId="53" applyNumberFormat="0" applyProtection="0">
      <alignment horizontal="right" vertical="center"/>
    </xf>
    <xf numFmtId="0" fontId="248" fillId="66" borderId="60" applyNumberFormat="0" applyFont="0" applyAlignment="0" applyProtection="0"/>
    <xf numFmtId="0" fontId="222" fillId="66" borderId="53" applyNumberFormat="0" applyProtection="0">
      <alignment vertical="center"/>
    </xf>
    <xf numFmtId="0" fontId="6" fillId="103" borderId="48" applyNumberFormat="0" applyProtection="0">
      <alignment horizontal="right" vertical="center"/>
    </xf>
    <xf numFmtId="0" fontId="149" fillId="0" borderId="112">
      <protection hidden="1"/>
    </xf>
    <xf numFmtId="0" fontId="4" fillId="116" borderId="53" applyNumberFormat="0" applyProtection="0">
      <alignment horizontal="left" vertical="top" indent="1"/>
    </xf>
    <xf numFmtId="0" fontId="4" fillId="47" borderId="53" applyNumberFormat="0" applyProtection="0">
      <alignment horizontal="left" vertical="center" indent="1"/>
    </xf>
    <xf numFmtId="0" fontId="6" fillId="47" borderId="54" applyNumberFormat="0" applyProtection="0">
      <alignment horizontal="left" vertical="center" indent="1"/>
    </xf>
    <xf numFmtId="0" fontId="153" fillId="115" borderId="53" applyNumberFormat="0" applyProtection="0">
      <alignment horizontal="right" vertical="center"/>
    </xf>
    <xf numFmtId="0" fontId="153" fillId="66" borderId="53" applyNumberFormat="0" applyProtection="0">
      <alignment horizontal="left" vertical="top" indent="1"/>
    </xf>
    <xf numFmtId="0" fontId="248" fillId="66" borderId="60" applyNumberFormat="0" applyFont="0" applyAlignment="0" applyProtection="0"/>
    <xf numFmtId="0" fontId="153" fillId="47" borderId="53" applyNumberFormat="0" applyProtection="0">
      <alignment horizontal="right" vertical="center"/>
    </xf>
    <xf numFmtId="0" fontId="337" fillId="6" borderId="72" applyNumberFormat="0" applyAlignment="0" applyProtection="0"/>
    <xf numFmtId="176" fontId="375" fillId="0" borderId="1" applyAlignment="0"/>
    <xf numFmtId="0" fontId="248" fillId="66" borderId="60" applyNumberFormat="0" applyFont="0" applyAlignment="0" applyProtection="0"/>
    <xf numFmtId="0" fontId="222" fillId="47" borderId="53" applyNumberFormat="0" applyProtection="0">
      <alignment horizontal="right" vertical="center"/>
    </xf>
    <xf numFmtId="0" fontId="221" fillId="0" borderId="89" applyNumberFormat="0" applyFill="0" applyAlignment="0" applyProtection="0"/>
    <xf numFmtId="0" fontId="4" fillId="116" borderId="54" applyNumberFormat="0" applyProtection="0">
      <alignment horizontal="left" vertical="center" indent="1"/>
    </xf>
    <xf numFmtId="0" fontId="345" fillId="78" borderId="72" applyNumberFormat="0" applyAlignment="0" applyProtection="0"/>
    <xf numFmtId="0" fontId="186" fillId="66" borderId="53" applyNumberFormat="0" applyProtection="0">
      <alignment horizontal="left" vertical="top" indent="1"/>
    </xf>
    <xf numFmtId="0" fontId="4" fillId="116" borderId="54" applyNumberFormat="0" applyProtection="0">
      <alignment horizontal="left" vertical="center"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48" borderId="72" applyNumberFormat="0" applyAlignment="0" applyProtection="0"/>
    <xf numFmtId="0" fontId="286" fillId="0" borderId="112">
      <alignment horizontal="left" wrapText="1"/>
      <protection hidden="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286" fillId="0" borderId="112">
      <alignment horizontal="left" wrapText="1"/>
      <protection hidden="1"/>
    </xf>
    <xf numFmtId="0" fontId="310" fillId="0" borderId="94">
      <alignment horizontal="right" wrapText="1"/>
      <protection hidden="1"/>
    </xf>
    <xf numFmtId="0" fontId="4" fillId="47" borderId="53" applyNumberFormat="0" applyProtection="0">
      <alignment horizontal="left" vertical="center" indent="1"/>
    </xf>
    <xf numFmtId="0" fontId="153" fillId="47" borderId="53" applyNumberFormat="0" applyProtection="0">
      <alignment horizontal="right" vertical="center"/>
    </xf>
    <xf numFmtId="0" fontId="4" fillId="116" borderId="54"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19" fillId="48" borderId="53" applyNumberFormat="0" applyProtection="0">
      <alignment horizontal="left" vertical="center" indent="1"/>
    </xf>
    <xf numFmtId="0" fontId="130" fillId="66" borderId="60" applyNumberFormat="0" applyFont="0" applyAlignment="0" applyProtection="0"/>
    <xf numFmtId="0" fontId="186" fillId="66" borderId="53" applyNumberFormat="0" applyProtection="0">
      <alignment horizontal="left" vertical="top" indent="1"/>
    </xf>
    <xf numFmtId="0" fontId="4" fillId="64" borderId="53" applyNumberFormat="0" applyProtection="0">
      <alignment horizontal="left" vertical="top" indent="1"/>
    </xf>
    <xf numFmtId="0" fontId="345" fillId="78" borderId="72" applyNumberFormat="0" applyAlignment="0" applyProtection="0"/>
    <xf numFmtId="0" fontId="348" fillId="6" borderId="79" applyNumberFormat="0" applyAlignment="0" applyProtection="0"/>
    <xf numFmtId="0" fontId="6" fillId="64" borderId="48" applyNumberFormat="0" applyProtection="0">
      <alignment horizontal="left" vertical="center" indent="1"/>
    </xf>
    <xf numFmtId="5" fontId="261" fillId="0" borderId="97" applyAlignment="0" applyProtection="0"/>
    <xf numFmtId="176" fontId="191" fillId="0" borderId="97"/>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48" fillId="66" borderId="60" applyNumberFormat="0" applyFont="0" applyAlignment="0" applyProtection="0"/>
    <xf numFmtId="176" fontId="369" fillId="0" borderId="5"/>
    <xf numFmtId="0" fontId="6" fillId="116" borderId="53" applyNumberFormat="0" applyProtection="0">
      <alignment horizontal="left" vertical="top" indent="1"/>
    </xf>
    <xf numFmtId="0" fontId="337" fillId="6" borderId="72" applyNumberFormat="0" applyAlignment="0" applyProtection="0"/>
    <xf numFmtId="0" fontId="332" fillId="66" borderId="60" applyNumberFormat="0" applyFont="0" applyAlignment="0" applyProtection="0"/>
    <xf numFmtId="0" fontId="153" fillId="148" borderId="53" applyNumberFormat="0" applyProtection="0">
      <alignment horizontal="right" vertical="center"/>
    </xf>
    <xf numFmtId="0" fontId="337" fillId="6" borderId="72" applyNumberFormat="0" applyAlignment="0" applyProtection="0"/>
    <xf numFmtId="5" fontId="261" fillId="0" borderId="97" applyAlignment="0" applyProtection="0"/>
    <xf numFmtId="0" fontId="130" fillId="66" borderId="60" applyNumberFormat="0" applyFont="0" applyAlignment="0" applyProtection="0"/>
    <xf numFmtId="0" fontId="221" fillId="0" borderId="89" applyNumberFormat="0" applyFill="0" applyAlignment="0" applyProtection="0"/>
    <xf numFmtId="0" fontId="221" fillId="0" borderId="89" applyNumberFormat="0" applyFill="0" applyAlignment="0" applyProtection="0"/>
    <xf numFmtId="0" fontId="153" fillId="151" borderId="53" applyNumberFormat="0" applyProtection="0">
      <alignment horizontal="right" vertical="center"/>
    </xf>
    <xf numFmtId="0" fontId="337" fillId="6" borderId="72" applyNumberFormat="0" applyAlignment="0" applyProtection="0"/>
    <xf numFmtId="0" fontId="4" fillId="0" borderId="97" applyNumberFormat="0" applyFont="0" applyFill="0" applyAlignment="0"/>
    <xf numFmtId="0" fontId="282" fillId="48"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0" fontId="220" fillId="48" borderId="53" applyNumberFormat="0" applyProtection="0">
      <alignment vertical="center"/>
    </xf>
    <xf numFmtId="0" fontId="6" fillId="115" borderId="48" applyNumberFormat="0" applyProtection="0">
      <alignment horizontal="right" vertical="center"/>
    </xf>
    <xf numFmtId="0" fontId="266" fillId="46" borderId="72" applyNumberFormat="0" applyAlignment="0" applyProtection="0"/>
    <xf numFmtId="0" fontId="345" fillId="78" borderId="72" applyNumberForma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4" fillId="0" borderId="92" applyNumberFormat="0" applyFont="0"/>
    <xf numFmtId="0" fontId="378" fillId="207" borderId="54"/>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vertical="center"/>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375" fillId="0" borderId="1" applyAlignment="0"/>
    <xf numFmtId="0" fontId="187" fillId="190" borderId="54" applyNumberFormat="0" applyProtection="0">
      <alignment horizontal="left" vertical="center" indent="1"/>
    </xf>
    <xf numFmtId="0" fontId="282" fillId="48" borderId="72" applyNumberFormat="0" applyAlignment="0" applyProtection="0"/>
    <xf numFmtId="0" fontId="286" fillId="0" borderId="76">
      <alignment horizontal="center"/>
      <protection hidden="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46" fillId="0" borderId="1">
      <alignment horizontal="centerContinuous" vertical="center"/>
    </xf>
    <xf numFmtId="0" fontId="4" fillId="115" borderId="53" applyNumberFormat="0" applyProtection="0">
      <alignment horizontal="left" vertical="top" indent="1"/>
    </xf>
    <xf numFmtId="0" fontId="4" fillId="47" borderId="53" applyNumberFormat="0" applyProtection="0">
      <alignment horizontal="left" vertical="top" indent="1"/>
    </xf>
    <xf numFmtId="0" fontId="248" fillId="66" borderId="60" applyNumberFormat="0" applyFont="0"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4" fontId="336" fillId="0" borderId="90" applyFill="0" applyBorder="0" applyProtection="0">
      <alignment horizontal="righ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50" fillId="46" borderId="1" applyNumberFormat="0">
      <alignment horizontal="centerContinuous" wrapTex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115" borderId="53" applyNumberFormat="0" applyProtection="0">
      <alignment horizontal="left" vertical="center" indent="1"/>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248" fillId="66" borderId="60" applyNumberFormat="0" applyFont="0" applyAlignment="0" applyProtection="0"/>
    <xf numFmtId="0" fontId="119" fillId="48"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130" fillId="66" borderId="60" applyNumberFormat="0" applyFont="0" applyAlignment="0" applyProtection="0"/>
    <xf numFmtId="0" fontId="191" fillId="0" borderId="97"/>
    <xf numFmtId="0" fontId="257" fillId="0" borderId="94">
      <alignment horizontal="center" wrapText="1"/>
      <protection hidden="1"/>
    </xf>
    <xf numFmtId="0" fontId="6" fillId="189" borderId="48" applyNumberFormat="0" applyProtection="0">
      <alignment horizontal="right" vertical="center"/>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153" fillId="115" borderId="53" applyNumberFormat="0" applyProtection="0">
      <alignment horizontal="left" vertical="center" indent="1"/>
    </xf>
    <xf numFmtId="0" fontId="6" fillId="76" borderId="48" applyNumberFormat="0" applyProtection="0">
      <alignment horizontal="left" vertical="center" indent="1"/>
    </xf>
    <xf numFmtId="209" fontId="198" fillId="0" borderId="1" applyBorder="0" applyProtection="0">
      <alignment horizontal="right" vertical="center"/>
    </xf>
    <xf numFmtId="0" fontId="224" fillId="47" borderId="53" applyNumberFormat="0" applyProtection="0">
      <alignment horizontal="right" vertical="center"/>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4" fillId="116" borderId="53" applyNumberFormat="0" applyProtection="0">
      <alignment horizontal="left" vertical="center" indent="1"/>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5" borderId="53" applyNumberFormat="0" applyProtection="0">
      <alignment horizontal="left" vertical="center" indent="1"/>
    </xf>
    <xf numFmtId="0" fontId="4" fillId="47"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153" fillId="66" borderId="53" applyNumberFormat="0" applyProtection="0">
      <alignmen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64" borderId="53" applyNumberFormat="0" applyProtection="0">
      <alignment horizontal="left" vertical="top" indent="1"/>
    </xf>
    <xf numFmtId="0" fontId="286" fillId="0" borderId="112">
      <alignment horizontal="left" wrapText="1"/>
      <protection locked="0"/>
    </xf>
    <xf numFmtId="0" fontId="175" fillId="0" borderId="50" applyFont="0" applyBorder="0"/>
    <xf numFmtId="0" fontId="345" fillId="78" borderId="72" applyNumberFormat="0" applyAlignment="0" applyProtection="0"/>
    <xf numFmtId="0" fontId="186" fillId="66"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75" fillId="0" borderId="50" applyFont="0" applyBorder="0"/>
    <xf numFmtId="0" fontId="4" fillId="116" borderId="53" applyNumberFormat="0" applyProtection="0">
      <alignment horizontal="left" vertical="top" indent="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150" borderId="48" applyNumberFormat="0" applyProtection="0">
      <alignment horizontal="right" vertical="center"/>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153" fillId="115" borderId="53" applyNumberFormat="0" applyProtection="0">
      <alignment horizontal="left" vertical="top" indent="1"/>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6" borderId="53" applyNumberFormat="0" applyProtection="0">
      <alignment horizontal="left" vertical="center" indent="1"/>
    </xf>
    <xf numFmtId="0" fontId="4" fillId="64" borderId="53" applyNumberFormat="0" applyProtection="0">
      <alignment horizontal="left" vertical="center" indent="1"/>
    </xf>
    <xf numFmtId="5" fontId="261" fillId="0" borderId="97" applyAlignment="0" applyProtection="0"/>
    <xf numFmtId="0" fontId="220" fillId="48" borderId="53" applyNumberFormat="0" applyProtection="0">
      <alignment vertical="center"/>
    </xf>
    <xf numFmtId="0" fontId="4" fillId="64" borderId="53"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153" fillId="103" borderId="53" applyNumberFormat="0" applyProtection="0">
      <alignment horizontal="right" vertical="center"/>
    </xf>
    <xf numFmtId="0" fontId="257" fillId="0" borderId="94">
      <alignment horizontal="center" wrapText="1"/>
      <protection hidden="1"/>
    </xf>
    <xf numFmtId="0" fontId="286" fillId="0" borderId="76">
      <alignment horizontal="center"/>
      <protection hidden="1"/>
    </xf>
    <xf numFmtId="0" fontId="44" fillId="0" borderId="91" applyNumberFormat="0">
      <alignment horizontal="left"/>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53" fillId="66" borderId="53" applyNumberFormat="0" applyProtection="0">
      <alignment horizontal="left" vertical="top" indent="1"/>
    </xf>
    <xf numFmtId="0" fontId="153" fillId="148" borderId="53" applyNumberFormat="0" applyProtection="0">
      <alignment horizontal="right" vertical="center"/>
    </xf>
    <xf numFmtId="0" fontId="6" fillId="73" borderId="54"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0" borderId="97" applyNumberFormat="0" applyFont="0" applyFill="0" applyAlignment="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0" fontId="119" fillId="48" borderId="53" applyNumberFormat="0" applyProtection="0">
      <alignment horizontal="left" vertical="center" indent="1"/>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09" fillId="46" borderId="79" applyNumberFormat="0" applyAlignment="0" applyProtection="0"/>
    <xf numFmtId="0" fontId="153" fillId="66"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4" fillId="115" borderId="53" applyNumberFormat="0" applyProtection="0">
      <alignment horizontal="left" vertical="top" indent="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286" fillId="0" borderId="76">
      <alignment horizontal="center"/>
      <protection hidden="1"/>
    </xf>
    <xf numFmtId="0" fontId="248" fillId="66" borderId="60" applyNumberFormat="0" applyFont="0" applyAlignment="0" applyProtection="0"/>
    <xf numFmtId="0" fontId="6" fillId="47" borderId="54" applyNumberFormat="0" applyProtection="0">
      <alignment horizontal="left" vertical="center" indent="1"/>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46" fillId="0" borderId="1">
      <alignment horizontal="centerContinuous" vertical="center"/>
    </xf>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175" fillId="0" borderId="50" applyFont="0" applyBorder="0"/>
    <xf numFmtId="0" fontId="257" fillId="0" borderId="94">
      <alignment horizontal="center" wrapText="1"/>
      <protection hidden="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4" fillId="116" borderId="54"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44" fillId="0" borderId="91" applyNumberFormat="0">
      <alignment horizontal="left"/>
    </xf>
    <xf numFmtId="0" fontId="4" fillId="47" borderId="53" applyNumberFormat="0" applyProtection="0">
      <alignment horizontal="left" vertical="center" indent="1"/>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4" fillId="116" borderId="53" applyNumberFormat="0" applyProtection="0">
      <alignment horizontal="left" vertical="top" indent="1"/>
    </xf>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4" fillId="64" borderId="53" applyNumberFormat="0" applyProtection="0">
      <alignment horizontal="left" vertical="top" indent="1"/>
    </xf>
    <xf numFmtId="0" fontId="257" fillId="0" borderId="94">
      <alignment horizontal="center" wrapText="1"/>
      <protection hidden="1"/>
    </xf>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53" fillId="47" borderId="53" applyNumberFormat="0" applyProtection="0">
      <alignment horizontal="right" vertical="center"/>
    </xf>
    <xf numFmtId="0" fontId="222" fillId="66" borderId="53" applyNumberFormat="0" applyProtection="0">
      <alignment vertical="center"/>
    </xf>
    <xf numFmtId="0" fontId="149" fillId="6" borderId="77">
      <protection hidden="1"/>
    </xf>
    <xf numFmtId="0" fontId="153" fillId="115" borderId="53" applyNumberFormat="0" applyProtection="0">
      <alignment horizontal="right" vertical="center"/>
    </xf>
    <xf numFmtId="0" fontId="153" fillId="149"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48" fillId="6" borderId="79" applyNumberFormat="0" applyAlignment="0" applyProtection="0"/>
    <xf numFmtId="0" fontId="222" fillId="66" borderId="53" applyNumberFormat="0" applyProtection="0">
      <alignment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48" fillId="66" borderId="60" applyNumberFormat="0" applyFont="0" applyAlignment="0" applyProtection="0"/>
    <xf numFmtId="0" fontId="153" fillId="155" borderId="53" applyNumberFormat="0" applyProtection="0">
      <alignment horizontal="right" vertical="center"/>
    </xf>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53" fillId="66" borderId="53" applyNumberFormat="0" applyProtection="0">
      <alignmen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48" fillId="6" borderId="79" applyNumberFormat="0" applyAlignment="0" applyProtection="0"/>
    <xf numFmtId="0" fontId="153" fillId="115" borderId="53" applyNumberFormat="0" applyProtection="0">
      <alignment horizontal="left" vertical="center" indent="1"/>
    </xf>
    <xf numFmtId="0" fontId="337" fillId="6" borderId="72" applyNumberFormat="0" applyAlignment="0" applyProtection="0"/>
    <xf numFmtId="0" fontId="4" fillId="116" borderId="53" applyNumberFormat="0" applyProtection="0">
      <alignment horizontal="left" vertical="center"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45" fillId="78" borderId="72" applyNumberFormat="0" applyAlignment="0" applyProtection="0"/>
    <xf numFmtId="0" fontId="309" fillId="46" borderId="79" applyNumberFormat="0" applyAlignment="0" applyProtection="0"/>
    <xf numFmtId="0" fontId="186" fillId="66" borderId="53" applyNumberFormat="0" applyProtection="0">
      <alignment vertical="center"/>
    </xf>
    <xf numFmtId="0" fontId="153" fillId="66" borderId="53" applyNumberFormat="0" applyProtection="0">
      <alignment horizontal="left" vertical="top" indent="1"/>
    </xf>
    <xf numFmtId="0" fontId="6" fillId="115" borderId="53" applyNumberFormat="0" applyProtection="0">
      <alignment horizontal="left" vertical="top" indent="1"/>
    </xf>
    <xf numFmtId="198" fontId="253" fillId="0" borderId="93"/>
    <xf numFmtId="0" fontId="4" fillId="116" borderId="53" applyNumberFormat="0" applyProtection="0">
      <alignment horizontal="left" vertical="top" indent="1"/>
    </xf>
    <xf numFmtId="0" fontId="4" fillId="47"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6" fillId="115" borderId="54" applyNumberFormat="0" applyProtection="0">
      <alignment horizontal="left" vertical="center" indent="1"/>
    </xf>
    <xf numFmtId="0" fontId="4" fillId="64" borderId="53" applyNumberFormat="0" applyProtection="0">
      <alignment horizontal="left" vertical="center" indent="1"/>
    </xf>
    <xf numFmtId="198" fontId="253" fillId="0" borderId="93"/>
    <xf numFmtId="0" fontId="345" fillId="78" borderId="72" applyNumberFormat="0" applyAlignment="0" applyProtection="0"/>
    <xf numFmtId="0" fontId="4" fillId="116" borderId="53" applyNumberFormat="0" applyProtection="0">
      <alignment horizontal="left" vertical="top" indent="1"/>
    </xf>
    <xf numFmtId="0" fontId="186" fillId="115" borderId="53" applyNumberFormat="0" applyProtection="0">
      <alignment horizontal="left" vertical="top" indent="1"/>
    </xf>
    <xf numFmtId="0" fontId="4" fillId="115" borderId="53" applyNumberFormat="0" applyProtection="0">
      <alignment horizontal="left" vertical="center" indent="1"/>
    </xf>
    <xf numFmtId="0" fontId="185" fillId="48" borderId="53" applyNumberFormat="0" applyProtection="0">
      <alignment horizontal="left" vertical="top" indent="1"/>
    </xf>
    <xf numFmtId="0" fontId="4" fillId="64" borderId="53" applyNumberFormat="0" applyProtection="0">
      <alignment horizontal="left" vertical="center" indent="1"/>
    </xf>
    <xf numFmtId="0" fontId="282" fillId="78" borderId="72" applyNumberFormat="0" applyAlignment="0" applyProtection="0"/>
    <xf numFmtId="0" fontId="266" fillId="46" borderId="72" applyNumberFormat="0" applyAlignment="0" applyProtection="0"/>
    <xf numFmtId="0" fontId="286" fillId="0" borderId="76">
      <alignment horizontal="center"/>
      <protection hidden="1"/>
    </xf>
    <xf numFmtId="0" fontId="332" fillId="66" borderId="60" applyNumberFormat="0" applyFont="0" applyAlignment="0" applyProtection="0"/>
    <xf numFmtId="176" fontId="4" fillId="75" borderId="5" applyFont="0">
      <alignment horizontal="center"/>
    </xf>
    <xf numFmtId="0" fontId="337" fillId="6" borderId="72" applyNumberFormat="0" applyAlignment="0" applyProtection="0"/>
    <xf numFmtId="0" fontId="4" fillId="47" borderId="53" applyNumberFormat="0" applyProtection="0">
      <alignment horizontal="left" vertical="center" indent="1"/>
    </xf>
    <xf numFmtId="0" fontId="6" fillId="155" borderId="48" applyNumberFormat="0" applyProtection="0">
      <alignment horizontal="right" vertical="center"/>
    </xf>
    <xf numFmtId="0" fontId="337" fillId="6" borderId="72" applyNumberFormat="0" applyAlignment="0" applyProtection="0"/>
    <xf numFmtId="0" fontId="119" fillId="48" borderId="53" applyNumberFormat="0" applyProtection="0">
      <alignment horizontal="left" vertical="top" indent="1"/>
    </xf>
    <xf numFmtId="0" fontId="337" fillId="6" borderId="72" applyNumberFormat="0" applyAlignment="0" applyProtection="0"/>
    <xf numFmtId="0" fontId="348" fillId="6" borderId="79" applyNumberFormat="0" applyAlignment="0" applyProtection="0"/>
    <xf numFmtId="0" fontId="345" fillId="78" borderId="72" applyNumberFormat="0" applyAlignment="0" applyProtection="0"/>
    <xf numFmtId="0" fontId="153" fillId="115" borderId="53" applyNumberFormat="0" applyProtection="0">
      <alignment horizontal="left" vertical="center" indent="1"/>
    </xf>
    <xf numFmtId="0" fontId="186" fillId="6" borderId="53" applyNumberFormat="0" applyProtection="0">
      <alignment horizontal="left" vertical="center" indent="1"/>
    </xf>
    <xf numFmtId="0" fontId="119" fillId="48" borderId="53" applyNumberFormat="0" applyProtection="0">
      <alignment horizontal="left" vertical="top" indent="1"/>
    </xf>
    <xf numFmtId="0" fontId="175" fillId="0" borderId="50" applyFont="0" applyBorder="0"/>
    <xf numFmtId="0" fontId="153" fillId="104" borderId="53" applyNumberFormat="0" applyProtection="0">
      <alignment horizontal="right" vertical="center"/>
    </xf>
    <xf numFmtId="0" fontId="286" fillId="0" borderId="112">
      <alignment horizontal="left" wrapText="1"/>
      <protection hidden="1"/>
    </xf>
    <xf numFmtId="0" fontId="332" fillId="66" borderId="60" applyNumberFormat="0" applyFont="0" applyAlignment="0" applyProtection="0"/>
    <xf numFmtId="5" fontId="261" fillId="0" borderId="97" applyAlignment="0" applyProtection="0"/>
    <xf numFmtId="0" fontId="286" fillId="0" borderId="112">
      <alignment horizontal="left" wrapText="1"/>
      <protection hidden="1"/>
    </xf>
    <xf numFmtId="0" fontId="191" fillId="0" borderId="97"/>
    <xf numFmtId="0" fontId="337" fillId="6" borderId="72" applyNumberFormat="0" applyAlignment="0" applyProtection="0"/>
    <xf numFmtId="0" fontId="6" fillId="151" borderId="48" applyNumberFormat="0" applyProtection="0">
      <alignment horizontal="right" vertical="center"/>
    </xf>
    <xf numFmtId="0" fontId="153" fillId="115" borderId="53" applyNumberFormat="0" applyProtection="0">
      <alignment horizontal="left" vertical="top" indent="1"/>
    </xf>
    <xf numFmtId="198" fontId="253" fillId="0" borderId="93"/>
    <xf numFmtId="0" fontId="248" fillId="66" borderId="60" applyNumberFormat="0" applyFont="0" applyAlignment="0" applyProtection="0"/>
    <xf numFmtId="0" fontId="220" fillId="48" borderId="53" applyNumberFormat="0" applyProtection="0">
      <alignment vertical="center"/>
    </xf>
    <xf numFmtId="0" fontId="282" fillId="48" borderId="72" applyNumberFormat="0" applyAlignment="0" applyProtection="0"/>
    <xf numFmtId="0" fontId="332" fillId="66" borderId="60" applyNumberFormat="0" applyFont="0" applyAlignment="0" applyProtection="0"/>
    <xf numFmtId="0" fontId="4" fillId="0" borderId="1" applyNumberFormat="0" applyFont="0"/>
    <xf numFmtId="0" fontId="119" fillId="48" borderId="53" applyNumberFormat="0" applyProtection="0">
      <alignment horizontal="left" vertical="center" indent="1"/>
    </xf>
    <xf numFmtId="0" fontId="186" fillId="115" borderId="53" applyNumberFormat="0" applyProtection="0">
      <alignment horizontal="left" vertical="top" indent="1"/>
    </xf>
    <xf numFmtId="0" fontId="309" fillId="46" borderId="79" applyNumberFormat="0" applyAlignment="0" applyProtection="0"/>
    <xf numFmtId="0" fontId="286" fillId="0" borderId="95">
      <alignment horizontal="right"/>
      <protection hidden="1"/>
    </xf>
    <xf numFmtId="0" fontId="153" fillId="151" borderId="53" applyNumberFormat="0" applyProtection="0">
      <alignment horizontal="right" vertical="center"/>
    </xf>
    <xf numFmtId="0" fontId="153" fillId="66" borderId="53" applyNumberFormat="0" applyProtection="0">
      <alignment horizontal="left" vertical="center" indent="1"/>
    </xf>
    <xf numFmtId="0" fontId="248" fillId="66" borderId="60" applyNumberFormat="0" applyFont="0" applyAlignment="0" applyProtection="0"/>
    <xf numFmtId="0" fontId="220" fillId="48"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0" fontId="44" fillId="0" borderId="91" applyNumberFormat="0">
      <alignment horizontal="left"/>
    </xf>
    <xf numFmtId="0" fontId="153" fillId="115" borderId="53" applyNumberFormat="0" applyProtection="0">
      <alignment horizontal="left" vertical="top" indent="1"/>
    </xf>
    <xf numFmtId="0" fontId="4" fillId="64" borderId="53" applyNumberFormat="0" applyProtection="0">
      <alignment horizontal="left" vertical="top" indent="1"/>
    </xf>
    <xf numFmtId="0" fontId="266" fillId="4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4" fillId="116" borderId="53" applyNumberFormat="0" applyProtection="0">
      <alignment horizontal="left" vertical="top" indent="1"/>
    </xf>
    <xf numFmtId="0" fontId="4" fillId="0" borderId="92" applyNumberFormat="0" applyFont="0"/>
    <xf numFmtId="0" fontId="248" fillId="66" borderId="60" applyNumberFormat="0" applyFont="0" applyAlignment="0" applyProtection="0"/>
    <xf numFmtId="0" fontId="153" fillId="148" borderId="53" applyNumberFormat="0" applyProtection="0">
      <alignment horizontal="right" vertical="center"/>
    </xf>
    <xf numFmtId="0" fontId="248" fillId="66" borderId="60" applyNumberFormat="0" applyFont="0" applyAlignment="0" applyProtection="0"/>
    <xf numFmtId="0" fontId="153" fillId="154" borderId="53" applyNumberFormat="0" applyProtection="0">
      <alignment horizontal="right" vertical="center"/>
    </xf>
    <xf numFmtId="0" fontId="153" fillId="151" borderId="53" applyNumberFormat="0" applyProtection="0">
      <alignment horizontal="right" vertical="center"/>
    </xf>
    <xf numFmtId="0" fontId="149" fillId="6" borderId="77">
      <protection hidden="1"/>
    </xf>
    <xf numFmtId="0" fontId="6" fillId="115" borderId="54" applyNumberFormat="0" applyProtection="0">
      <alignment horizontal="left" vertical="center" indent="1"/>
    </xf>
    <xf numFmtId="0" fontId="119" fillId="48" borderId="53" applyNumberFormat="0" applyProtection="0">
      <alignment vertical="center"/>
    </xf>
    <xf numFmtId="0" fontId="4" fillId="47" borderId="53" applyNumberFormat="0" applyProtection="0">
      <alignment horizontal="left" vertical="top" indent="1"/>
    </xf>
    <xf numFmtId="0" fontId="186" fillId="6" borderId="53" applyNumberFormat="0" applyProtection="0">
      <alignment horizontal="left" vertical="center" indent="1"/>
    </xf>
    <xf numFmtId="0" fontId="186" fillId="6" borderId="53" applyNumberFormat="0" applyProtection="0">
      <alignment horizontal="left" vertical="center" indent="1"/>
    </xf>
    <xf numFmtId="0" fontId="156" fillId="67" borderId="62">
      <alignment horizontal="left"/>
    </xf>
    <xf numFmtId="0" fontId="153" fillId="154" borderId="53" applyNumberFormat="0" applyProtection="0">
      <alignment horizontal="right" vertical="center"/>
    </xf>
    <xf numFmtId="5" fontId="261" fillId="0" borderId="97" applyAlignment="0" applyProtection="0"/>
    <xf numFmtId="0" fontId="345" fillId="78" borderId="72" applyNumberFormat="0" applyAlignment="0" applyProtection="0"/>
    <xf numFmtId="0" fontId="348" fillId="6" borderId="79" applyNumberFormat="0" applyAlignment="0" applyProtection="0"/>
    <xf numFmtId="0" fontId="119" fillId="48" borderId="53" applyNumberFormat="0" applyProtection="0">
      <alignment horizontal="left" vertical="top" indent="1"/>
    </xf>
    <xf numFmtId="0" fontId="220" fillId="48" borderId="53" applyNumberFormat="0" applyProtection="0">
      <alignment vertical="center"/>
    </xf>
    <xf numFmtId="0" fontId="4" fillId="47"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4" fillId="116" borderId="53" applyNumberFormat="0" applyProtection="0">
      <alignment horizontal="left" vertical="top" indent="1"/>
    </xf>
    <xf numFmtId="0" fontId="6" fillId="48" borderId="48" applyNumberFormat="0" applyProtection="0">
      <alignment vertical="center"/>
    </xf>
    <xf numFmtId="176" fontId="175" fillId="0" borderId="50" applyFont="0" applyBorder="0"/>
    <xf numFmtId="0" fontId="153" fillId="150" borderId="53" applyNumberFormat="0" applyProtection="0">
      <alignment horizontal="right" vertical="center"/>
    </xf>
    <xf numFmtId="0" fontId="4" fillId="47" borderId="53" applyNumberFormat="0" applyProtection="0">
      <alignment horizontal="left" vertical="center" indent="1"/>
    </xf>
    <xf numFmtId="176" fontId="175" fillId="0" borderId="50" applyFont="0" applyBorder="0"/>
    <xf numFmtId="0" fontId="153" fillId="66" borderId="53" applyNumberFormat="0" applyProtection="0">
      <alignment vertical="center"/>
    </xf>
    <xf numFmtId="0" fontId="153" fillId="104"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right" wrapText="1"/>
      <protection locked="0"/>
    </xf>
    <xf numFmtId="0" fontId="348" fillId="6" borderId="79" applyNumberFormat="0" applyAlignment="0" applyProtection="0"/>
    <xf numFmtId="0" fontId="4" fillId="116" borderId="53" applyNumberFormat="0" applyProtection="0">
      <alignment horizontal="left" vertical="center" indent="1"/>
    </xf>
    <xf numFmtId="0" fontId="345" fillId="78" borderId="72" applyNumberFormat="0" applyAlignment="0" applyProtection="0"/>
    <xf numFmtId="0" fontId="153" fillId="47" borderId="53" applyNumberFormat="0" applyProtection="0">
      <alignment horizontal="right" vertical="center"/>
    </xf>
    <xf numFmtId="0" fontId="378" fillId="207" borderId="54"/>
    <xf numFmtId="0" fontId="153" fillId="66" borderId="53" applyNumberFormat="0" applyProtection="0">
      <alignment vertical="center"/>
    </xf>
    <xf numFmtId="0" fontId="222" fillId="66" borderId="53" applyNumberFormat="0" applyProtection="0">
      <alignment vertical="center"/>
    </xf>
    <xf numFmtId="0" fontId="309" fillId="46" borderId="79" applyNumberFormat="0" applyAlignment="0" applyProtection="0"/>
    <xf numFmtId="38" fontId="50" fillId="48" borderId="1">
      <alignment horizontal="center"/>
      <protection locked="0"/>
    </xf>
    <xf numFmtId="0" fontId="119" fillId="48" borderId="53" applyNumberFormat="0" applyProtection="0">
      <alignment horizontal="left" vertical="top" indent="1"/>
    </xf>
    <xf numFmtId="0" fontId="186" fillId="115" borderId="53" applyNumberFormat="0" applyProtection="0">
      <alignment horizontal="left" vertical="top" indent="1"/>
    </xf>
    <xf numFmtId="0" fontId="153" fillId="150" borderId="53" applyNumberFormat="0" applyProtection="0">
      <alignment horizontal="right" vertical="center"/>
    </xf>
    <xf numFmtId="0" fontId="257" fillId="0" borderId="112">
      <protection hidden="1"/>
    </xf>
    <xf numFmtId="0" fontId="332" fillId="66" borderId="60" applyNumberFormat="0" applyFont="0" applyAlignment="0" applyProtection="0"/>
    <xf numFmtId="0" fontId="153" fillId="149"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378" fillId="150" borderId="54"/>
    <xf numFmtId="0" fontId="224" fillId="47" borderId="53" applyNumberFormat="0" applyProtection="0">
      <alignment horizontal="right" vertical="center"/>
    </xf>
    <xf numFmtId="0" fontId="153" fillId="155" borderId="53" applyNumberFormat="0" applyProtection="0">
      <alignment horizontal="right" vertical="center"/>
    </xf>
    <xf numFmtId="0" fontId="6" fillId="153" borderId="48"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center" indent="1"/>
    </xf>
    <xf numFmtId="0" fontId="6" fillId="115" borderId="48" applyNumberFormat="0" applyProtection="0">
      <alignment horizontal="right" vertical="center"/>
    </xf>
    <xf numFmtId="0" fontId="4" fillId="66" borderId="60" applyNumberFormat="0" applyFont="0" applyAlignment="0" applyProtection="0"/>
    <xf numFmtId="0" fontId="348" fillId="6" borderId="79" applyNumberFormat="0" applyAlignment="0" applyProtection="0"/>
    <xf numFmtId="0" fontId="4" fillId="66" borderId="60" applyNumberFormat="0" applyFont="0" applyAlignment="0" applyProtection="0"/>
    <xf numFmtId="0" fontId="153" fillId="104" borderId="53" applyNumberFormat="0" applyProtection="0">
      <alignment horizontal="right" vertical="center"/>
    </xf>
    <xf numFmtId="0" fontId="337" fillId="6" borderId="72" applyNumberFormat="0" applyAlignment="0" applyProtection="0"/>
    <xf numFmtId="0" fontId="153" fillId="150" borderId="53" applyNumberFormat="0" applyProtection="0">
      <alignment horizontal="right" vertical="center"/>
    </xf>
    <xf numFmtId="176" fontId="175" fillId="0" borderId="50" applyFont="0" applyBorder="0"/>
    <xf numFmtId="0" fontId="130" fillId="66" borderId="60" applyNumberFormat="0" applyFont="0" applyAlignment="0" applyProtection="0"/>
    <xf numFmtId="0" fontId="6" fillId="64" borderId="48" applyNumberFormat="0" applyProtection="0">
      <alignment horizontal="left" vertical="center" indent="1"/>
    </xf>
    <xf numFmtId="0" fontId="348" fillId="6" borderId="79" applyNumberFormat="0" applyAlignment="0" applyProtection="0"/>
    <xf numFmtId="176" fontId="191" fillId="0" borderId="97"/>
    <xf numFmtId="0" fontId="345" fillId="78" borderId="72" applyNumberFormat="0" applyAlignment="0" applyProtection="0"/>
    <xf numFmtId="0" fontId="4" fillId="0" borderId="92" applyNumberFormat="0" applyFont="0"/>
    <xf numFmtId="0" fontId="6" fillId="115" borderId="53" applyNumberFormat="0" applyProtection="0">
      <alignment horizontal="left" vertical="top" indent="1"/>
    </xf>
    <xf numFmtId="0" fontId="220" fillId="48" borderId="53" applyNumberFormat="0" applyProtection="0">
      <alignment vertical="center"/>
    </xf>
    <xf numFmtId="0" fontId="65" fillId="0" borderId="98">
      <alignment horizontal="left" vertical="center"/>
    </xf>
    <xf numFmtId="0" fontId="6" fillId="116" borderId="53" applyNumberFormat="0" applyProtection="0">
      <alignment horizontal="left" vertical="top" indent="1"/>
    </xf>
    <xf numFmtId="0" fontId="153" fillId="103" borderId="53" applyNumberFormat="0" applyProtection="0">
      <alignment horizontal="right" vertical="center"/>
    </xf>
    <xf numFmtId="0" fontId="4" fillId="115" borderId="53" applyNumberFormat="0" applyProtection="0">
      <alignment horizontal="left" vertical="top" indent="1"/>
    </xf>
    <xf numFmtId="0" fontId="153" fillId="103" borderId="53" applyNumberFormat="0" applyProtection="0">
      <alignment horizontal="right" vertical="center"/>
    </xf>
    <xf numFmtId="0" fontId="4" fillId="0" borderId="97" applyNumberFormat="0" applyFont="0" applyFill="0" applyAlignment="0"/>
    <xf numFmtId="0" fontId="153" fillId="66" borderId="53" applyNumberFormat="0" applyProtection="0">
      <alignment vertical="center"/>
    </xf>
    <xf numFmtId="5" fontId="261" fillId="0" borderId="97" applyAlignment="0" applyProtection="0"/>
    <xf numFmtId="0" fontId="4" fillId="116" borderId="53" applyNumberFormat="0" applyProtection="0">
      <alignment horizontal="left" vertical="top" indent="1"/>
    </xf>
    <xf numFmtId="0" fontId="4" fillId="47" borderId="53" applyNumberFormat="0" applyProtection="0">
      <alignment horizontal="left" vertical="top" indent="1"/>
    </xf>
    <xf numFmtId="0" fontId="6" fillId="47" borderId="48" applyNumberFormat="0" applyProtection="0">
      <alignment horizontal="left" vertical="center" indent="1"/>
    </xf>
    <xf numFmtId="0" fontId="130" fillId="66" borderId="60" applyNumberFormat="0" applyFont="0" applyAlignment="0" applyProtection="0"/>
    <xf numFmtId="0" fontId="345" fillId="78" borderId="72" applyNumberFormat="0" applyAlignment="0" applyProtection="0"/>
    <xf numFmtId="0" fontId="184" fillId="48" borderId="48" applyNumberFormat="0" applyProtection="0">
      <alignment vertical="center"/>
    </xf>
    <xf numFmtId="0" fontId="6" fillId="64" borderId="53" applyNumberFormat="0" applyProtection="0">
      <alignment horizontal="left" vertical="top" indent="1"/>
    </xf>
    <xf numFmtId="0" fontId="6" fillId="47" borderId="54" applyNumberFormat="0" applyProtection="0">
      <alignment horizontal="left" vertical="center" indent="1"/>
    </xf>
    <xf numFmtId="0" fontId="186" fillId="66" borderId="53" applyNumberFormat="0" applyProtection="0">
      <alignment vertical="center"/>
    </xf>
    <xf numFmtId="0" fontId="153" fillId="150" borderId="53" applyNumberFormat="0" applyProtection="0">
      <alignment horizontal="right" vertical="center"/>
    </xf>
    <xf numFmtId="0" fontId="4" fillId="64" borderId="53"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top" indent="1"/>
    </xf>
    <xf numFmtId="0" fontId="153" fillId="150" borderId="53" applyNumberFormat="0" applyProtection="0">
      <alignment horizontal="right" vertical="center"/>
    </xf>
    <xf numFmtId="0" fontId="4" fillId="115" borderId="53" applyNumberFormat="0" applyProtection="0">
      <alignment horizontal="left" vertical="top" indent="1"/>
    </xf>
    <xf numFmtId="0" fontId="6" fillId="154" borderId="48" applyNumberFormat="0" applyProtection="0">
      <alignment horizontal="right" vertical="center"/>
    </xf>
    <xf numFmtId="0" fontId="153" fillId="47" borderId="53"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119" fillId="48" borderId="53" applyNumberFormat="0" applyProtection="0">
      <alignment horizontal="left" vertical="top" indent="1"/>
    </xf>
    <xf numFmtId="0" fontId="332" fillId="66" borderId="60" applyNumberFormat="0" applyFont="0" applyAlignment="0" applyProtection="0"/>
    <xf numFmtId="0" fontId="4" fillId="116" borderId="53"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85" fillId="48" borderId="53" applyNumberFormat="0" applyProtection="0">
      <alignment horizontal="left" vertical="top" indent="1"/>
    </xf>
    <xf numFmtId="0" fontId="337" fillId="6" borderId="72" applyNumberFormat="0" applyAlignment="0" applyProtection="0"/>
    <xf numFmtId="0" fontId="4" fillId="0" borderId="97" applyNumberFormat="0" applyFont="0"/>
    <xf numFmtId="0" fontId="4" fillId="116" borderId="53" applyNumberFormat="0" applyProtection="0">
      <alignment horizontal="left" vertical="center" indent="1"/>
    </xf>
    <xf numFmtId="0" fontId="153" fillId="115" borderId="53" applyNumberFormat="0" applyProtection="0">
      <alignment horizontal="left" vertical="top" indent="1"/>
    </xf>
    <xf numFmtId="0" fontId="337" fillId="6" borderId="72" applyNumberFormat="0" applyAlignment="0" applyProtection="0"/>
    <xf numFmtId="0" fontId="4" fillId="116"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153" fillId="66" borderId="53" applyNumberFormat="0" applyProtection="0">
      <alignment horizontal="left" vertical="center" indent="1"/>
    </xf>
    <xf numFmtId="0" fontId="153" fillId="115" borderId="53" applyNumberFormat="0" applyProtection="0">
      <alignment horizontal="right" vertical="center"/>
    </xf>
    <xf numFmtId="0" fontId="153" fillId="103" borderId="53" applyNumberFormat="0" applyProtection="0">
      <alignment horizontal="right" vertical="center"/>
    </xf>
    <xf numFmtId="0" fontId="153" fillId="73" borderId="53" applyNumberFormat="0" applyProtection="0">
      <alignment horizontal="right" vertical="center"/>
    </xf>
    <xf numFmtId="0" fontId="309" fillId="46" borderId="79" applyNumberFormat="0" applyAlignment="0" applyProtection="0"/>
    <xf numFmtId="0" fontId="153" fillId="104" borderId="53" applyNumberFormat="0" applyProtection="0">
      <alignment horizontal="right" vertical="center"/>
    </xf>
    <xf numFmtId="0" fontId="65" fillId="0" borderId="98">
      <alignment horizontal="left" vertical="center"/>
    </xf>
    <xf numFmtId="0" fontId="286" fillId="0" borderId="112">
      <alignment horizontal="left" wrapText="1"/>
      <protection locked="0"/>
    </xf>
    <xf numFmtId="5" fontId="261" fillId="0" borderId="97" applyAlignment="0" applyProtection="0"/>
    <xf numFmtId="0" fontId="6" fillId="73" borderId="54" applyNumberFormat="0" applyProtection="0">
      <alignment horizontal="right" vertical="center"/>
    </xf>
    <xf numFmtId="0" fontId="282" fillId="48" borderId="72" applyNumberFormat="0" applyAlignment="0" applyProtection="0"/>
    <xf numFmtId="0" fontId="4" fillId="115" borderId="53" applyNumberFormat="0" applyProtection="0">
      <alignment horizontal="left" vertical="top" indent="1"/>
    </xf>
    <xf numFmtId="0" fontId="153" fillId="151" borderId="53" applyNumberFormat="0" applyProtection="0">
      <alignment horizontal="right" vertical="center"/>
    </xf>
    <xf numFmtId="0" fontId="153" fillId="66" borderId="53" applyNumberFormat="0" applyProtection="0">
      <alignment horizontal="left" vertical="top" indent="1"/>
    </xf>
    <xf numFmtId="0" fontId="220" fillId="48" borderId="53" applyNumberFormat="0" applyProtection="0">
      <alignment vertical="center"/>
    </xf>
    <xf numFmtId="5" fontId="261" fillId="0" borderId="97" applyAlignment="0" applyProtection="0"/>
    <xf numFmtId="0" fontId="222" fillId="47" borderId="53" applyNumberFormat="0" applyProtection="0">
      <alignment horizontal="right" vertical="center"/>
    </xf>
    <xf numFmtId="0" fontId="6" fillId="115" borderId="54" applyNumberFormat="0" applyProtection="0">
      <alignment horizontal="left" vertical="center" indent="1"/>
    </xf>
    <xf numFmtId="0" fontId="130" fillId="66" borderId="60" applyNumberFormat="0" applyFont="0" applyAlignment="0" applyProtection="0"/>
    <xf numFmtId="0" fontId="4" fillId="116" borderId="53" applyNumberFormat="0" applyProtection="0">
      <alignment horizontal="left" vertical="center" indent="1"/>
    </xf>
    <xf numFmtId="0" fontId="222" fillId="66" borderId="53" applyNumberFormat="0" applyProtection="0">
      <alignment vertical="center"/>
    </xf>
    <xf numFmtId="0" fontId="130"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4" fillId="116" borderId="53" applyNumberFormat="0" applyProtection="0">
      <alignment horizontal="left" vertical="center" indent="1"/>
    </xf>
    <xf numFmtId="0" fontId="6" fillId="104" borderId="48" applyNumberFormat="0" applyProtection="0">
      <alignment horizontal="right" vertical="center"/>
    </xf>
    <xf numFmtId="0" fontId="6" fillId="103" borderId="48" applyNumberFormat="0" applyProtection="0">
      <alignment horizontal="right" vertical="center"/>
    </xf>
    <xf numFmtId="0" fontId="4" fillId="115" borderId="53" applyNumberFormat="0" applyProtection="0">
      <alignment horizontal="left" vertical="center" indent="1"/>
    </xf>
    <xf numFmtId="0" fontId="50" fillId="0" borderId="99" applyNumberFormat="0"/>
    <xf numFmtId="0" fontId="4" fillId="47" borderId="53" applyNumberFormat="0" applyProtection="0">
      <alignment horizontal="left" vertical="center" indent="1"/>
    </xf>
    <xf numFmtId="0" fontId="4" fillId="116" borderId="54" applyNumberFormat="0" applyProtection="0">
      <alignment horizontal="left" vertical="center" indent="1"/>
    </xf>
    <xf numFmtId="0" fontId="4" fillId="114" borderId="5" applyNumberFormat="0" applyFont="0" applyBorder="0" applyProtection="0"/>
    <xf numFmtId="0" fontId="4" fillId="47" borderId="53" applyNumberFormat="0" applyProtection="0">
      <alignment horizontal="left" vertical="center" indent="1"/>
    </xf>
    <xf numFmtId="0" fontId="378" fillId="207" borderId="54"/>
    <xf numFmtId="0" fontId="6" fillId="47" borderId="53" applyNumberFormat="0" applyProtection="0">
      <alignment horizontal="left" vertical="top" indent="1"/>
    </xf>
    <xf numFmtId="0" fontId="153" fillId="149" borderId="53" applyNumberFormat="0" applyProtection="0">
      <alignment horizontal="right" vertical="center"/>
    </xf>
    <xf numFmtId="176" fontId="175" fillId="0" borderId="50" applyFont="0" applyBorder="0"/>
    <xf numFmtId="0" fontId="153" fillId="115" borderId="53" applyNumberFormat="0" applyProtection="0">
      <alignment horizontal="right" vertical="center"/>
    </xf>
    <xf numFmtId="0" fontId="337" fillId="6" borderId="72" applyNumberFormat="0" applyAlignment="0" applyProtection="0"/>
    <xf numFmtId="0" fontId="248" fillId="66" borderId="60" applyNumberFormat="0" applyFont="0" applyAlignment="0" applyProtection="0"/>
    <xf numFmtId="0" fontId="220" fillId="48" borderId="53" applyNumberFormat="0" applyProtection="0">
      <alignment vertical="center"/>
    </xf>
    <xf numFmtId="0" fontId="6" fillId="47" borderId="53" applyNumberFormat="0" applyProtection="0">
      <alignment horizontal="left" vertical="top" indent="1"/>
    </xf>
    <xf numFmtId="0" fontId="153" fillId="155" borderId="53" applyNumberFormat="0" applyProtection="0">
      <alignment horizontal="right" vertical="center"/>
    </xf>
    <xf numFmtId="0" fontId="221" fillId="0" borderId="89" applyNumberFormat="0" applyFill="0" applyAlignment="0" applyProtection="0"/>
    <xf numFmtId="0" fontId="337" fillId="6" borderId="72" applyNumberFormat="0" applyAlignment="0" applyProtection="0"/>
    <xf numFmtId="198" fontId="253" fillId="0" borderId="93"/>
    <xf numFmtId="0" fontId="153" fillId="148" borderId="53" applyNumberFormat="0" applyProtection="0">
      <alignment horizontal="right" vertical="center"/>
    </xf>
    <xf numFmtId="0" fontId="4" fillId="64" borderId="53" applyNumberFormat="0" applyProtection="0">
      <alignment horizontal="left" vertical="top" indent="1"/>
    </xf>
    <xf numFmtId="0" fontId="4" fillId="115" borderId="53" applyNumberFormat="0" applyProtection="0">
      <alignment horizontal="left" vertical="center" indent="1"/>
    </xf>
    <xf numFmtId="0" fontId="257" fillId="0" borderId="94">
      <alignment horizontal="center" wrapText="1"/>
      <protection hidden="1"/>
    </xf>
    <xf numFmtId="0" fontId="222" fillId="66"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286" fillId="0" borderId="95">
      <alignment horizontal="right"/>
      <protection hidden="1"/>
    </xf>
    <xf numFmtId="0" fontId="153" fillId="115"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5" borderId="53" applyNumberFormat="0" applyProtection="0">
      <alignment horizontal="left" vertical="top" indent="1"/>
    </xf>
    <xf numFmtId="0" fontId="6" fillId="73" borderId="54" applyNumberFormat="0" applyProtection="0">
      <alignment horizontal="right" vertical="center"/>
    </xf>
    <xf numFmtId="0" fontId="130" fillId="66" borderId="60" applyNumberFormat="0" applyFont="0" applyAlignment="0" applyProtection="0"/>
    <xf numFmtId="0" fontId="153" fillId="151" borderId="53" applyNumberFormat="0" applyProtection="0">
      <alignment horizontal="right" vertical="center"/>
    </xf>
    <xf numFmtId="0" fontId="4" fillId="0" borderId="97" applyNumberFormat="0" applyFont="0" applyFill="0" applyAlignment="0"/>
    <xf numFmtId="0" fontId="6" fillId="6" borderId="48" applyNumberFormat="0" applyProtection="0">
      <alignment horizontal="left" vertical="center" indent="1"/>
    </xf>
    <xf numFmtId="0" fontId="248" fillId="66" borderId="60" applyNumberFormat="0" applyFont="0" applyAlignment="0" applyProtection="0"/>
    <xf numFmtId="0" fontId="6" fillId="95" borderId="54" applyNumberFormat="0" applyProtection="0">
      <alignment horizontal="left" vertical="center" indent="1"/>
    </xf>
    <xf numFmtId="0" fontId="4" fillId="116" borderId="53" applyNumberFormat="0" applyProtection="0">
      <alignment horizontal="left" vertical="center" indent="1"/>
    </xf>
    <xf numFmtId="0" fontId="332" fillId="66" borderId="60" applyNumberFormat="0" applyFont="0" applyAlignment="0" applyProtection="0"/>
    <xf numFmtId="0" fontId="4" fillId="115" borderId="53" applyNumberFormat="0" applyProtection="0">
      <alignment horizontal="left" vertical="center" indent="1"/>
    </xf>
    <xf numFmtId="0" fontId="248" fillId="66" borderId="60" applyNumberFormat="0" applyFont="0" applyAlignment="0" applyProtection="0"/>
    <xf numFmtId="0" fontId="4" fillId="64" borderId="53" applyNumberFormat="0" applyProtection="0">
      <alignment horizontal="left" vertical="top" indent="1"/>
    </xf>
    <xf numFmtId="4" fontId="336" fillId="0" borderId="90" applyFill="0" applyBorder="0" applyProtection="0">
      <alignment horizontal="right" vertical="center"/>
    </xf>
    <xf numFmtId="0" fontId="4" fillId="0" borderId="1" applyNumberFormat="0" applyFont="0"/>
    <xf numFmtId="0" fontId="130" fillId="66" borderId="60" applyNumberFormat="0" applyFont="0" applyAlignment="0" applyProtection="0"/>
    <xf numFmtId="0" fontId="153" fillId="115"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153" fillId="103" borderId="53" applyNumberFormat="0" applyProtection="0">
      <alignment horizontal="right" vertical="center"/>
    </xf>
    <xf numFmtId="0" fontId="375" fillId="0" borderId="1" applyAlignment="0"/>
    <xf numFmtId="0" fontId="153" fillId="66" borderId="53" applyNumberFormat="0" applyProtection="0">
      <alignment horizontal="left" vertical="center" indent="1"/>
    </xf>
    <xf numFmtId="0" fontId="119" fillId="48" borderId="53" applyNumberFormat="0" applyProtection="0">
      <alignment horizontal="left" vertical="top" indent="1"/>
    </xf>
    <xf numFmtId="5" fontId="261" fillId="0" borderId="97" applyAlignment="0" applyProtection="0"/>
    <xf numFmtId="0" fontId="345" fillId="78" borderId="72" applyNumberFormat="0" applyAlignment="0" applyProtection="0"/>
    <xf numFmtId="0" fontId="248" fillId="66" borderId="60" applyNumberFormat="0" applyFont="0" applyAlignment="0" applyProtection="0"/>
    <xf numFmtId="0" fontId="6" fillId="116" borderId="53" applyNumberFormat="0" applyProtection="0">
      <alignment horizontal="left" vertical="top" indent="1"/>
    </xf>
    <xf numFmtId="0" fontId="4" fillId="64" borderId="53" applyNumberFormat="0" applyProtection="0">
      <alignment horizontal="left" vertical="top" indent="1"/>
    </xf>
    <xf numFmtId="0" fontId="4" fillId="116"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center" indent="1"/>
    </xf>
    <xf numFmtId="0" fontId="4" fillId="115" borderId="53" applyNumberFormat="0" applyProtection="0">
      <alignment horizontal="left" vertical="center" indent="1"/>
    </xf>
    <xf numFmtId="0" fontId="4" fillId="116"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top"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66" borderId="53" applyNumberFormat="0" applyProtection="0">
      <alignment horizontal="left" vertical="center" indent="1"/>
    </xf>
    <xf numFmtId="0" fontId="345" fillId="78" borderId="72" applyNumberFormat="0" applyAlignment="0" applyProtection="0"/>
    <xf numFmtId="0" fontId="149" fillId="6" borderId="77">
      <protection hidden="1"/>
    </xf>
    <xf numFmtId="0" fontId="248" fillId="66" borderId="60" applyNumberFormat="0" applyFont="0" applyAlignment="0" applyProtection="0"/>
    <xf numFmtId="0" fontId="153" fillId="149" borderId="53" applyNumberFormat="0" applyProtection="0">
      <alignment horizontal="right" vertical="center"/>
    </xf>
    <xf numFmtId="0" fontId="153" fillId="66" borderId="53" applyNumberFormat="0" applyProtection="0">
      <alignment horizontal="left" vertical="center" indent="1"/>
    </xf>
    <xf numFmtId="176" fontId="375" fillId="0" borderId="1" applyAlignment="0"/>
    <xf numFmtId="0" fontId="221" fillId="0" borderId="89" applyNumberFormat="0" applyFill="0" applyAlignment="0" applyProtection="0"/>
    <xf numFmtId="0" fontId="153" fillId="115" borderId="53" applyNumberFormat="0" applyProtection="0">
      <alignment horizontal="left" vertical="center" indent="1"/>
    </xf>
    <xf numFmtId="0" fontId="222" fillId="66" borderId="53" applyNumberFormat="0" applyProtection="0">
      <alignment vertical="center"/>
    </xf>
    <xf numFmtId="0" fontId="222" fillId="47" borderId="53" applyNumberFormat="0" applyProtection="0">
      <alignment horizontal="right" vertical="center"/>
    </xf>
    <xf numFmtId="0" fontId="257" fillId="0" borderId="94">
      <alignment horizontal="center" wrapText="1"/>
      <protection hidden="1"/>
    </xf>
    <xf numFmtId="0" fontId="153" fillId="103" borderId="53" applyNumberFormat="0" applyProtection="0">
      <alignment horizontal="right" vertical="center"/>
    </xf>
    <xf numFmtId="0" fontId="50" fillId="116" borderId="56" applyBorder="0"/>
    <xf numFmtId="0" fontId="222" fillId="47" borderId="53" applyNumberFormat="0" applyProtection="0">
      <alignment horizontal="right" vertical="center"/>
    </xf>
    <xf numFmtId="0" fontId="222" fillId="47" borderId="53" applyNumberFormat="0" applyProtection="0">
      <alignment horizontal="right" vertical="center"/>
    </xf>
    <xf numFmtId="0" fontId="348" fillId="6" borderId="79" applyNumberFormat="0" applyAlignment="0" applyProtection="0"/>
    <xf numFmtId="0" fontId="4" fillId="116" borderId="54" applyNumberFormat="0" applyProtection="0">
      <alignment horizontal="left" vertical="center" indent="1"/>
    </xf>
    <xf numFmtId="0" fontId="186" fillId="66" borderId="53" applyNumberFormat="0" applyProtection="0">
      <alignment horizontal="left" vertical="top" indent="1"/>
    </xf>
    <xf numFmtId="0" fontId="345" fillId="78" borderId="72" applyNumberFormat="0" applyAlignment="0" applyProtection="0"/>
    <xf numFmtId="0" fontId="153" fillId="115" borderId="53" applyNumberFormat="0" applyProtection="0">
      <alignment horizontal="left" vertical="top" indent="1"/>
    </xf>
    <xf numFmtId="0" fontId="119" fillId="48" borderId="53" applyNumberFormat="0" applyProtection="0">
      <alignment horizontal="left" vertical="center" indent="1"/>
    </xf>
    <xf numFmtId="0" fontId="153" fillId="73" borderId="53" applyNumberFormat="0" applyProtection="0">
      <alignment horizontal="right" vertical="center"/>
    </xf>
    <xf numFmtId="0" fontId="4" fillId="47"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266" fillId="46" borderId="72" applyNumberFormat="0" applyAlignment="0" applyProtection="0"/>
    <xf numFmtId="0" fontId="153" fillId="148" borderId="53" applyNumberFormat="0" applyProtection="0">
      <alignment horizontal="right" vertical="center"/>
    </xf>
    <xf numFmtId="0" fontId="4" fillId="116" borderId="53" applyNumberFormat="0" applyProtection="0">
      <alignment horizontal="left" vertical="center" indent="1"/>
    </xf>
    <xf numFmtId="0" fontId="222" fillId="47" borderId="53" applyNumberFormat="0" applyProtection="0">
      <alignment horizontal="right" vertical="center"/>
    </xf>
    <xf numFmtId="0" fontId="257" fillId="0" borderId="112">
      <protection hidden="1"/>
    </xf>
    <xf numFmtId="0" fontId="186" fillId="6" borderId="53" applyNumberFormat="0" applyProtection="0">
      <alignment horizontal="left" vertical="center" indent="1"/>
    </xf>
    <xf numFmtId="0" fontId="153" fillId="154" borderId="53" applyNumberFormat="0" applyProtection="0">
      <alignment horizontal="right" vertical="center"/>
    </xf>
    <xf numFmtId="0" fontId="175" fillId="0" borderId="50" applyFont="0" applyBorder="0"/>
    <xf numFmtId="0" fontId="337" fillId="6" borderId="72" applyNumberFormat="0" applyAlignment="0" applyProtection="0"/>
    <xf numFmtId="0" fontId="348" fillId="6" borderId="79" applyNumberFormat="0" applyAlignment="0" applyProtection="0"/>
    <xf numFmtId="0" fontId="4" fillId="116" borderId="53" applyNumberFormat="0" applyProtection="0">
      <alignment horizontal="left" vertical="top" indent="1"/>
    </xf>
    <xf numFmtId="0" fontId="4" fillId="64"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4" fillId="115" borderId="53" applyNumberFormat="0" applyProtection="0">
      <alignment horizontal="left" vertical="top" indent="1"/>
    </xf>
    <xf numFmtId="0" fontId="345" fillId="78" borderId="72" applyNumberFormat="0" applyAlignment="0" applyProtection="0"/>
    <xf numFmtId="0" fontId="220" fillId="48" borderId="53" applyNumberFormat="0" applyProtection="0">
      <alignment vertical="center"/>
    </xf>
    <xf numFmtId="0" fontId="153" fillId="66" borderId="53" applyNumberFormat="0" applyProtection="0">
      <alignment horizontal="left" vertical="top" indent="1"/>
    </xf>
    <xf numFmtId="176" fontId="147" fillId="0" borderId="44">
      <protection locked="0"/>
    </xf>
    <xf numFmtId="0" fontId="153" fillId="115" borderId="53" applyNumberFormat="0" applyProtection="0">
      <alignment horizontal="left" vertical="top" indent="1"/>
    </xf>
    <xf numFmtId="0" fontId="4" fillId="0" borderId="1" applyNumberFormat="0" applyFont="0"/>
    <xf numFmtId="0" fontId="4" fillId="116" borderId="53" applyNumberFormat="0" applyProtection="0">
      <alignment horizontal="left" vertical="top" indent="1"/>
    </xf>
    <xf numFmtId="0" fontId="348" fillId="6" borderId="79" applyNumberFormat="0" applyAlignment="0" applyProtection="0"/>
    <xf numFmtId="0" fontId="4" fillId="47" borderId="53" applyNumberFormat="0" applyProtection="0">
      <alignment horizontal="left" vertical="top" indent="1"/>
    </xf>
    <xf numFmtId="0" fontId="248" fillId="66" borderId="60" applyNumberFormat="0" applyFon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337" fillId="6" borderId="72" applyNumberFormat="0" applyAlignment="0" applyProtection="0"/>
    <xf numFmtId="0" fontId="175" fillId="0" borderId="50" applyFont="0" applyBorder="0"/>
    <xf numFmtId="1" fontId="206" fillId="0" borderId="99" applyFont="0" applyFill="0" applyBorder="0" applyProtection="0"/>
    <xf numFmtId="0" fontId="119" fillId="48" borderId="53" applyNumberFormat="0" applyProtection="0">
      <alignment horizontal="left" vertical="center" indent="1"/>
    </xf>
    <xf numFmtId="0" fontId="50" fillId="46" borderId="1" applyNumberFormat="0">
      <alignment horizontal="centerContinuous" wrapText="1"/>
    </xf>
    <xf numFmtId="0" fontId="220" fillId="48" borderId="53" applyNumberFormat="0" applyProtection="0">
      <alignment vertical="center"/>
    </xf>
    <xf numFmtId="0" fontId="310" fillId="0" borderId="94">
      <alignment horizontal="right" wrapText="1"/>
      <protection hidden="1"/>
    </xf>
    <xf numFmtId="0" fontId="4" fillId="64" borderId="53" applyNumberFormat="0" applyProtection="0">
      <alignment horizontal="left" vertical="top" indent="1"/>
    </xf>
    <xf numFmtId="0" fontId="153" fillId="154" borderId="53" applyNumberFormat="0" applyProtection="0">
      <alignment horizontal="right" vertical="center"/>
    </xf>
    <xf numFmtId="0" fontId="4" fillId="66" borderId="60" applyNumberFormat="0" applyFont="0" applyAlignment="0" applyProtection="0"/>
    <xf numFmtId="0" fontId="375" fillId="0" borderId="1" applyAlignment="0"/>
    <xf numFmtId="0" fontId="153" fillId="47" borderId="53" applyNumberFormat="0" applyProtection="0">
      <alignment horizontal="right" vertical="center"/>
    </xf>
    <xf numFmtId="0" fontId="146" fillId="0" borderId="1">
      <alignment horizontal="centerContinuous" vertical="center"/>
    </xf>
    <xf numFmtId="0" fontId="248" fillId="66" borderId="60" applyNumberFormat="0" applyFont="0" applyAlignment="0" applyProtection="0"/>
    <xf numFmtId="0" fontId="6" fillId="47" borderId="54" applyNumberFormat="0" applyProtection="0">
      <alignment horizontal="left" vertical="center" indent="1"/>
    </xf>
    <xf numFmtId="0" fontId="50" fillId="46" borderId="1" applyNumberFormat="0">
      <alignment horizontal="centerContinuous" wrapText="1"/>
    </xf>
    <xf numFmtId="0" fontId="4" fillId="0" borderId="97" applyNumberFormat="0" applyFont="0" applyFill="0" applyAlignment="0"/>
    <xf numFmtId="0" fontId="4" fillId="0" borderId="97" applyNumberFormat="0" applyFont="0"/>
    <xf numFmtId="0" fontId="149" fillId="6" borderId="77">
      <protection hidden="1"/>
    </xf>
    <xf numFmtId="0" fontId="153" fillId="155" borderId="53" applyNumberFormat="0" applyProtection="0">
      <alignment horizontal="right" vertical="center"/>
    </xf>
    <xf numFmtId="176" fontId="375" fillId="0" borderId="1" applyAlignment="0"/>
    <xf numFmtId="0" fontId="378" fillId="207" borderId="54"/>
    <xf numFmtId="0" fontId="224" fillId="47" borderId="53" applyNumberFormat="0" applyProtection="0">
      <alignment horizontal="right" vertical="center"/>
    </xf>
    <xf numFmtId="5" fontId="261" fillId="0" borderId="97" applyAlignment="0" applyProtection="0"/>
    <xf numFmtId="0" fontId="4" fillId="115" borderId="53" applyNumberFormat="0" applyProtection="0">
      <alignment horizontal="left" vertical="center" indent="1"/>
    </xf>
    <xf numFmtId="0" fontId="345" fillId="78" borderId="72" applyNumberFormat="0" applyAlignment="0" applyProtection="0"/>
    <xf numFmtId="176" fontId="375" fillId="0" borderId="1" applyAlignment="0"/>
    <xf numFmtId="38" fontId="50" fillId="48" borderId="1">
      <alignment horizontal="center"/>
      <protection locked="0"/>
    </xf>
    <xf numFmtId="0" fontId="337" fillId="6" borderId="72" applyNumberFormat="0" applyAlignment="0" applyProtection="0"/>
    <xf numFmtId="0" fontId="153" fillId="66" borderId="53" applyNumberFormat="0" applyProtection="0">
      <alignment horizontal="left" vertical="center" indent="1"/>
    </xf>
    <xf numFmtId="0" fontId="153" fillId="149"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15" borderId="53" applyNumberFormat="0" applyProtection="0">
      <alignment horizontal="left" vertical="center" indent="1"/>
    </xf>
    <xf numFmtId="0" fontId="348" fillId="6" borderId="79" applyNumberFormat="0" applyAlignment="0" applyProtection="0"/>
    <xf numFmtId="0" fontId="4" fillId="0" borderId="97" applyNumberFormat="0" applyFont="0" applyFill="0" applyAlignment="0"/>
    <xf numFmtId="0" fontId="186" fillId="66" borderId="53" applyNumberFormat="0" applyProtection="0">
      <alignment vertical="center"/>
    </xf>
    <xf numFmtId="0" fontId="153" fillId="73" borderId="53" applyNumberFormat="0" applyProtection="0">
      <alignment horizontal="right" vertical="center"/>
    </xf>
    <xf numFmtId="0" fontId="119" fillId="48" borderId="53" applyNumberFormat="0" applyProtection="0">
      <alignment horizontal="left" vertical="center" indent="1"/>
    </xf>
    <xf numFmtId="0" fontId="153" fillId="154" borderId="53" applyNumberFormat="0" applyProtection="0">
      <alignment horizontal="right" vertical="center"/>
    </xf>
    <xf numFmtId="0" fontId="4" fillId="115" borderId="53" applyNumberFormat="0" applyProtection="0">
      <alignment horizontal="left" vertical="top" indent="1"/>
    </xf>
    <xf numFmtId="176" fontId="175" fillId="0" borderId="50" applyFont="0" applyBorder="0"/>
    <xf numFmtId="0" fontId="345" fillId="78" borderId="72" applyNumberFormat="0" applyAlignment="0" applyProtection="0"/>
    <xf numFmtId="0" fontId="44" fillId="0" borderId="91" applyNumberFormat="0">
      <alignment horizontal="left"/>
    </xf>
    <xf numFmtId="0" fontId="119" fillId="48" borderId="53" applyNumberFormat="0" applyProtection="0">
      <alignment horizontal="left" vertical="top" indent="1"/>
    </xf>
    <xf numFmtId="198" fontId="253" fillId="0" borderId="93"/>
    <xf numFmtId="0" fontId="257" fillId="0" borderId="94">
      <alignment horizontal="center" wrapText="1"/>
      <protection hidden="1"/>
    </xf>
    <xf numFmtId="0" fontId="286" fillId="0" borderId="112">
      <alignment horizontal="left" wrapText="1"/>
      <protection locked="0"/>
    </xf>
    <xf numFmtId="0" fontId="348" fillId="6" borderId="79" applyNumberFormat="0" applyAlignment="0" applyProtection="0"/>
    <xf numFmtId="0" fontId="119" fillId="48" borderId="53" applyNumberFormat="0" applyProtection="0">
      <alignment vertical="center"/>
    </xf>
    <xf numFmtId="0" fontId="310" fillId="0" borderId="94">
      <alignment horizontal="right" wrapText="1"/>
      <protection hidden="1"/>
    </xf>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47" borderId="53" applyNumberFormat="0" applyProtection="0">
      <alignment horizontal="left" vertical="top" indent="1"/>
    </xf>
    <xf numFmtId="0" fontId="286" fillId="0" borderId="95">
      <alignment horizontal="right"/>
      <protection hidden="1"/>
    </xf>
    <xf numFmtId="209" fontId="198" fillId="0" borderId="1" applyBorder="0" applyProtection="0">
      <alignment horizontal="right" vertical="center"/>
    </xf>
    <xf numFmtId="0" fontId="286" fillId="0" borderId="112">
      <alignment horizontal="left" wrapText="1"/>
      <protection hidden="1"/>
    </xf>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4" fillId="47" borderId="53" applyNumberFormat="0" applyProtection="0">
      <alignment horizontal="right" vertical="center"/>
    </xf>
    <xf numFmtId="0" fontId="4" fillId="64" borderId="53" applyNumberFormat="0" applyProtection="0">
      <alignment horizontal="left" vertical="center" indent="1"/>
    </xf>
    <xf numFmtId="0" fontId="282" fillId="48" borderId="72" applyNumberFormat="0" applyAlignment="0" applyProtection="0"/>
    <xf numFmtId="0" fontId="6" fillId="64"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top" indent="1"/>
    </xf>
    <xf numFmtId="0" fontId="6" fillId="95" borderId="54" applyNumberFormat="0" applyProtection="0">
      <alignment horizontal="left" vertical="center" indent="1"/>
    </xf>
    <xf numFmtId="0" fontId="348" fillId="6" borderId="79" applyNumberFormat="0" applyAlignment="0" applyProtection="0"/>
    <xf numFmtId="0" fontId="119" fillId="48" borderId="53" applyNumberFormat="0" applyProtection="0">
      <alignment horizontal="left" vertical="center" indent="1"/>
    </xf>
    <xf numFmtId="0" fontId="153" fillId="66" borderId="53" applyNumberFormat="0" applyProtection="0">
      <alignment horizontal="left" vertical="top" indent="1"/>
    </xf>
    <xf numFmtId="0" fontId="153" fillId="149" borderId="53" applyNumberFormat="0" applyProtection="0">
      <alignment horizontal="right" vertical="center"/>
    </xf>
    <xf numFmtId="0" fontId="248" fillId="66" borderId="60" applyNumberFormat="0" applyFont="0" applyAlignment="0" applyProtection="0"/>
    <xf numFmtId="0" fontId="6" fillId="116" borderId="53" applyNumberFormat="0" applyProtection="0">
      <alignment horizontal="left" vertical="top" indent="1"/>
    </xf>
    <xf numFmtId="4" fontId="336" fillId="0" borderId="90" applyFill="0" applyBorder="0" applyProtection="0">
      <alignment horizontal="right" vertical="center"/>
    </xf>
    <xf numFmtId="0" fontId="186" fillId="66" borderId="53" applyNumberFormat="0" applyProtection="0">
      <alignment horizontal="left" vertical="top" indent="1"/>
    </xf>
    <xf numFmtId="0" fontId="4" fillId="115" borderId="53" applyNumberFormat="0" applyProtection="0">
      <alignment horizontal="left" vertical="center" indent="1"/>
    </xf>
    <xf numFmtId="0" fontId="119" fillId="48" borderId="53" applyNumberFormat="0" applyProtection="0">
      <alignment vertical="center"/>
    </xf>
    <xf numFmtId="0" fontId="153" fillId="115" borderId="53" applyNumberFormat="0" applyProtection="0">
      <alignment horizontal="left" vertical="top" indent="1"/>
    </xf>
    <xf numFmtId="0" fontId="153" fillId="155" borderId="53" applyNumberFormat="0" applyProtection="0">
      <alignment horizontal="right" vertical="center"/>
    </xf>
    <xf numFmtId="0" fontId="153" fillId="155"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116" borderId="53" applyNumberFormat="0" applyProtection="0">
      <alignment horizontal="left" vertical="center" indent="1"/>
    </xf>
    <xf numFmtId="0" fontId="191" fillId="0" borderId="97"/>
    <xf numFmtId="38" fontId="50" fillId="48" borderId="1">
      <alignment horizontal="center"/>
      <protection locked="0"/>
    </xf>
    <xf numFmtId="0" fontId="153" fillId="66" borderId="53" applyNumberFormat="0" applyProtection="0">
      <alignment horizontal="left" vertical="center" indent="1"/>
    </xf>
    <xf numFmtId="0" fontId="4" fillId="0" borderId="15" applyNumberFormat="0" applyFont="0"/>
    <xf numFmtId="0" fontId="191" fillId="0" borderId="97"/>
    <xf numFmtId="0" fontId="337" fillId="6" borderId="72" applyNumberFormat="0" applyAlignment="0" applyProtection="0"/>
    <xf numFmtId="0" fontId="222" fillId="47" borderId="53" applyNumberFormat="0" applyProtection="0">
      <alignment horizontal="right" vertical="center"/>
    </xf>
    <xf numFmtId="0" fontId="378" fillId="150" borderId="54"/>
    <xf numFmtId="0" fontId="4" fillId="115" borderId="53" applyNumberFormat="0" applyProtection="0">
      <alignment horizontal="left" vertical="center" indent="1"/>
    </xf>
    <xf numFmtId="0" fontId="153" fillId="66" borderId="53" applyNumberFormat="0" applyProtection="0">
      <alignment vertical="center"/>
    </xf>
    <xf numFmtId="0" fontId="153" fillId="66" borderId="53" applyNumberFormat="0" applyProtection="0">
      <alignment horizontal="left" vertical="top" indent="1"/>
    </xf>
    <xf numFmtId="0" fontId="221" fillId="0" borderId="89" applyNumberFormat="0" applyFill="0" applyAlignment="0" applyProtection="0"/>
    <xf numFmtId="0" fontId="6" fillId="76" borderId="48" applyNumberFormat="0" applyProtection="0">
      <alignment horizontal="left" vertical="center" indent="1"/>
    </xf>
    <xf numFmtId="0" fontId="153" fillId="66" borderId="53" applyNumberFormat="0" applyProtection="0">
      <alignment vertical="center"/>
    </xf>
    <xf numFmtId="0" fontId="224" fillId="47" borderId="53" applyNumberFormat="0" applyProtection="0">
      <alignment horizontal="right" vertical="center"/>
    </xf>
    <xf numFmtId="0" fontId="4" fillId="47" borderId="53" applyNumberFormat="0" applyProtection="0">
      <alignment horizontal="left" vertical="top" indent="1"/>
    </xf>
    <xf numFmtId="0" fontId="6" fillId="95" borderId="54" applyNumberFormat="0" applyProtection="0">
      <alignment horizontal="left" vertical="center" indent="1"/>
    </xf>
    <xf numFmtId="0" fontId="266" fillId="46" borderId="72" applyNumberFormat="0" applyAlignment="0" applyProtection="0"/>
    <xf numFmtId="0" fontId="153" fillId="66" borderId="53" applyNumberFormat="0" applyProtection="0">
      <alignment vertical="center"/>
    </xf>
    <xf numFmtId="0" fontId="222" fillId="66" borderId="53" applyNumberFormat="0" applyProtection="0">
      <alignment vertical="center"/>
    </xf>
    <xf numFmtId="198" fontId="253" fillId="0" borderId="93"/>
    <xf numFmtId="5" fontId="261" fillId="0" borderId="97" applyAlignment="0" applyProtection="0"/>
    <xf numFmtId="0" fontId="4" fillId="47" borderId="53" applyNumberFormat="0" applyProtection="0">
      <alignment horizontal="left" vertical="top" indent="1"/>
    </xf>
    <xf numFmtId="176" fontId="146" fillId="0" borderId="1">
      <alignment horizontal="centerContinuous" vertical="center"/>
    </xf>
    <xf numFmtId="5" fontId="261" fillId="0" borderId="97" applyAlignment="0" applyProtection="0"/>
    <xf numFmtId="0" fontId="345" fillId="78" borderId="72" applyNumberFormat="0" applyAlignment="0" applyProtection="0"/>
    <xf numFmtId="176" fontId="147" fillId="0" borderId="44">
      <protection locked="0"/>
    </xf>
    <xf numFmtId="0" fontId="332" fillId="66" borderId="60" applyNumberFormat="0" applyFont="0" applyAlignment="0" applyProtection="0"/>
    <xf numFmtId="0" fontId="282" fillId="48" borderId="72" applyNumberFormat="0" applyAlignment="0" applyProtection="0"/>
    <xf numFmtId="0" fontId="153" fillId="66" borderId="53" applyNumberFormat="0" applyProtection="0">
      <alignment horizontal="left" vertical="top" indent="1"/>
    </xf>
    <xf numFmtId="0" fontId="153" fillId="104" borderId="53" applyNumberFormat="0" applyProtection="0">
      <alignment horizontal="right" vertical="center"/>
    </xf>
    <xf numFmtId="0" fontId="175" fillId="0" borderId="50" applyFont="0" applyBorder="0"/>
    <xf numFmtId="0" fontId="345" fillId="78" borderId="72" applyNumberFormat="0" applyAlignment="0" applyProtection="0"/>
    <xf numFmtId="0" fontId="332" fillId="66" borderId="60" applyNumberFormat="0" applyFont="0" applyAlignment="0" applyProtection="0"/>
    <xf numFmtId="5" fontId="261" fillId="0" borderId="97" applyAlignment="0" applyProtection="0"/>
    <xf numFmtId="0" fontId="248" fillId="66" borderId="60" applyNumberFormat="0" applyFont="0" applyAlignment="0" applyProtection="0"/>
    <xf numFmtId="176" fontId="375" fillId="0" borderId="1" applyAlignment="0"/>
    <xf numFmtId="0" fontId="156" fillId="67" borderId="62">
      <alignment horizontal="left"/>
    </xf>
    <xf numFmtId="0" fontId="4" fillId="116" borderId="53" applyNumberFormat="0" applyProtection="0">
      <alignment horizontal="left" vertical="top" indent="1"/>
    </xf>
    <xf numFmtId="5" fontId="261" fillId="0" borderId="97" applyAlignment="0" applyProtection="0"/>
    <xf numFmtId="0" fontId="119" fillId="48" borderId="53" applyNumberFormat="0" applyProtection="0">
      <alignment vertical="center"/>
    </xf>
    <xf numFmtId="176" fontId="146" fillId="0" borderId="1">
      <alignment horizontal="centerContinuous" vertical="center"/>
    </xf>
    <xf numFmtId="0" fontId="153" fillId="148" borderId="53" applyNumberFormat="0" applyProtection="0">
      <alignment horizontal="right" vertical="center"/>
    </xf>
    <xf numFmtId="0" fontId="6" fillId="115" borderId="53" applyNumberFormat="0" applyProtection="0">
      <alignment horizontal="left" vertical="top" indent="1"/>
    </xf>
    <xf numFmtId="0" fontId="153" fillId="115" borderId="53" applyNumberFormat="0" applyProtection="0">
      <alignment horizontal="right" vertical="center"/>
    </xf>
    <xf numFmtId="0" fontId="175" fillId="0" borderId="50" applyFont="0" applyBorder="0"/>
    <xf numFmtId="0" fontId="153" fillId="6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332" fillId="66" borderId="60" applyNumberFormat="0" applyFont="0" applyAlignment="0" applyProtection="0"/>
    <xf numFmtId="0" fontId="153"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15" borderId="53" applyNumberFormat="0" applyProtection="0">
      <alignment horizontal="left" vertical="top" indent="1"/>
    </xf>
    <xf numFmtId="0" fontId="220" fillId="48" borderId="53" applyNumberFormat="0" applyProtection="0">
      <alignment vertical="center"/>
    </xf>
    <xf numFmtId="0" fontId="332" fillId="66" borderId="60" applyNumberFormat="0" applyFont="0" applyAlignment="0" applyProtection="0"/>
    <xf numFmtId="0" fontId="191" fillId="0" borderId="97"/>
    <xf numFmtId="0" fontId="4" fillId="47" borderId="53" applyNumberFormat="0" applyProtection="0">
      <alignment horizontal="left" vertical="top" indent="1"/>
    </xf>
    <xf numFmtId="0" fontId="6" fillId="155" borderId="48" applyNumberFormat="0" applyProtection="0">
      <alignment horizontal="right" vertical="center"/>
    </xf>
    <xf numFmtId="0" fontId="6" fillId="64" borderId="53" applyNumberFormat="0" applyProtection="0">
      <alignment horizontal="left" vertical="top" indent="1"/>
    </xf>
    <xf numFmtId="0" fontId="4" fillId="115" borderId="53" applyNumberFormat="0" applyProtection="0">
      <alignment horizontal="left" vertical="top" indent="1"/>
    </xf>
    <xf numFmtId="0" fontId="286" fillId="0" borderId="112">
      <alignment horizontal="left" wrapText="1"/>
      <protection hidden="1"/>
    </xf>
    <xf numFmtId="0" fontId="4" fillId="0" borderId="15" applyNumberFormat="0" applyFont="0"/>
    <xf numFmtId="0" fontId="119" fillId="48" borderId="53" applyNumberFormat="0" applyProtection="0">
      <alignment horizontal="left" vertical="center" indent="1"/>
    </xf>
    <xf numFmtId="0" fontId="191" fillId="0" borderId="97"/>
    <xf numFmtId="0" fontId="153" fillId="73" borderId="53" applyNumberFormat="0" applyProtection="0">
      <alignment horizontal="right" vertical="center"/>
    </xf>
    <xf numFmtId="0" fontId="4" fillId="64" borderId="53" applyNumberFormat="0" applyProtection="0">
      <alignment horizontal="left" vertical="center" indent="1"/>
    </xf>
    <xf numFmtId="0" fontId="153" fillId="47"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248" fillId="66" borderId="60" applyNumberFormat="0" applyFont="0" applyAlignment="0" applyProtection="0"/>
    <xf numFmtId="0" fontId="119" fillId="48" borderId="53"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32" fillId="66" borderId="60" applyNumberFormat="0" applyFont="0" applyAlignment="0" applyProtection="0"/>
    <xf numFmtId="0" fontId="345" fillId="78" borderId="72" applyNumberFormat="0" applyAlignment="0" applyProtection="0"/>
    <xf numFmtId="5" fontId="261" fillId="0" borderId="97" applyAlignment="0" applyProtection="0"/>
    <xf numFmtId="0" fontId="348" fillId="6" borderId="79" applyNumberFormat="0" applyAlignment="0" applyProtection="0"/>
    <xf numFmtId="0" fontId="4" fillId="64" borderId="53" applyNumberFormat="0" applyProtection="0">
      <alignment horizontal="left" vertical="center" indent="1"/>
    </xf>
    <xf numFmtId="0" fontId="153" fillId="151" borderId="53" applyNumberFormat="0" applyProtection="0">
      <alignment horizontal="right" vertical="center"/>
    </xf>
    <xf numFmtId="0" fontId="153" fillId="104"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337" fillId="6" borderId="72" applyNumberFormat="0" applyAlignment="0" applyProtection="0"/>
    <xf numFmtId="0" fontId="6" fillId="73" borderId="54" applyNumberFormat="0" applyProtection="0">
      <alignment horizontal="right" vertical="center"/>
    </xf>
    <xf numFmtId="176" fontId="146" fillId="0" borderId="1">
      <alignment horizontal="centerContinuous" vertical="center"/>
    </xf>
    <xf numFmtId="0" fontId="4" fillId="47" borderId="53" applyNumberFormat="0" applyProtection="0">
      <alignment horizontal="left" vertical="top" indent="1"/>
    </xf>
    <xf numFmtId="0" fontId="146" fillId="0" borderId="1">
      <alignment horizontal="centerContinuous" vertical="center"/>
    </xf>
    <xf numFmtId="5" fontId="261" fillId="0" borderId="97" applyAlignment="0" applyProtection="0"/>
    <xf numFmtId="0" fontId="345" fillId="78" borderId="72" applyNumberFormat="0" applyAlignment="0" applyProtection="0"/>
    <xf numFmtId="0" fontId="153" fillId="73" borderId="53" applyNumberFormat="0" applyProtection="0">
      <alignment horizontal="right" vertical="center"/>
    </xf>
    <xf numFmtId="0" fontId="153" fillId="103" borderId="53" applyNumberFormat="0" applyProtection="0">
      <alignment horizontal="right" vertical="center"/>
    </xf>
    <xf numFmtId="0" fontId="4" fillId="116" borderId="54" applyNumberFormat="0" applyProtection="0">
      <alignment horizontal="left" vertical="center" indent="1"/>
    </xf>
    <xf numFmtId="0" fontId="337" fillId="6" borderId="72" applyNumberFormat="0" applyAlignment="0" applyProtection="0"/>
    <xf numFmtId="0" fontId="6" fillId="153" borderId="48" applyNumberFormat="0" applyProtection="0">
      <alignment horizontal="left" vertical="center" indent="1"/>
    </xf>
    <xf numFmtId="0" fontId="248" fillId="66" borderId="60" applyNumberFormat="0" applyFont="0" applyAlignment="0" applyProtection="0"/>
    <xf numFmtId="0" fontId="348" fillId="6" borderId="79" applyNumberFormat="0" applyAlignment="0" applyProtection="0"/>
    <xf numFmtId="0" fontId="153" fillId="66" borderId="53" applyNumberFormat="0" applyProtection="0">
      <alignment horizontal="left" vertical="center" indent="1"/>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375" fillId="0" borderId="1" applyAlignment="0"/>
    <xf numFmtId="0" fontId="222" fillId="66" borderId="53" applyNumberFormat="0" applyProtection="0">
      <alignment vertical="center"/>
    </xf>
    <xf numFmtId="0" fontId="119" fillId="48" borderId="53" applyNumberFormat="0" applyProtection="0">
      <alignment vertical="center"/>
    </xf>
    <xf numFmtId="0" fontId="337" fillId="6" borderId="72" applyNumberFormat="0" applyAlignment="0" applyProtection="0"/>
    <xf numFmtId="0" fontId="224" fillId="47" borderId="53" applyNumberFormat="0" applyProtection="0">
      <alignment horizontal="right" vertical="center"/>
    </xf>
    <xf numFmtId="0" fontId="130" fillId="66" borderId="60" applyNumberFormat="0" applyFont="0" applyAlignment="0" applyProtection="0"/>
    <xf numFmtId="5" fontId="261" fillId="0" borderId="97" applyAlignment="0" applyProtection="0"/>
    <xf numFmtId="0" fontId="337" fillId="6" borderId="72" applyNumberFormat="0" applyAlignment="0" applyProtection="0"/>
    <xf numFmtId="0" fontId="220" fillId="48" borderId="53" applyNumberFormat="0" applyProtection="0">
      <alignment vertical="center"/>
    </xf>
    <xf numFmtId="0" fontId="220" fillId="48" borderId="53" applyNumberFormat="0" applyProtection="0">
      <alignment vertical="center"/>
    </xf>
    <xf numFmtId="0" fontId="6" fillId="47" borderId="54" applyNumberFormat="0" applyProtection="0">
      <alignment horizontal="left" vertical="center" indent="1"/>
    </xf>
    <xf numFmtId="0" fontId="153" fillId="104" borderId="53" applyNumberFormat="0" applyProtection="0">
      <alignment horizontal="right" vertical="center"/>
    </xf>
    <xf numFmtId="0" fontId="6" fillId="73" borderId="54" applyNumberFormat="0" applyProtection="0">
      <alignment horizontal="right" vertical="center"/>
    </xf>
    <xf numFmtId="0" fontId="222" fillId="66" borderId="53" applyNumberFormat="0" applyProtection="0">
      <alignmen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4" fillId="116" borderId="53" applyNumberFormat="0" applyProtection="0">
      <alignment horizontal="left" vertical="center" indent="1"/>
    </xf>
    <xf numFmtId="0" fontId="286" fillId="0" borderId="76">
      <alignment horizontal="center"/>
      <protection hidden="1"/>
    </xf>
    <xf numFmtId="0" fontId="130" fillId="66" borderId="60" applyNumberFormat="0" applyFont="0" applyAlignment="0" applyProtection="0"/>
    <xf numFmtId="0" fontId="153" fillId="66" borderId="53" applyNumberFormat="0" applyProtection="0">
      <alignment vertical="center"/>
    </xf>
    <xf numFmtId="0" fontId="4" fillId="116" borderId="53" applyNumberFormat="0" applyProtection="0">
      <alignment horizontal="left" vertical="center" indent="1"/>
    </xf>
    <xf numFmtId="0" fontId="337" fillId="6" borderId="72" applyNumberFormat="0" applyAlignment="0" applyProtection="0"/>
    <xf numFmtId="0" fontId="248" fillId="66" borderId="60" applyNumberFormat="0" applyFont="0" applyAlignment="0" applyProtection="0"/>
    <xf numFmtId="0" fontId="337" fillId="6" borderId="72" applyNumberFormat="0" applyAlignment="0" applyProtection="0"/>
    <xf numFmtId="0" fontId="248" fillId="66" borderId="60" applyNumberFormat="0" applyFont="0" applyAlignment="0" applyProtection="0"/>
    <xf numFmtId="0" fontId="119" fillId="48" borderId="53" applyNumberFormat="0" applyProtection="0">
      <alignment horizontal="left" vertical="center" indent="1"/>
    </xf>
    <xf numFmtId="0" fontId="153" fillId="66" borderId="53" applyNumberFormat="0" applyProtection="0">
      <alignment vertical="center"/>
    </xf>
    <xf numFmtId="0" fontId="130" fillId="66" borderId="60" applyNumberFormat="0" applyFont="0" applyAlignment="0" applyProtection="0"/>
    <xf numFmtId="0" fontId="4" fillId="115" borderId="53" applyNumberFormat="0" applyProtection="0">
      <alignment horizontal="left" vertical="top" indent="1"/>
    </xf>
    <xf numFmtId="0" fontId="6" fillId="95" borderId="54" applyNumberFormat="0" applyProtection="0">
      <alignment horizontal="left" vertical="center" indent="1"/>
    </xf>
    <xf numFmtId="0" fontId="187" fillId="190" borderId="54" applyNumberFormat="0" applyProtection="0">
      <alignment horizontal="left" vertical="center" indent="1"/>
    </xf>
    <xf numFmtId="0" fontId="6" fillId="115" borderId="53" applyNumberFormat="0" applyProtection="0">
      <alignment horizontal="left" vertical="top" indent="1"/>
    </xf>
    <xf numFmtId="0" fontId="220" fillId="48" borderId="53" applyNumberFormat="0" applyProtection="0">
      <alignment vertical="center"/>
    </xf>
    <xf numFmtId="0" fontId="286" fillId="0" borderId="112">
      <alignment horizontal="left" wrapText="1"/>
      <protection locked="0"/>
    </xf>
    <xf numFmtId="0" fontId="6" fillId="73" borderId="54"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309" fillId="46" borderId="79" applyNumberFormat="0" applyAlignment="0" applyProtection="0"/>
    <xf numFmtId="0" fontId="149" fillId="6" borderId="77">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4" fillId="66" borderId="60" applyNumberFormat="0" applyFont="0" applyAlignment="0" applyProtection="0"/>
    <xf numFmtId="0" fontId="345" fillId="78" borderId="72" applyNumberFormat="0" applyAlignment="0" applyProtection="0"/>
    <xf numFmtId="0" fontId="50" fillId="116" borderId="56" applyBorder="0"/>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378" fillId="150" borderId="54"/>
    <xf numFmtId="0" fontId="286" fillId="0" borderId="112">
      <alignment horizontal="left" wrapText="1"/>
      <protection hidden="1"/>
    </xf>
    <xf numFmtId="0" fontId="286" fillId="0" borderId="112">
      <alignment horizontal="left" wrapText="1"/>
      <protection locked="0"/>
    </xf>
    <xf numFmtId="0" fontId="4" fillId="0" borderId="15" applyNumberFormat="0" applyFont="0"/>
    <xf numFmtId="0" fontId="378" fillId="207" borderId="54"/>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1" fontId="206" fillId="0" borderId="99" applyFont="0" applyFill="0" applyBorder="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50" fillId="0" borderId="99" applyNumberFormat="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86" fillId="0" borderId="76">
      <alignment horizontal="center"/>
      <protection hidden="1"/>
    </xf>
    <xf numFmtId="0" fontId="149" fillId="6" borderId="77">
      <protection hidden="1"/>
    </xf>
    <xf numFmtId="0" fontId="309" fillId="46" borderId="79" applyNumberFormat="0" applyAlignment="0" applyProtection="0"/>
    <xf numFmtId="0" fontId="310" fillId="0" borderId="94">
      <alignment horizontal="right" wrapText="1"/>
      <protection hidden="1"/>
    </xf>
    <xf numFmtId="0" fontId="257" fillId="0" borderId="94">
      <alignment horizontal="right" wrapText="1"/>
      <protection locked="0"/>
    </xf>
    <xf numFmtId="0" fontId="4" fillId="0" borderId="15" applyNumberFormat="0" applyFont="0"/>
    <xf numFmtId="0" fontId="4" fillId="0" borderId="92" applyNumberFormat="0" applyFont="0"/>
    <xf numFmtId="0" fontId="44" fillId="0" borderId="91" applyNumberFormat="0">
      <alignment horizontal="left"/>
    </xf>
    <xf numFmtId="0" fontId="286" fillId="0" borderId="95">
      <alignment horizontal="right"/>
      <protection hidden="1"/>
    </xf>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176" fontId="175" fillId="0" borderId="50" applyFont="0" applyBorder="0"/>
    <xf numFmtId="0"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187" fillId="190" borderId="54" applyNumberFormat="0" applyProtection="0">
      <alignment horizontal="left" vertical="center" indent="1"/>
    </xf>
    <xf numFmtId="0" fontId="184" fillId="46"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3" applyNumberFormat="0" applyProtection="0">
      <alignment horizontal="left" vertical="top"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95" borderId="54" applyNumberFormat="0" applyProtection="0">
      <alignment horizontal="left" vertical="center" indent="1"/>
    </xf>
    <xf numFmtId="0" fontId="6" fillId="115" borderId="53" applyNumberFormat="0" applyProtection="0">
      <alignment horizontal="left" vertical="top" indent="1"/>
    </xf>
    <xf numFmtId="0" fontId="6" fillId="154" borderId="48" applyNumberFormat="0" applyProtection="0">
      <alignment horizontal="right" vertical="center"/>
    </xf>
    <xf numFmtId="0" fontId="6" fillId="64" borderId="53" applyNumberFormat="0" applyProtection="0">
      <alignment horizontal="left" vertical="top" indent="1"/>
    </xf>
    <xf numFmtId="0" fontId="6" fillId="153" borderId="48" applyNumberFormat="0" applyProtection="0">
      <alignment horizontal="left" vertical="center"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286" fillId="0" borderId="112">
      <alignment horizontal="left" wrapText="1"/>
      <protection hidden="1"/>
    </xf>
    <xf numFmtId="0" fontId="378" fillId="150" borderId="54"/>
    <xf numFmtId="0" fontId="153" fillId="115" borderId="53" applyNumberFormat="0" applyProtection="0">
      <alignment horizontal="left" vertical="top" indent="1"/>
    </xf>
    <xf numFmtId="0" fontId="153" fillId="104" borderId="53" applyNumberFormat="0" applyProtection="0">
      <alignment horizontal="right" vertical="center"/>
    </xf>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86" fillId="6" borderId="53" applyNumberFormat="0" applyProtection="0">
      <alignment horizontal="left" vertical="center" indent="1"/>
    </xf>
    <xf numFmtId="0" fontId="186" fillId="66" borderId="53" applyNumberFormat="0" applyProtection="0">
      <alignment vertical="center"/>
    </xf>
    <xf numFmtId="0" fontId="50" fillId="116" borderId="56" applyBorder="0"/>
    <xf numFmtId="0" fontId="153" fillId="115" borderId="53" applyNumberFormat="0" applyProtection="0">
      <alignment horizontal="right" vertical="center"/>
    </xf>
    <xf numFmtId="0" fontId="6" fillId="64" borderId="48" applyNumberFormat="0" applyProtection="0">
      <alignment horizontal="left" vertical="center" indent="1"/>
    </xf>
    <xf numFmtId="0" fontId="6" fillId="115" borderId="53" applyNumberFormat="0" applyProtection="0">
      <alignment horizontal="left" vertical="top" indent="1"/>
    </xf>
    <xf numFmtId="0" fontId="6" fillId="76" borderId="48" applyNumberFormat="0" applyProtection="0">
      <alignment horizontal="left" vertical="center" indent="1"/>
    </xf>
    <xf numFmtId="0" fontId="6" fillId="116"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4" fillId="0" borderId="1" applyNumberFormat="0" applyFont="0"/>
    <xf numFmtId="0" fontId="337" fillId="6" borderId="72" applyNumberFormat="0" applyAlignment="0" applyProtection="0"/>
    <xf numFmtId="0" fontId="175" fillId="0" borderId="50" applyFont="0" applyBorder="0"/>
    <xf numFmtId="0" fontId="337" fillId="6" borderId="72" applyNumberFormat="0" applyAlignment="0" applyProtection="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6" fillId="6" borderId="48" applyNumberFormat="0" applyProtection="0">
      <alignment horizontal="left" vertical="center"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337" fillId="6" borderId="72" applyNumberFormat="0" applyAlignment="0" applyProtection="0"/>
    <xf numFmtId="0" fontId="153" fillId="66" borderId="53" applyNumberFormat="0" applyProtection="0">
      <alignment horizontal="left" vertical="center" indent="1"/>
    </xf>
    <xf numFmtId="0" fontId="153" fillId="151" borderId="53" applyNumberFormat="0" applyProtection="0">
      <alignment horizontal="right" vertical="center"/>
    </xf>
    <xf numFmtId="0" fontId="4" fillId="116"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50" fillId="46" borderId="1" applyNumberFormat="0">
      <alignment horizontal="centerContinuous" wrapText="1"/>
    </xf>
    <xf numFmtId="0" fontId="266" fillId="46" borderId="72" applyNumberFormat="0" applyAlignment="0" applyProtection="0"/>
    <xf numFmtId="0" fontId="153" fillId="149" borderId="53" applyNumberFormat="0" applyProtection="0">
      <alignment horizontal="right" vertical="center"/>
    </xf>
    <xf numFmtId="0" fontId="153" fillId="155" borderId="53" applyNumberFormat="0" applyProtection="0">
      <alignment horizontal="right" vertical="center"/>
    </xf>
    <xf numFmtId="0" fontId="4" fillId="47" borderId="53" applyNumberFormat="0" applyProtection="0">
      <alignment horizontal="left" vertical="top" indent="1"/>
    </xf>
    <xf numFmtId="5" fontId="261" fillId="0" borderId="97" applyAlignment="0" applyProtection="0"/>
    <xf numFmtId="0" fontId="167" fillId="78" borderId="48" applyNumberFormat="0" applyAlignment="0" applyProtection="0"/>
    <xf numFmtId="0" fontId="153" fillId="115" borderId="53" applyNumberFormat="0" applyProtection="0">
      <alignment horizontal="left" vertical="center" indent="1"/>
    </xf>
    <xf numFmtId="0" fontId="153" fillId="66" borderId="53" applyNumberFormat="0" applyProtection="0">
      <alignment horizontal="left" vertical="center"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153" fillId="73" borderId="53" applyNumberFormat="0" applyProtection="0">
      <alignment horizontal="right" vertical="center"/>
    </xf>
    <xf numFmtId="0" fontId="153" fillId="103"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top" indent="1"/>
    </xf>
    <xf numFmtId="0" fontId="375" fillId="0" borderId="1" applyAlignment="0"/>
    <xf numFmtId="0" fontId="4" fillId="47" borderId="53" applyNumberFormat="0" applyProtection="0">
      <alignment horizontal="left" vertical="top" indent="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46" fillId="0" borderId="1">
      <alignment horizontal="centerContinuous" vertical="center"/>
    </xf>
    <xf numFmtId="0" fontId="4" fillId="115" borderId="53" applyNumberFormat="0" applyProtection="0">
      <alignment horizontal="left" vertical="center" indent="1"/>
    </xf>
    <xf numFmtId="0" fontId="119" fillId="48" borderId="53" applyNumberFormat="0" applyProtection="0">
      <alignment horizontal="left" vertical="center" indent="1"/>
    </xf>
    <xf numFmtId="0" fontId="220" fillId="48" borderId="53" applyNumberFormat="0" applyProtection="0">
      <alignment vertical="center"/>
    </xf>
    <xf numFmtId="0" fontId="4" fillId="116" borderId="53" applyNumberFormat="0" applyProtection="0">
      <alignment horizontal="left" vertical="center" indent="1"/>
    </xf>
    <xf numFmtId="0" fontId="153" fillId="66" borderId="53" applyNumberFormat="0" applyProtection="0">
      <alignment vertical="center"/>
    </xf>
    <xf numFmtId="0" fontId="153" fillId="104" borderId="53" applyNumberFormat="0" applyProtection="0">
      <alignment horizontal="right" vertical="center"/>
    </xf>
    <xf numFmtId="0" fontId="4" fillId="115" borderId="53" applyNumberFormat="0" applyProtection="0">
      <alignment horizontal="left" vertical="top" indent="1"/>
    </xf>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82" fillId="48" borderId="72" applyNumberForma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222" fillId="66" borderId="53" applyNumberFormat="0" applyProtection="0">
      <alignment vertical="center"/>
    </xf>
    <xf numFmtId="0" fontId="153" fillId="115" borderId="53" applyNumberFormat="0" applyProtection="0">
      <alignment horizontal="right" vertical="center"/>
    </xf>
    <xf numFmtId="0" fontId="4" fillId="115" borderId="53" applyNumberFormat="0" applyProtection="0">
      <alignment horizontal="left" vertical="center" indent="1"/>
    </xf>
    <xf numFmtId="0" fontId="153" fillId="149" borderId="53" applyNumberFormat="0" applyProtection="0">
      <alignment horizontal="right" vertical="center"/>
    </xf>
    <xf numFmtId="0" fontId="153" fillId="155" borderId="53" applyNumberFormat="0" applyProtection="0">
      <alignment horizontal="right" vertical="center"/>
    </xf>
    <xf numFmtId="0" fontId="4" fillId="64"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center" indent="1"/>
    </xf>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0" fontId="4" fillId="64" borderId="53" applyNumberFormat="0" applyProtection="0">
      <alignment horizontal="left" vertical="center" indent="1"/>
    </xf>
    <xf numFmtId="0" fontId="153" fillId="103" borderId="53" applyNumberFormat="0" applyProtection="0">
      <alignment horizontal="right" vertical="center"/>
    </xf>
    <xf numFmtId="0" fontId="309" fillId="46" borderId="79" applyNumberFormat="0" applyAlignment="0" applyProtection="0"/>
    <xf numFmtId="0" fontId="4" fillId="47" borderId="53" applyNumberFormat="0" applyProtection="0">
      <alignment horizontal="left" vertical="center" indent="1"/>
    </xf>
    <xf numFmtId="0" fontId="286" fillId="0" borderId="76">
      <alignment horizontal="center"/>
      <protection hidden="1"/>
    </xf>
    <xf numFmtId="0" fontId="378" fillId="207" borderId="54"/>
    <xf numFmtId="0" fontId="4"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38" fontId="50" fillId="48" borderId="1">
      <alignment horizontal="center"/>
      <protection locked="0"/>
    </xf>
    <xf numFmtId="0" fontId="257" fillId="0" borderId="112">
      <protection hidden="1"/>
    </xf>
    <xf numFmtId="0" fontId="130" fillId="66" borderId="60" applyNumberFormat="0" applyFont="0" applyAlignment="0" applyProtection="0"/>
    <xf numFmtId="0" fontId="266" fillId="46" borderId="72"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153" fillId="66" borderId="53" applyNumberFormat="0" applyProtection="0">
      <alignment horizontal="left" vertical="top" indent="1"/>
    </xf>
    <xf numFmtId="0" fontId="4" fillId="116" borderId="53" applyNumberFormat="0" applyProtection="0">
      <alignment horizontal="left" vertical="top" indent="1"/>
    </xf>
    <xf numFmtId="0" fontId="153" fillId="151" borderId="53" applyNumberFormat="0" applyProtection="0">
      <alignment horizontal="right" vertical="center"/>
    </xf>
    <xf numFmtId="0" fontId="4" fillId="115" borderId="53" applyNumberFormat="0" applyProtection="0">
      <alignment horizontal="left" vertical="center" indent="1"/>
    </xf>
    <xf numFmtId="0" fontId="226" fillId="46" borderId="49">
      <protection locked="0"/>
    </xf>
    <xf numFmtId="0" fontId="4" fillId="47" borderId="53"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top" indent="1"/>
    </xf>
    <xf numFmtId="0" fontId="4" fillId="115" borderId="53" applyNumberFormat="0" applyProtection="0">
      <alignment horizontal="left" vertical="center" indent="1"/>
    </xf>
    <xf numFmtId="0" fontId="4" fillId="64" borderId="53" applyNumberFormat="0" applyProtection="0">
      <alignment horizontal="left" vertical="center" indent="1"/>
    </xf>
    <xf numFmtId="0" fontId="175" fillId="0" borderId="50" applyFont="0" applyBorder="0"/>
    <xf numFmtId="0" fontId="220" fillId="48" borderId="53" applyNumberFormat="0" applyProtection="0">
      <alignment vertical="center"/>
    </xf>
    <xf numFmtId="0" fontId="224" fillId="47" borderId="53" applyNumberFormat="0" applyProtection="0">
      <alignment horizontal="right" vertical="center"/>
    </xf>
    <xf numFmtId="0" fontId="4" fillId="64" borderId="53" applyNumberFormat="0" applyProtection="0">
      <alignment horizontal="left" vertical="top" indent="1"/>
    </xf>
    <xf numFmtId="0" fontId="119" fillId="48" borderId="53" applyNumberFormat="0" applyProtection="0">
      <alignment vertical="center"/>
    </xf>
    <xf numFmtId="0" fontId="4" fillId="0" borderId="15" applyNumberFormat="0" applyFont="0"/>
    <xf numFmtId="0" fontId="286" fillId="0" borderId="76">
      <alignment horizontal="center"/>
      <protection hidden="1"/>
    </xf>
    <xf numFmtId="0" fontId="153" fillId="115" borderId="53" applyNumberFormat="0" applyProtection="0">
      <alignment horizontal="left" vertical="top" indent="1"/>
    </xf>
    <xf numFmtId="0" fontId="153" fillId="73" borderId="53" applyNumberFormat="0" applyProtection="0">
      <alignment horizontal="right" vertical="center"/>
    </xf>
    <xf numFmtId="0" fontId="4" fillId="47" borderId="53" applyNumberFormat="0" applyProtection="0">
      <alignment horizontal="left" vertical="top" indent="1"/>
    </xf>
    <xf numFmtId="0" fontId="153" fillId="154" borderId="53" applyNumberFormat="0" applyProtection="0">
      <alignment horizontal="right" vertical="center"/>
    </xf>
    <xf numFmtId="0" fontId="4" fillId="64" borderId="53" applyNumberFormat="0" applyProtection="0">
      <alignment horizontal="left" vertical="top" indent="1"/>
    </xf>
    <xf numFmtId="0" fontId="248" fillId="66" borderId="60" applyNumberFormat="0" applyFont="0" applyAlignment="0" applyProtection="0"/>
    <xf numFmtId="0" fontId="248" fillId="66" borderId="60" applyNumberFormat="0" applyFont="0" applyAlignment="0" applyProtection="0"/>
    <xf numFmtId="0" fontId="149" fillId="6" borderId="77">
      <protection hidden="1"/>
    </xf>
    <xf numFmtId="0" fontId="149" fillId="0" borderId="112">
      <protection hidden="1"/>
    </xf>
    <xf numFmtId="0" fontId="119" fillId="48"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53" fillId="47" borderId="53" applyNumberFormat="0" applyProtection="0">
      <alignment horizontal="right" vertical="center"/>
    </xf>
    <xf numFmtId="0" fontId="153" fillId="66" borderId="53" applyNumberFormat="0" applyProtection="0">
      <alignment vertical="center"/>
    </xf>
    <xf numFmtId="0" fontId="153" fillId="148" borderId="53" applyNumberFormat="0" applyProtection="0">
      <alignment horizontal="right" vertical="center"/>
    </xf>
    <xf numFmtId="0" fontId="153" fillId="154" borderId="53" applyNumberFormat="0" applyProtection="0">
      <alignment horizontal="right" vertical="center"/>
    </xf>
    <xf numFmtId="0" fontId="4" fillId="115" borderId="53" applyNumberFormat="0" applyProtection="0">
      <alignment horizontal="left" vertical="top" indent="1"/>
    </xf>
    <xf numFmtId="0" fontId="153" fillId="66" borderId="53" applyNumberFormat="0" applyProtection="0">
      <alignment vertical="center"/>
    </xf>
    <xf numFmtId="0" fontId="167" fillId="78" borderId="48" applyNumberFormat="0" applyAlignment="0" applyProtection="0"/>
    <xf numFmtId="176" fontId="175" fillId="0" borderId="50" applyFont="0" applyBorder="0"/>
    <xf numFmtId="0" fontId="184" fillId="48" borderId="48" applyNumberFormat="0" applyProtection="0">
      <alignment vertical="center"/>
    </xf>
    <xf numFmtId="5" fontId="261" fillId="0" borderId="97" applyAlignment="0" applyProtection="0"/>
    <xf numFmtId="0" fontId="185" fillId="48" borderId="53" applyNumberFormat="0" applyProtection="0">
      <alignment horizontal="left" vertical="top" indent="1"/>
    </xf>
    <xf numFmtId="0" fontId="6" fillId="150" borderId="48" applyNumberFormat="0" applyProtection="0">
      <alignment horizontal="right" vertical="center"/>
    </xf>
    <xf numFmtId="0" fontId="337" fillId="6" borderId="72" applyNumberFormat="0" applyAlignment="0" applyProtection="0"/>
    <xf numFmtId="0" fontId="286" fillId="0" borderId="112">
      <alignment horizontal="left" wrapText="1"/>
      <protection locked="0"/>
    </xf>
    <xf numFmtId="0" fontId="337" fillId="6" borderId="72" applyNumberFormat="0" applyAlignment="0" applyProtection="0"/>
    <xf numFmtId="0" fontId="153" fillId="148" borderId="53" applyNumberFormat="0" applyProtection="0">
      <alignment horizontal="right" vertical="center"/>
    </xf>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0" borderId="97" applyNumberFormat="0" applyFont="0" applyFill="0" applyAlignment="0"/>
    <xf numFmtId="5" fontId="261" fillId="0" borderId="97" applyAlignment="0" applyProtection="0"/>
    <xf numFmtId="0" fontId="191" fillId="0" borderId="97"/>
    <xf numFmtId="0" fontId="4" fillId="0" borderId="97" applyNumberFormat="0" applyFont="0"/>
    <xf numFmtId="0" fontId="378" fillId="207" borderId="54"/>
    <xf numFmtId="0" fontId="286" fillId="0" borderId="112">
      <alignment horizontal="left" wrapText="1"/>
      <protection locked="0"/>
    </xf>
    <xf numFmtId="0" fontId="286" fillId="0" borderId="112">
      <alignment horizontal="left" wrapText="1"/>
      <protection hidden="1"/>
    </xf>
    <xf numFmtId="0" fontId="224" fillId="47" borderId="53"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22" fillId="47" borderId="53" applyNumberFormat="0" applyProtection="0">
      <alignment horizontal="right" vertical="center"/>
    </xf>
    <xf numFmtId="0" fontId="153" fillId="47" borderId="53" applyNumberFormat="0" applyProtection="0">
      <alignment horizontal="right" vertical="center"/>
    </xf>
    <xf numFmtId="0" fontId="153" fillId="66" borderId="53" applyNumberFormat="0" applyProtection="0">
      <alignment horizontal="left" vertical="top" indent="1"/>
    </xf>
    <xf numFmtId="0" fontId="153" fillId="66" borderId="53" applyNumberFormat="0" applyProtection="0">
      <alignment horizontal="left" vertical="center" indent="1"/>
    </xf>
    <xf numFmtId="0" fontId="222" fillId="66" borderId="53" applyNumberFormat="0" applyProtection="0">
      <alignment vertical="center"/>
    </xf>
    <xf numFmtId="198" fontId="253" fillId="0" borderId="93"/>
    <xf numFmtId="5" fontId="261" fillId="0" borderId="97" applyAlignment="0" applyProtection="0"/>
    <xf numFmtId="0" fontId="257" fillId="0" borderId="94">
      <alignment horizontal="center" wrapText="1"/>
      <protection hidden="1"/>
    </xf>
    <xf numFmtId="0" fontId="222" fillId="66" borderId="53" applyNumberFormat="0" applyProtection="0">
      <alignment vertical="center"/>
    </xf>
    <xf numFmtId="0" fontId="156" fillId="67" borderId="62">
      <alignment horizontal="left"/>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10" fillId="0" borderId="94">
      <alignment horizontal="right" wrapText="1"/>
      <protection hidden="1"/>
    </xf>
    <xf numFmtId="0" fontId="191" fillId="0" borderId="97"/>
    <xf numFmtId="0" fontId="257" fillId="0" borderId="94">
      <alignment horizontal="right" wrapText="1"/>
      <protection locked="0"/>
    </xf>
    <xf numFmtId="0" fontId="4" fillId="0" borderId="92" applyNumberFormat="0" applyFont="0"/>
    <xf numFmtId="0" fontId="44" fillId="0" borderId="91" applyNumberFormat="0">
      <alignment horizontal="left"/>
    </xf>
    <xf numFmtId="0" fontId="4" fillId="0" borderId="97" applyNumberFormat="0" applyFont="0" applyFill="0" applyAlignment="0"/>
    <xf numFmtId="0" fontId="286" fillId="0" borderId="95">
      <alignment horizontal="right"/>
      <protection hidden="1"/>
    </xf>
    <xf numFmtId="0" fontId="248" fillId="66" borderId="60" applyNumberFormat="0" applyFont="0" applyAlignment="0" applyProtection="0"/>
    <xf numFmtId="209" fontId="198" fillId="0" borderId="1" applyBorder="0" applyProtection="0">
      <alignment horizontal="right" vertical="center"/>
    </xf>
    <xf numFmtId="0" fontId="119" fillId="48" borderId="53" applyNumberFormat="0" applyProtection="0">
      <alignment horizontal="left" vertical="top" indent="1"/>
    </xf>
    <xf numFmtId="0" fontId="6" fillId="189" borderId="48" applyNumberFormat="0" applyProtection="0">
      <alignment horizontal="right" vertical="center"/>
    </xf>
    <xf numFmtId="0" fontId="4" fillId="116" borderId="54" applyNumberFormat="0" applyProtection="0">
      <alignment horizontal="left" vertical="center" indent="1"/>
    </xf>
    <xf numFmtId="0" fontId="6" fillId="47" borderId="48" applyNumberFormat="0" applyProtection="0">
      <alignment horizontal="left" vertical="center" indent="1"/>
    </xf>
    <xf numFmtId="0" fontId="6" fillId="0" borderId="48" applyNumberFormat="0" applyProtection="0">
      <alignment horizontal="right" vertical="center"/>
    </xf>
    <xf numFmtId="0" fontId="282" fillId="48" borderId="72" applyNumberFormat="0" applyAlignment="0" applyProtection="0"/>
    <xf numFmtId="0" fontId="149" fillId="0" borderId="112">
      <protection hidden="1"/>
    </xf>
    <xf numFmtId="0" fontId="119" fillId="48" borderId="53" applyNumberFormat="0" applyProtection="0">
      <alignment horizontal="left" vertical="center" indent="1"/>
    </xf>
    <xf numFmtId="0" fontId="153" fillId="66" borderId="53" applyNumberFormat="0" applyProtection="0">
      <alignment vertical="center"/>
    </xf>
    <xf numFmtId="0" fontId="6" fillId="103" borderId="48" applyNumberFormat="0" applyProtection="0">
      <alignment horizontal="right" vertical="center"/>
    </xf>
    <xf numFmtId="0" fontId="188" fillId="46" borderId="48" applyNumberFormat="0" applyProtection="0">
      <alignment horizontal="right" vertical="center"/>
    </xf>
    <xf numFmtId="0" fontId="257" fillId="0" borderId="112">
      <protection hidden="1"/>
    </xf>
    <xf numFmtId="0" fontId="248" fillId="66" borderId="60" applyNumberFormat="0" applyFont="0" applyAlignment="0" applyProtection="0"/>
    <xf numFmtId="5" fontId="261" fillId="0" borderId="97" applyAlignment="0" applyProtection="0"/>
    <xf numFmtId="0" fontId="6" fillId="151" borderId="48" applyNumberFormat="0" applyProtection="0">
      <alignment horizontal="right" vertical="center"/>
    </xf>
    <xf numFmtId="0" fontId="6" fillId="47" borderId="54" applyNumberFormat="0" applyProtection="0">
      <alignment horizontal="left" vertical="center" indent="1"/>
    </xf>
    <xf numFmtId="0" fontId="186" fillId="115" borderId="53" applyNumberFormat="0" applyProtection="0">
      <alignment horizontal="left" vertical="top" indent="1"/>
    </xf>
    <xf numFmtId="0" fontId="4" fillId="66" borderId="60" applyNumberFormat="0" applyFont="0" applyAlignment="0" applyProtection="0"/>
    <xf numFmtId="0" fontId="130" fillId="66" borderId="60" applyNumberFormat="0" applyFont="0" applyAlignment="0" applyProtection="0"/>
    <xf numFmtId="0" fontId="220" fillId="48" borderId="53" applyNumberFormat="0" applyProtection="0">
      <alignment vertical="center"/>
    </xf>
    <xf numFmtId="0" fontId="309" fillId="46" borderId="79" applyNumberFormat="0" applyAlignment="0" applyProtection="0"/>
    <xf numFmtId="0" fontId="337" fillId="6" borderId="72" applyNumberFormat="0" applyAlignment="0" applyProtection="0"/>
    <xf numFmtId="0" fontId="337" fillId="6" borderId="72" applyNumberFormat="0" applyAlignment="0" applyProtection="0"/>
    <xf numFmtId="5" fontId="261" fillId="0" borderId="97" applyAlignment="0" applyProtection="0"/>
    <xf numFmtId="176" fontId="147" fillId="0" borderId="44">
      <protection locked="0"/>
    </xf>
    <xf numFmtId="0" fontId="149" fillId="6" borderId="77">
      <protection hidden="1"/>
    </xf>
    <xf numFmtId="0" fontId="153" fillId="115" borderId="53" applyNumberFormat="0" applyProtection="0">
      <alignment horizontal="right" vertical="center"/>
    </xf>
    <xf numFmtId="0" fontId="153" fillId="150" borderId="53" applyNumberFormat="0" applyProtection="0">
      <alignment horizontal="right" vertical="center"/>
    </xf>
    <xf numFmtId="0" fontId="378" fillId="150" borderId="54"/>
    <xf numFmtId="4" fontId="336" fillId="0" borderId="90" applyFill="0" applyBorder="0" applyProtection="0">
      <alignment horizontal="right" vertical="center"/>
    </xf>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337" fillId="6" borderId="72" applyNumberFormat="0" applyAlignment="0" applyProtection="0"/>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6" fillId="48" borderId="48" applyNumberFormat="0" applyProtection="0">
      <alignment vertical="center"/>
    </xf>
    <xf numFmtId="5" fontId="261" fillId="0" borderId="97" applyAlignment="0" applyProtection="0"/>
    <xf numFmtId="0" fontId="6" fillId="48" borderId="48" applyNumberFormat="0" applyProtection="0">
      <alignment horizontal="left" vertical="center" indent="1"/>
    </xf>
    <xf numFmtId="0" fontId="6" fillId="104"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191" fillId="0" borderId="97"/>
    <xf numFmtId="0" fontId="4" fillId="0" borderId="97" applyNumberFormat="0" applyFont="0" applyFill="0" applyAlignment="0"/>
    <xf numFmtId="0" fontId="119" fillId="48" borderId="53" applyNumberFormat="0" applyProtection="0">
      <alignment horizontal="left" vertical="center" indent="1"/>
    </xf>
    <xf numFmtId="0" fontId="6" fillId="148" borderId="48" applyNumberFormat="0" applyProtection="0">
      <alignment horizontal="right" vertical="center"/>
    </xf>
    <xf numFmtId="0" fontId="4" fillId="116" borderId="54" applyNumberFormat="0" applyProtection="0">
      <alignment horizontal="left" vertical="center" indent="1"/>
    </xf>
    <xf numFmtId="0" fontId="6" fillId="64" borderId="53" applyNumberFormat="0" applyProtection="0">
      <alignment horizontal="left" vertical="top" indent="1"/>
    </xf>
    <xf numFmtId="0" fontId="186" fillId="66" borderId="53" applyNumberFormat="0" applyProtection="0">
      <alignment horizontal="left" vertical="top" indent="1"/>
    </xf>
    <xf numFmtId="176" fontId="375" fillId="0" borderId="1" applyAlignment="0"/>
    <xf numFmtId="0" fontId="6" fillId="155" borderId="48" applyNumberFormat="0" applyProtection="0">
      <alignment horizontal="right" vertical="center"/>
    </xf>
    <xf numFmtId="5" fontId="261" fillId="0" borderId="97" applyAlignment="0" applyProtection="0"/>
    <xf numFmtId="0" fontId="6" fillId="73" borderId="54" applyNumberFormat="0" applyProtection="0">
      <alignment horizontal="right" vertical="center"/>
    </xf>
    <xf numFmtId="0" fontId="6" fillId="115" borderId="48" applyNumberFormat="0" applyProtection="0">
      <alignment horizontal="right" vertical="center"/>
    </xf>
    <xf numFmtId="0" fontId="6" fillId="153" borderId="48" applyNumberFormat="0" applyProtection="0">
      <alignment horizontal="left" vertical="center" indent="1"/>
    </xf>
    <xf numFmtId="5" fontId="261" fillId="0" borderId="97" applyAlignment="0" applyProtection="0"/>
    <xf numFmtId="176" fontId="146" fillId="0" borderId="1">
      <alignment horizontal="centerContinuous" vertical="center"/>
    </xf>
    <xf numFmtId="0" fontId="282"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32" fillId="66" borderId="60" applyNumberFormat="0" applyFon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348" fillId="6" borderId="79" applyNumberFormat="0" applyAlignment="0" applyProtection="0"/>
    <xf numFmtId="0" fontId="221" fillId="0" borderId="89" applyNumberFormat="0" applyFill="0" applyAlignment="0" applyProtection="0"/>
    <xf numFmtId="0" fontId="221" fillId="0" borderId="89" applyNumberFormat="0" applyFill="0" applyAlignment="0" applyProtection="0"/>
    <xf numFmtId="176" fontId="175" fillId="0" borderId="50" applyFont="0" applyBorder="0"/>
    <xf numFmtId="0" fontId="185" fillId="48" borderId="53" applyNumberFormat="0" applyProtection="0">
      <alignment horizontal="left" vertical="top" indent="1"/>
    </xf>
    <xf numFmtId="0" fontId="6" fillId="73" borderId="54"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116" borderId="53" applyNumberFormat="0" applyProtection="0">
      <alignment horizontal="left" vertical="top" indent="1"/>
    </xf>
    <xf numFmtId="0" fontId="6" fillId="115" borderId="53" applyNumberFormat="0" applyProtection="0">
      <alignment horizontal="left" vertical="top" indent="1"/>
    </xf>
    <xf numFmtId="0" fontId="6" fillId="64" borderId="53" applyNumberFormat="0" applyProtection="0">
      <alignment horizontal="left" vertical="top" indent="1"/>
    </xf>
    <xf numFmtId="0" fontId="6" fillId="47" borderId="53" applyNumberFormat="0" applyProtection="0">
      <alignment horizontal="left" vertical="top" indent="1"/>
    </xf>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176" fontId="191" fillId="0" borderId="97"/>
    <xf numFmtId="0" fontId="4" fillId="0" borderId="97" applyNumberFormat="0" applyFont="0" applyFill="0" applyAlignment="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175" fillId="0" borderId="50" applyFont="0" applyBorder="0"/>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4" fillId="47" borderId="53" applyNumberFormat="0" applyProtection="0">
      <alignment horizontal="left" vertical="top" indent="1"/>
    </xf>
    <xf numFmtId="0" fontId="266" fillId="46" borderId="72" applyNumberFormat="0" applyAlignment="0" applyProtection="0"/>
    <xf numFmtId="0" fontId="119" fillId="48" borderId="53" applyNumberFormat="0" applyProtection="0">
      <alignment horizontal="left" vertical="top" indent="1"/>
    </xf>
    <xf numFmtId="5" fontId="261" fillId="0" borderId="97" applyAlignment="0" applyProtection="0"/>
    <xf numFmtId="0" fontId="378" fillId="150" borderId="54"/>
    <xf numFmtId="0" fontId="175" fillId="0" borderId="50" applyFont="0" applyBorder="0"/>
    <xf numFmtId="0" fontId="248" fillId="66" borderId="60" applyNumberFormat="0" applyFont="0" applyAlignment="0" applyProtection="0"/>
    <xf numFmtId="0" fontId="130" fillId="66" borderId="60" applyNumberFormat="0" applyFont="0" applyAlignment="0" applyProtection="0"/>
    <xf numFmtId="0" fontId="282" fillId="48" borderId="72" applyNumberForma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153" fillId="155" borderId="53" applyNumberFormat="0" applyProtection="0">
      <alignment horizontal="right" vertical="center"/>
    </xf>
    <xf numFmtId="0" fontId="153" fillId="149"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149" fillId="0" borderId="112">
      <protection hidden="1"/>
    </xf>
    <xf numFmtId="5" fontId="261" fillId="0" borderId="97" applyAlignment="0" applyProtection="0"/>
    <xf numFmtId="0" fontId="266" fillId="46" borderId="72" applyNumberFormat="0" applyAlignment="0" applyProtection="0"/>
    <xf numFmtId="0" fontId="282" fillId="48" borderId="72" applyNumberFormat="0" applyAlignment="0" applyProtection="0"/>
    <xf numFmtId="0" fontId="286" fillId="0" borderId="76">
      <alignment horizontal="center"/>
      <protection hidden="1"/>
    </xf>
    <xf numFmtId="0" fontId="149" fillId="6" borderId="77">
      <protection hidden="1"/>
    </xf>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248" fillId="66" borderId="60" applyNumberFormat="0" applyFont="0" applyAlignment="0" applyProtection="0"/>
    <xf numFmtId="0" fontId="309" fillId="46" borderId="79" applyNumberFormat="0" applyAlignment="0" applyProtection="0"/>
    <xf numFmtId="0" fontId="286" fillId="0" borderId="112">
      <alignment horizontal="left" wrapText="1"/>
      <protection hidden="1"/>
    </xf>
    <xf numFmtId="0" fontId="191" fillId="0" borderId="97"/>
    <xf numFmtId="0" fontId="286" fillId="0" borderId="112">
      <alignment horizontal="left" wrapText="1"/>
      <protection locked="0"/>
    </xf>
    <xf numFmtId="0" fontId="4" fillId="0" borderId="97" applyNumberFormat="0" applyFont="0" applyFill="0" applyAlignment="0"/>
    <xf numFmtId="0" fontId="119" fillId="48" borderId="53" applyNumberFormat="0" applyProtection="0">
      <alignment horizontal="left" vertical="center" indent="1"/>
    </xf>
    <xf numFmtId="0" fontId="309" fillId="46" borderId="79" applyNumberFormat="0" applyAlignment="0" applyProtection="0"/>
    <xf numFmtId="0" fontId="248" fillId="66" borderId="60" applyNumberFormat="0" applyFon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4" fillId="116" borderId="53" applyNumberFormat="0" applyProtection="0">
      <alignment horizontal="left" vertical="top" indent="1"/>
    </xf>
    <xf numFmtId="0" fontId="153" fillId="115" borderId="53" applyNumberFormat="0" applyProtection="0">
      <alignment horizontal="right" vertical="center"/>
    </xf>
    <xf numFmtId="0" fontId="153" fillId="150" borderId="53" applyNumberFormat="0" applyProtection="0">
      <alignment horizontal="right" vertical="center"/>
    </xf>
    <xf numFmtId="0" fontId="153" fillId="154" borderId="53" applyNumberFormat="0" applyProtection="0">
      <alignment horizontal="right" vertical="center"/>
    </xf>
    <xf numFmtId="0" fontId="153" fillId="148" borderId="53" applyNumberFormat="0" applyProtection="0">
      <alignment horizontal="right" vertical="center"/>
    </xf>
    <xf numFmtId="0" fontId="119" fillId="48" borderId="53" applyNumberFormat="0" applyProtection="0">
      <alignment vertical="center"/>
    </xf>
    <xf numFmtId="0" fontId="257" fillId="0" borderId="112">
      <protection hidden="1"/>
    </xf>
    <xf numFmtId="0" fontId="248" fillId="66" borderId="60" applyNumberFormat="0" applyFont="0" applyAlignment="0" applyProtection="0"/>
    <xf numFmtId="0" fontId="248" fillId="66" borderId="60" applyNumberFormat="0" applyFont="0" applyAlignment="0" applyProtection="0"/>
    <xf numFmtId="0" fontId="4" fillId="115" borderId="53" applyNumberFormat="0" applyProtection="0">
      <alignment horizontal="left" vertical="top" indent="1"/>
    </xf>
    <xf numFmtId="0" fontId="153" fillId="103" borderId="53" applyNumberFormat="0" applyProtection="0">
      <alignment horizontal="right" vertical="center"/>
    </xf>
    <xf numFmtId="0" fontId="149" fillId="6" borderId="77">
      <protection hidden="1"/>
    </xf>
    <xf numFmtId="0" fontId="153" fillId="73" borderId="53" applyNumberFormat="0" applyProtection="0">
      <alignment horizontal="right" vertical="center"/>
    </xf>
    <xf numFmtId="5" fontId="261" fillId="0" borderId="97" applyAlignment="0" applyProtection="0"/>
    <xf numFmtId="0" fontId="220" fillId="48" borderId="53" applyNumberFormat="0" applyProtection="0">
      <alignment vertical="center"/>
    </xf>
    <xf numFmtId="0" fontId="149" fillId="0" borderId="112">
      <protection hidden="1"/>
    </xf>
    <xf numFmtId="0" fontId="248" fillId="66" borderId="60" applyNumberFormat="0" applyFont="0" applyAlignment="0" applyProtection="0"/>
    <xf numFmtId="0" fontId="130" fillId="66" borderId="60" applyNumberFormat="0" applyFont="0" applyAlignment="0" applyProtection="0"/>
    <xf numFmtId="0" fontId="4" fillId="66" borderId="60" applyNumberFormat="0" applyFont="0" applyAlignment="0" applyProtection="0"/>
    <xf numFmtId="0" fontId="4" fillId="64" borderId="53" applyNumberFormat="0" applyProtection="0">
      <alignment horizontal="left" vertical="center" indent="1"/>
    </xf>
    <xf numFmtId="0" fontId="4" fillId="116" borderId="53" applyNumberFormat="0" applyProtection="0">
      <alignment horizontal="left" vertical="center" indent="1"/>
    </xf>
    <xf numFmtId="0" fontId="286" fillId="0" borderId="76">
      <alignment horizontal="center"/>
      <protection hidden="1"/>
    </xf>
    <xf numFmtId="0" fontId="153" fillId="104" borderId="53" applyNumberFormat="0" applyProtection="0">
      <alignment horizontal="right" vertical="center"/>
    </xf>
    <xf numFmtId="0" fontId="153" fillId="151" borderId="53" applyNumberFormat="0" applyProtection="0">
      <alignment horizontal="righ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286" fillId="0" borderId="112">
      <alignment horizontal="left" wrapText="1"/>
      <protection hidden="1"/>
    </xf>
    <xf numFmtId="0" fontId="286" fillId="0" borderId="112">
      <alignment horizontal="left" wrapText="1"/>
      <protection locked="0"/>
    </xf>
    <xf numFmtId="0" fontId="378" fillId="207" borderId="54"/>
    <xf numFmtId="0" fontId="4" fillId="0" borderId="97" applyNumberFormat="0" applyFont="0"/>
    <xf numFmtId="0" fontId="191" fillId="0" borderId="97"/>
    <xf numFmtId="5" fontId="261" fillId="0" borderId="97" applyAlignment="0" applyProtection="0"/>
    <xf numFmtId="0" fontId="4" fillId="0" borderId="97" applyNumberFormat="0" applyFont="0" applyFill="0" applyAlignment="0"/>
    <xf numFmtId="0" fontId="4" fillId="0" borderId="15" applyNumberFormat="0" applyFont="0"/>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center" indent="1"/>
    </xf>
    <xf numFmtId="0" fontId="153" fillId="66" borderId="53" applyNumberFormat="0" applyProtection="0">
      <alignment horizontal="left" vertical="center" indent="1"/>
    </xf>
    <xf numFmtId="0" fontId="222" fillId="66" borderId="53" applyNumberFormat="0" applyProtection="0">
      <alignment vertical="center"/>
    </xf>
    <xf numFmtId="0" fontId="220" fillId="48" borderId="53" applyNumberFormat="0" applyProtection="0">
      <alignmen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248" fillId="66" borderId="60" applyNumberFormat="0" applyFont="0" applyAlignment="0" applyProtection="0"/>
    <xf numFmtId="0" fontId="4" fillId="115" borderId="53" applyNumberFormat="0" applyProtection="0">
      <alignment horizontal="left" vertical="top" indent="1"/>
    </xf>
    <xf numFmtId="0" fontId="282" fillId="48" borderId="72" applyNumberFormat="0" applyAlignment="0" applyProtection="0"/>
    <xf numFmtId="0" fontId="6" fillId="148" borderId="48" applyNumberFormat="0" applyProtection="0">
      <alignment horizontal="right" vertical="center"/>
    </xf>
    <xf numFmtId="0" fontId="248" fillId="66" borderId="60" applyNumberFormat="0" applyFont="0" applyAlignment="0" applyProtection="0"/>
    <xf numFmtId="0" fontId="4" fillId="116" borderId="54" applyNumberFormat="0" applyProtection="0">
      <alignment horizontal="left" vertical="center" indent="1"/>
    </xf>
    <xf numFmtId="0" fontId="4" fillId="116" borderId="53" applyNumberFormat="0" applyProtection="0">
      <alignment horizontal="left" vertical="center" indent="1"/>
    </xf>
    <xf numFmtId="0" fontId="119" fillId="48" borderId="53" applyNumberFormat="0" applyProtection="0">
      <alignment horizontal="left" vertical="center" indent="1"/>
    </xf>
    <xf numFmtId="0" fontId="332" fillId="66" borderId="60" applyNumberFormat="0" applyFont="0" applyAlignment="0" applyProtection="0"/>
    <xf numFmtId="0" fontId="4" fillId="0" borderId="1" applyNumberFormat="0" applyFont="0"/>
    <xf numFmtId="0" fontId="345" fillId="78" borderId="72" applyNumberFormat="0" applyAlignment="0" applyProtection="0"/>
    <xf numFmtId="0" fontId="119" fillId="48" borderId="53" applyNumberFormat="0" applyProtection="0">
      <alignment vertical="center"/>
    </xf>
    <xf numFmtId="0" fontId="248"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53" fillId="66" borderId="53" applyNumberFormat="0" applyProtection="0">
      <alignment vertical="center"/>
    </xf>
    <xf numFmtId="0" fontId="345" fillId="78" borderId="72" applyNumberFormat="0" applyAlignment="0" applyProtection="0"/>
    <xf numFmtId="0" fontId="153" fillId="155" borderId="53" applyNumberFormat="0" applyProtection="0">
      <alignment horizontal="right" vertical="center"/>
    </xf>
    <xf numFmtId="0" fontId="153" fillId="115" borderId="53" applyNumberFormat="0" applyProtection="0">
      <alignment horizontal="left" vertical="top" indent="1"/>
    </xf>
    <xf numFmtId="0" fontId="309" fillId="46" borderId="79" applyNumberFormat="0" applyAlignment="0" applyProtection="0"/>
    <xf numFmtId="0" fontId="222" fillId="66"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center" indent="1"/>
    </xf>
    <xf numFmtId="0" fontId="332" fillId="66" borderId="60" applyNumberFormat="0" applyFont="0" applyAlignment="0" applyProtection="0"/>
    <xf numFmtId="0" fontId="153" fillId="66"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0" fontId="153" fillId="115" borderId="53" applyNumberFormat="0" applyProtection="0">
      <alignment horizontal="left" vertical="top" indent="1"/>
    </xf>
    <xf numFmtId="0" fontId="248" fillId="66" borderId="60" applyNumberFormat="0" applyFont="0" applyAlignment="0" applyProtection="0"/>
    <xf numFmtId="0" fontId="4" fillId="47" borderId="53" applyNumberFormat="0" applyProtection="0">
      <alignment horizontal="left" vertical="center" indent="1"/>
    </xf>
    <xf numFmtId="0" fontId="4" fillId="115" borderId="53" applyNumberFormat="0" applyProtection="0">
      <alignment horizontal="left" vertical="center" indent="1"/>
    </xf>
    <xf numFmtId="0" fontId="345" fillId="78" borderId="72" applyNumberFormat="0" applyAlignment="0" applyProtection="0"/>
    <xf numFmtId="0" fontId="153" fillId="103" borderId="53" applyNumberFormat="0" applyProtection="0">
      <alignment horizontal="right" vertical="center"/>
    </xf>
    <xf numFmtId="0" fontId="153" fillId="154" borderId="53" applyNumberFormat="0" applyProtection="0">
      <alignment horizontal="right" vertical="center"/>
    </xf>
    <xf numFmtId="0" fontId="222" fillId="47" borderId="53" applyNumberFormat="0" applyProtection="0">
      <alignment horizontal="right" vertical="center"/>
    </xf>
    <xf numFmtId="0" fontId="4" fillId="47" borderId="53" applyNumberFormat="0" applyProtection="0">
      <alignment horizontal="left" vertical="top" indent="1"/>
    </xf>
    <xf numFmtId="0" fontId="153" fillId="149" borderId="53" applyNumberFormat="0" applyProtection="0">
      <alignment horizontal="right" vertical="center"/>
    </xf>
    <xf numFmtId="0" fontId="4" fillId="0" borderId="15" applyNumberFormat="0" applyFont="0"/>
    <xf numFmtId="0" fontId="153" fillId="115" borderId="53" applyNumberFormat="0" applyProtection="0">
      <alignment horizontal="left" vertical="top" indent="1"/>
    </xf>
    <xf numFmtId="176" fontId="147" fillId="0" borderId="44">
      <protection locked="0"/>
    </xf>
    <xf numFmtId="0" fontId="266" fillId="46" borderId="72" applyNumberFormat="0" applyAlignment="0" applyProtection="0"/>
    <xf numFmtId="0" fontId="153" fillId="115" borderId="53" applyNumberFormat="0" applyProtection="0">
      <alignment horizontal="left" vertical="top" indent="1"/>
    </xf>
    <xf numFmtId="0" fontId="153" fillId="115" borderId="53" applyNumberFormat="0" applyProtection="0">
      <alignment horizontal="right" vertical="center"/>
    </xf>
    <xf numFmtId="0" fontId="153" fillId="151" borderId="53"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6" fillId="153" borderId="48" applyNumberFormat="0" applyProtection="0">
      <alignment horizontal="left" vertical="center" indent="1"/>
    </xf>
    <xf numFmtId="0" fontId="44" fillId="0" borderId="91" applyNumberFormat="0">
      <alignment horizontal="left"/>
    </xf>
    <xf numFmtId="0" fontId="248" fillId="66" borderId="60" applyNumberFormat="0" applyFont="0" applyAlignment="0" applyProtection="0"/>
    <xf numFmtId="0" fontId="4" fillId="47" borderId="53" applyNumberFormat="0" applyProtection="0">
      <alignment horizontal="left" vertical="center" indent="1"/>
    </xf>
    <xf numFmtId="0" fontId="257" fillId="0" borderId="94">
      <alignment horizontal="right" wrapText="1"/>
      <protection locked="0"/>
    </xf>
    <xf numFmtId="0" fontId="186" fillId="115" borderId="53" applyNumberFormat="0" applyProtection="0">
      <alignment horizontal="left" vertical="top" indent="1"/>
    </xf>
    <xf numFmtId="0" fontId="4" fillId="64" borderId="53" applyNumberFormat="0" applyProtection="0">
      <alignment horizontal="left" vertical="center" indent="1"/>
    </xf>
    <xf numFmtId="0" fontId="149" fillId="0" borderId="112">
      <protection hidden="1"/>
    </xf>
    <xf numFmtId="0" fontId="345" fillId="78" borderId="72" applyNumberFormat="0" applyAlignment="0" applyProtection="0"/>
    <xf numFmtId="0" fontId="149" fillId="6" borderId="77">
      <protection hidden="1"/>
    </xf>
    <xf numFmtId="0" fontId="4" fillId="116" borderId="53" applyNumberFormat="0" applyProtection="0">
      <alignment horizontal="left" vertical="top" indent="1"/>
    </xf>
    <xf numFmtId="0" fontId="4"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91" fillId="0" borderId="97"/>
    <xf numFmtId="0" fontId="153" fillId="154" borderId="53" applyNumberFormat="0" applyProtection="0">
      <alignment horizontal="right" vertical="center"/>
    </xf>
    <xf numFmtId="0" fontId="337" fillId="6" borderId="72" applyNumberFormat="0" applyAlignment="0" applyProtection="0"/>
    <xf numFmtId="0" fontId="191" fillId="0" borderId="97"/>
    <xf numFmtId="0" fontId="167" fillId="78" borderId="48" applyNumberFormat="0" applyAlignment="0" applyProtection="0"/>
    <xf numFmtId="0" fontId="149" fillId="0" borderId="112">
      <protection hidden="1"/>
    </xf>
    <xf numFmtId="0" fontId="149" fillId="6" borderId="77">
      <protection hidden="1"/>
    </xf>
    <xf numFmtId="0" fontId="153" fillId="66" borderId="53" applyNumberFormat="0" applyProtection="0">
      <alignment vertical="center"/>
    </xf>
    <xf numFmtId="176" fontId="175" fillId="0" borderId="50" applyFont="0" applyBorder="0"/>
    <xf numFmtId="0" fontId="146" fillId="0" borderId="1">
      <alignment horizontal="centerContinuous" vertical="center"/>
    </xf>
    <xf numFmtId="5" fontId="261" fillId="0" borderId="97" applyAlignment="0" applyProtection="0"/>
    <xf numFmtId="0" fontId="248" fillId="66" borderId="60" applyNumberFormat="0" applyFont="0" applyAlignment="0" applyProtection="0"/>
    <xf numFmtId="0" fontId="153" fillId="154" borderId="53" applyNumberFormat="0" applyProtection="0">
      <alignment horizontal="right" vertical="center"/>
    </xf>
    <xf numFmtId="0" fontId="187" fillId="190" borderId="54" applyNumberFormat="0" applyProtection="0">
      <alignment horizontal="left" vertical="center" indent="1"/>
    </xf>
    <xf numFmtId="0" fontId="4" fillId="66" borderId="60" applyNumberFormat="0" applyFont="0" applyAlignment="0" applyProtection="0"/>
    <xf numFmtId="5" fontId="261" fillId="0" borderId="97" applyAlignment="0" applyProtection="0"/>
    <xf numFmtId="0" fontId="153" fillId="66" borderId="53" applyNumberFormat="0" applyProtection="0">
      <alignment horizontal="left" vertical="top" indent="1"/>
    </xf>
    <xf numFmtId="0" fontId="6" fillId="48" borderId="48" applyNumberFormat="0" applyProtection="0">
      <alignment vertical="center"/>
    </xf>
    <xf numFmtId="0" fontId="184" fillId="48" borderId="48" applyNumberFormat="0" applyProtection="0">
      <alignment vertical="center"/>
    </xf>
    <xf numFmtId="0" fontId="6" fillId="48" borderId="48" applyNumberFormat="0" applyProtection="0">
      <alignment horizontal="left" vertical="center" indent="1"/>
    </xf>
    <xf numFmtId="0" fontId="185" fillId="48" borderId="53" applyNumberFormat="0" applyProtection="0">
      <alignment horizontal="left" vertical="top" indent="1"/>
    </xf>
    <xf numFmtId="0" fontId="6" fillId="153" borderId="48" applyNumberFormat="0" applyProtection="0">
      <alignment horizontal="left" vertical="center" indent="1"/>
    </xf>
    <xf numFmtId="0" fontId="6" fillId="148" borderId="48" applyNumberFormat="0" applyProtection="0">
      <alignment horizontal="right" vertical="center"/>
    </xf>
    <xf numFmtId="0" fontId="6" fillId="189" borderId="48" applyNumberFormat="0" applyProtection="0">
      <alignment horizontal="right" vertical="center"/>
    </xf>
    <xf numFmtId="0" fontId="6" fillId="73" borderId="54" applyNumberFormat="0" applyProtection="0">
      <alignment horizontal="right" vertical="center"/>
    </xf>
    <xf numFmtId="0" fontId="6" fillId="151" borderId="48" applyNumberFormat="0" applyProtection="0">
      <alignment horizontal="right" vertical="center"/>
    </xf>
    <xf numFmtId="0" fontId="6" fillId="154" borderId="48" applyNumberFormat="0" applyProtection="0">
      <alignment horizontal="right" vertical="center"/>
    </xf>
    <xf numFmtId="0" fontId="6" fillId="155" borderId="48" applyNumberFormat="0" applyProtection="0">
      <alignment horizontal="right" vertical="center"/>
    </xf>
    <xf numFmtId="0" fontId="6" fillId="103" borderId="48" applyNumberFormat="0" applyProtection="0">
      <alignment horizontal="right" vertical="center"/>
    </xf>
    <xf numFmtId="0" fontId="6" fillId="104" borderId="48" applyNumberFormat="0" applyProtection="0">
      <alignment horizontal="right" vertical="center"/>
    </xf>
    <xf numFmtId="0" fontId="6" fillId="150" borderId="48" applyNumberFormat="0" applyProtection="0">
      <alignment horizontal="right" vertical="center"/>
    </xf>
    <xf numFmtId="0" fontId="6" fillId="95" borderId="54" applyNumberFormat="0" applyProtection="0">
      <alignment horizontal="left" vertical="center" indent="1"/>
    </xf>
    <xf numFmtId="0" fontId="4" fillId="116" borderId="54" applyNumberFormat="0" applyProtection="0">
      <alignment horizontal="left" vertical="center" indent="1"/>
    </xf>
    <xf numFmtId="0" fontId="4" fillId="116" borderId="54" applyNumberFormat="0" applyProtection="0">
      <alignment horizontal="left" vertical="center" indent="1"/>
    </xf>
    <xf numFmtId="0" fontId="6" fillId="115" borderId="48" applyNumberFormat="0" applyProtection="0">
      <alignment horizontal="right" vertical="center"/>
    </xf>
    <xf numFmtId="0" fontId="6" fillId="47" borderId="54" applyNumberFormat="0" applyProtection="0">
      <alignment horizontal="left" vertical="center" indent="1"/>
    </xf>
    <xf numFmtId="0" fontId="6" fillId="115" borderId="54" applyNumberFormat="0" applyProtection="0">
      <alignment horizontal="left" vertical="center" indent="1"/>
    </xf>
    <xf numFmtId="0" fontId="6" fillId="6" borderId="48" applyNumberFormat="0" applyProtection="0">
      <alignment horizontal="left" vertical="center" indent="1"/>
    </xf>
    <xf numFmtId="0" fontId="6" fillId="116" borderId="53" applyNumberFormat="0" applyProtection="0">
      <alignment horizontal="left" vertical="top" indent="1"/>
    </xf>
    <xf numFmtId="0" fontId="6" fillId="76" borderId="48" applyNumberFormat="0" applyProtection="0">
      <alignment horizontal="left" vertical="center" indent="1"/>
    </xf>
    <xf numFmtId="0" fontId="6" fillId="115" borderId="53" applyNumberFormat="0" applyProtection="0">
      <alignment horizontal="left" vertical="top" indent="1"/>
    </xf>
    <xf numFmtId="0" fontId="6" fillId="64" borderId="48" applyNumberFormat="0" applyProtection="0">
      <alignment horizontal="left" vertical="center" indent="1"/>
    </xf>
    <xf numFmtId="0" fontId="6" fillId="64" borderId="53" applyNumberFormat="0" applyProtection="0">
      <alignment horizontal="left" vertical="top" indent="1"/>
    </xf>
    <xf numFmtId="0" fontId="6" fillId="47" borderId="48" applyNumberFormat="0" applyProtection="0">
      <alignment horizontal="left" vertical="center" indent="1"/>
    </xf>
    <xf numFmtId="0" fontId="6" fillId="47" borderId="53" applyNumberFormat="0" applyProtection="0">
      <alignment horizontal="left" vertical="top" indent="1"/>
    </xf>
    <xf numFmtId="0" fontId="50" fillId="116" borderId="56" applyBorder="0"/>
    <xf numFmtId="0" fontId="186" fillId="66" borderId="53" applyNumberFormat="0" applyProtection="0">
      <alignment vertical="center"/>
    </xf>
    <xf numFmtId="0" fontId="186" fillId="6" borderId="53" applyNumberFormat="0" applyProtection="0">
      <alignment horizontal="left" vertical="center" indent="1"/>
    </xf>
    <xf numFmtId="0" fontId="186" fillId="66" borderId="53" applyNumberFormat="0" applyProtection="0">
      <alignment horizontal="left" vertical="top" indent="1"/>
    </xf>
    <xf numFmtId="0" fontId="6" fillId="0" borderId="48" applyNumberFormat="0" applyProtection="0">
      <alignment horizontal="right" vertical="center"/>
    </xf>
    <xf numFmtId="0" fontId="184" fillId="46" borderId="48" applyNumberFormat="0" applyProtection="0">
      <alignment horizontal="right" vertical="center"/>
    </xf>
    <xf numFmtId="0" fontId="6" fillId="153" borderId="48" applyNumberFormat="0" applyProtection="0">
      <alignment horizontal="left" vertical="center" indent="1"/>
    </xf>
    <xf numFmtId="0" fontId="186" fillId="115" borderId="53" applyNumberFormat="0" applyProtection="0">
      <alignment horizontal="left" vertical="top" indent="1"/>
    </xf>
    <xf numFmtId="0" fontId="187" fillId="190" borderId="54" applyNumberFormat="0" applyProtection="0">
      <alignment horizontal="left" vertical="center" indent="1"/>
    </xf>
    <xf numFmtId="0" fontId="188" fillId="46" borderId="48" applyNumberFormat="0" applyProtection="0">
      <alignment horizontal="right" vertical="center"/>
    </xf>
    <xf numFmtId="0" fontId="286" fillId="0" borderId="95">
      <alignment horizontal="right"/>
      <protection hidden="1"/>
    </xf>
    <xf numFmtId="0" fontId="153" fillId="151" borderId="53" applyNumberFormat="0" applyProtection="0">
      <alignment horizontal="right" vertical="center"/>
    </xf>
    <xf numFmtId="0" fontId="6" fillId="73" borderId="54" applyNumberFormat="0" applyProtection="0">
      <alignment horizontal="right" vertical="center"/>
    </xf>
    <xf numFmtId="176" fontId="175" fillId="0" borderId="50" applyFont="0" applyBorder="0"/>
    <xf numFmtId="0" fontId="6" fillId="47" borderId="54" applyNumberFormat="0" applyProtection="0">
      <alignment horizontal="left" vertical="center" indent="1"/>
    </xf>
    <xf numFmtId="0" fontId="6" fillId="47" borderId="54" applyNumberFormat="0" applyProtection="0">
      <alignment horizontal="left" vertical="center" indent="1"/>
    </xf>
    <xf numFmtId="0" fontId="257" fillId="0" borderId="94">
      <alignment horizontal="center" wrapText="1"/>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248" fillId="66" borderId="60" applyNumberFormat="0" applyFont="0" applyAlignment="0" applyProtection="0"/>
    <xf numFmtId="0" fontId="348" fillId="6" borderId="79" applyNumberFormat="0" applyAlignment="0" applyProtection="0"/>
    <xf numFmtId="0" fontId="4" fillId="64" borderId="53" applyNumberFormat="0" applyProtection="0">
      <alignment horizontal="left" vertical="center" indent="1"/>
    </xf>
    <xf numFmtId="1" fontId="206" fillId="0" borderId="99" applyFont="0" applyFill="0" applyBorder="0" applyProtection="0"/>
    <xf numFmtId="0" fontId="248" fillId="66" borderId="60" applyNumberFormat="0" applyFont="0" applyAlignment="0" applyProtection="0"/>
    <xf numFmtId="0" fontId="6" fillId="153" borderId="48" applyNumberFormat="0" applyProtection="0">
      <alignment horizontal="left" vertical="center" indent="1"/>
    </xf>
    <xf numFmtId="0" fontId="222" fillId="66" borderId="53" applyNumberFormat="0" applyProtection="0">
      <alignment vertical="center"/>
    </xf>
    <xf numFmtId="0" fontId="337" fillId="6" borderId="72" applyNumberFormat="0" applyAlignment="0" applyProtection="0"/>
    <xf numFmtId="0" fontId="4" fillId="116" borderId="53" applyNumberFormat="0" applyProtection="0">
      <alignment horizontal="left" vertical="center" indent="1"/>
    </xf>
    <xf numFmtId="0" fontId="185" fillId="48" borderId="53" applyNumberFormat="0" applyProtection="0">
      <alignment horizontal="left" vertical="top" indent="1"/>
    </xf>
    <xf numFmtId="5" fontId="261" fillId="0" borderId="97" applyAlignment="0" applyProtection="0"/>
    <xf numFmtId="0" fontId="378" fillId="207" borderId="54"/>
    <xf numFmtId="0" fontId="4" fillId="64" borderId="53" applyNumberFormat="0" applyProtection="0">
      <alignment horizontal="left" vertical="center" indent="1"/>
    </xf>
    <xf numFmtId="0" fontId="153" fillId="150" borderId="53" applyNumberFormat="0" applyProtection="0">
      <alignment horizontal="right" vertical="center"/>
    </xf>
    <xf numFmtId="0" fontId="153" fillId="66" borderId="53" applyNumberFormat="0" applyProtection="0">
      <alignment horizontal="left" vertical="top" indent="1"/>
    </xf>
    <xf numFmtId="5" fontId="261" fillId="0" borderId="97" applyAlignment="0" applyProtection="0"/>
    <xf numFmtId="0" fontId="348" fillId="6" borderId="79" applyNumberFormat="0" applyAlignment="0" applyProtection="0"/>
    <xf numFmtId="0" fontId="257" fillId="0" borderId="112">
      <protection hidden="1"/>
    </xf>
    <xf numFmtId="0" fontId="4" fillId="116" borderId="53" applyNumberFormat="0" applyProtection="0">
      <alignment horizontal="left" vertical="center" indent="1"/>
    </xf>
    <xf numFmtId="0" fontId="6" fillId="148" borderId="48" applyNumberFormat="0" applyProtection="0">
      <alignment horizontal="right" vertical="center"/>
    </xf>
    <xf numFmtId="0" fontId="149" fillId="6" borderId="77">
      <protection hidden="1"/>
    </xf>
    <xf numFmtId="0" fontId="153" fillId="73" borderId="53" applyNumberFormat="0" applyProtection="0">
      <alignment horizontal="right" vertical="center"/>
    </xf>
    <xf numFmtId="0" fontId="4" fillId="116" borderId="53" applyNumberFormat="0" applyProtection="0">
      <alignment horizontal="left" vertical="top" indent="1"/>
    </xf>
    <xf numFmtId="0" fontId="226" fillId="46" borderId="49">
      <protection locked="0"/>
    </xf>
    <xf numFmtId="0" fontId="153" fillId="154" borderId="53" applyNumberFormat="0" applyProtection="0">
      <alignment horizontal="right" vertical="center"/>
    </xf>
    <xf numFmtId="0" fontId="153" fillId="66" borderId="53" applyNumberFormat="0" applyProtection="0">
      <alignment vertical="center"/>
    </xf>
    <xf numFmtId="0" fontId="257" fillId="0" borderId="112">
      <protection hidden="1"/>
    </xf>
    <xf numFmtId="0" fontId="257" fillId="0" borderId="112">
      <protection hidden="1"/>
    </xf>
    <xf numFmtId="0" fontId="4" fillId="116" borderId="53" applyNumberFormat="0" applyProtection="0">
      <alignment horizontal="left" vertical="top" indent="1"/>
    </xf>
    <xf numFmtId="0" fontId="286" fillId="0" borderId="76">
      <alignment horizontal="center"/>
      <protection hidden="1"/>
    </xf>
    <xf numFmtId="0" fontId="4" fillId="115" borderId="53" applyNumberFormat="0" applyProtection="0">
      <alignment horizontal="left" vertical="center" indent="1"/>
    </xf>
    <xf numFmtId="0" fontId="6" fillId="47" borderId="54" applyNumberFormat="0" applyProtection="0">
      <alignment horizontal="left" vertical="center" indent="1"/>
    </xf>
    <xf numFmtId="5" fontId="261" fillId="0" borderId="97" applyAlignment="0" applyProtection="0"/>
    <xf numFmtId="0" fontId="4" fillId="116" borderId="53" applyNumberFormat="0" applyProtection="0">
      <alignment horizontal="left" vertical="center" indent="1"/>
    </xf>
    <xf numFmtId="176" fontId="375" fillId="0" borderId="1" applyAlignment="0"/>
    <xf numFmtId="0" fontId="348" fillId="6" borderId="79" applyNumberFormat="0" applyAlignment="0" applyProtection="0"/>
    <xf numFmtId="0" fontId="6" fillId="115" borderId="48" applyNumberFormat="0" applyProtection="0">
      <alignment horizontal="right" vertical="center"/>
    </xf>
    <xf numFmtId="0" fontId="6" fillId="47" borderId="53" applyNumberFormat="0" applyProtection="0">
      <alignment horizontal="left" vertical="top" indent="1"/>
    </xf>
    <xf numFmtId="0" fontId="266" fillId="46" borderId="72" applyNumberFormat="0" applyAlignment="0" applyProtection="0"/>
    <xf numFmtId="0" fontId="257" fillId="0" borderId="94">
      <alignment horizontal="center" wrapText="1"/>
      <protection hidden="1"/>
    </xf>
    <xf numFmtId="0" fontId="186" fillId="6" borderId="53" applyNumberFormat="0" applyProtection="0">
      <alignment horizontal="left" vertical="center" indent="1"/>
    </xf>
    <xf numFmtId="0" fontId="378" fillId="150" borderId="54"/>
    <xf numFmtId="0" fontId="130" fillId="66" borderId="60" applyNumberFormat="0" applyFont="0" applyAlignment="0" applyProtection="0"/>
    <xf numFmtId="0" fontId="153" fillId="151" borderId="53" applyNumberFormat="0" applyProtection="0">
      <alignment horizontal="right" vertical="center"/>
    </xf>
    <xf numFmtId="5" fontId="261" fillId="0" borderId="97" applyAlignment="0" applyProtection="0"/>
    <xf numFmtId="0" fontId="119" fillId="48" borderId="53" applyNumberFormat="0" applyProtection="0">
      <alignment horizontal="left" vertical="top" indent="1"/>
    </xf>
    <xf numFmtId="0" fontId="153" fillId="66" borderId="53" applyNumberFormat="0" applyProtection="0">
      <alignment horizontal="left" vertical="center" indent="1"/>
    </xf>
    <xf numFmtId="0" fontId="153" fillId="155" borderId="53" applyNumberFormat="0" applyProtection="0">
      <alignment horizontal="right" vertical="center"/>
    </xf>
    <xf numFmtId="0" fontId="4" fillId="47" borderId="53" applyNumberFormat="0" applyProtection="0">
      <alignment horizontal="left" vertical="center" indent="1"/>
    </xf>
    <xf numFmtId="0" fontId="130" fillId="66" borderId="60" applyNumberFormat="0" applyFont="0" applyAlignment="0" applyProtection="0"/>
    <xf numFmtId="0" fontId="6" fillId="47" borderId="48" applyNumberFormat="0" applyProtection="0">
      <alignment horizontal="left" vertical="center" indent="1"/>
    </xf>
    <xf numFmtId="0" fontId="248" fillId="66" borderId="60" applyNumberFormat="0" applyFont="0" applyAlignment="0" applyProtection="0"/>
    <xf numFmtId="0" fontId="4" fillId="47" borderId="53" applyNumberFormat="0" applyProtection="0">
      <alignment horizontal="left" vertical="top" indent="1"/>
    </xf>
    <xf numFmtId="0" fontId="6" fillId="116" borderId="53" applyNumberFormat="0" applyProtection="0">
      <alignment horizontal="left" vertical="top" indent="1"/>
    </xf>
    <xf numFmtId="0" fontId="4" fillId="47" borderId="53" applyNumberFormat="0" applyProtection="0">
      <alignment horizontal="left" vertical="center" indent="1"/>
    </xf>
    <xf numFmtId="0" fontId="286" fillId="0" borderId="112">
      <alignment horizontal="left" wrapText="1"/>
      <protection hidden="1"/>
    </xf>
    <xf numFmtId="0" fontId="220" fillId="48" borderId="53" applyNumberFormat="0" applyProtection="0">
      <alignment vertical="center"/>
    </xf>
    <xf numFmtId="0" fontId="4" fillId="116" borderId="53" applyNumberFormat="0" applyProtection="0">
      <alignment horizontal="left" vertical="center" indent="1"/>
    </xf>
    <xf numFmtId="0" fontId="6" fillId="73" borderId="54" applyNumberFormat="0" applyProtection="0">
      <alignment horizontal="right" vertical="center"/>
    </xf>
    <xf numFmtId="0" fontId="224" fillId="47" borderId="53" applyNumberFormat="0" applyProtection="0">
      <alignment horizontal="right" vertical="center"/>
    </xf>
    <xf numFmtId="0" fontId="286" fillId="0" borderId="112">
      <alignment horizontal="left" wrapText="1"/>
      <protection locked="0"/>
    </xf>
    <xf numFmtId="0" fontId="4" fillId="66" borderId="60" applyNumberFormat="0" applyFont="0" applyAlignment="0" applyProtection="0"/>
    <xf numFmtId="0" fontId="119" fillId="48"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282" fillId="48" borderId="72" applyNumberFormat="0" applyAlignment="0" applyProtection="0"/>
    <xf numFmtId="0" fontId="153" fillId="148" borderId="53" applyNumberFormat="0" applyProtection="0">
      <alignment horizontal="right" vertical="center"/>
    </xf>
    <xf numFmtId="0" fontId="153" fillId="149" borderId="53" applyNumberFormat="0" applyProtection="0">
      <alignment horizontal="right" vertical="center"/>
    </xf>
    <xf numFmtId="0" fontId="153" fillId="73" borderId="53" applyNumberFormat="0" applyProtection="0">
      <alignment horizontal="right" vertical="center"/>
    </xf>
    <xf numFmtId="0" fontId="153" fillId="151" borderId="53" applyNumberFormat="0" applyProtection="0">
      <alignment horizontal="right" vertical="center"/>
    </xf>
    <xf numFmtId="0" fontId="153" fillId="154" borderId="53" applyNumberFormat="0" applyProtection="0">
      <alignment horizontal="right" vertical="center"/>
    </xf>
    <xf numFmtId="0" fontId="153" fillId="155" borderId="53" applyNumberFormat="0" applyProtection="0">
      <alignment horizontal="right" vertical="center"/>
    </xf>
    <xf numFmtId="0" fontId="153" fillId="103" borderId="53" applyNumberFormat="0" applyProtection="0">
      <alignment horizontal="right" vertical="center"/>
    </xf>
    <xf numFmtId="0" fontId="153" fillId="104"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248" fillId="66" borderId="60" applyNumberFormat="0" applyFont="0" applyAlignment="0" applyProtection="0"/>
    <xf numFmtId="0" fontId="153" fillId="115" borderId="53" applyNumberFormat="0" applyProtection="0">
      <alignment horizontal="right" vertical="center"/>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47" borderId="53" applyNumberFormat="0" applyProtection="0">
      <alignment horizontal="right" vertical="center"/>
    </xf>
    <xf numFmtId="0" fontId="222" fillId="47" borderId="53" applyNumberFormat="0" applyProtection="0">
      <alignment horizontal="right" vertical="center"/>
    </xf>
    <xf numFmtId="0" fontId="153" fillId="115" borderId="53" applyNumberFormat="0" applyProtection="0">
      <alignment horizontal="left" vertical="center" indent="1"/>
    </xf>
    <xf numFmtId="0" fontId="153" fillId="115" borderId="53" applyNumberFormat="0" applyProtection="0">
      <alignment horizontal="left" vertical="top" indent="1"/>
    </xf>
    <xf numFmtId="0" fontId="224" fillId="47" borderId="53" applyNumberFormat="0" applyProtection="0">
      <alignment horizontal="right" vertical="center"/>
    </xf>
    <xf numFmtId="0" fontId="6" fillId="47" borderId="53" applyNumberFormat="0" applyProtection="0">
      <alignment horizontal="left" vertical="top" indent="1"/>
    </xf>
    <xf numFmtId="0" fontId="184" fillId="46" borderId="48" applyNumberFormat="0" applyProtection="0">
      <alignment horizontal="right" vertical="center"/>
    </xf>
    <xf numFmtId="198" fontId="253" fillId="0" borderId="93"/>
    <xf numFmtId="0" fontId="4" fillId="0" borderId="97" applyNumberFormat="0" applyFont="0" applyFill="0" applyAlignment="0"/>
    <xf numFmtId="0" fontId="6" fillId="76" borderId="48" applyNumberFormat="0" applyProtection="0">
      <alignment horizontal="left" vertical="center" indent="1"/>
    </xf>
    <xf numFmtId="0" fontId="286" fillId="0" borderId="95">
      <alignment horizontal="right"/>
      <protection hidden="1"/>
    </xf>
    <xf numFmtId="0" fontId="153" fillId="66" borderId="53" applyNumberFormat="0" applyProtection="0">
      <alignment horizontal="left" vertical="top" indent="1"/>
    </xf>
    <xf numFmtId="0" fontId="222" fillId="66" borderId="53" applyNumberFormat="0" applyProtection="0">
      <alignment vertical="center"/>
    </xf>
    <xf numFmtId="0" fontId="6" fillId="104" borderId="48" applyNumberFormat="0" applyProtection="0">
      <alignment horizontal="right" vertical="center"/>
    </xf>
    <xf numFmtId="0" fontId="4" fillId="115" borderId="53" applyNumberFormat="0" applyProtection="0">
      <alignment horizontal="left" vertical="top" indent="1"/>
    </xf>
    <xf numFmtId="0" fontId="119" fillId="48"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04" borderId="53" applyNumberFormat="0" applyProtection="0">
      <alignment horizontal="right" vertical="center"/>
    </xf>
    <xf numFmtId="0" fontId="153" fillId="66" borderId="53" applyNumberFormat="0" applyProtection="0">
      <alignment horizontal="left" vertical="top" indent="1"/>
    </xf>
    <xf numFmtId="0" fontId="337" fillId="6" borderId="72" applyNumberFormat="0" applyAlignment="0" applyProtection="0"/>
    <xf numFmtId="0" fontId="248" fillId="66" borderId="60" applyNumberFormat="0" applyFon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6"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86" fillId="66" borderId="53" applyNumberFormat="0" applyProtection="0">
      <alignment vertical="center"/>
    </xf>
    <xf numFmtId="0" fontId="153" fillId="150" borderId="53" applyNumberFormat="0" applyProtection="0">
      <alignment horizontal="right" vertical="center"/>
    </xf>
    <xf numFmtId="0" fontId="348" fillId="6" borderId="79" applyNumberFormat="0" applyAlignment="0" applyProtection="0"/>
    <xf numFmtId="0" fontId="175" fillId="0" borderId="50" applyFont="0" applyBorder="0"/>
    <xf numFmtId="0" fontId="332" fillId="66" borderId="60" applyNumberFormat="0" applyFont="0" applyAlignment="0" applyProtection="0"/>
    <xf numFmtId="0" fontId="153" fillId="47" borderId="53" applyNumberFormat="0" applyProtection="0">
      <alignment horizontal="right" vertical="center"/>
    </xf>
    <xf numFmtId="0" fontId="153" fillId="66" borderId="53" applyNumberFormat="0" applyProtection="0">
      <alignment horizontal="left" vertical="center" indent="1"/>
    </xf>
    <xf numFmtId="0" fontId="4" fillId="115" borderId="53" applyNumberFormat="0" applyProtection="0">
      <alignment horizontal="left" vertical="top" indent="1"/>
    </xf>
    <xf numFmtId="0" fontId="186" fillId="115" borderId="53" applyNumberFormat="0" applyProtection="0">
      <alignment horizontal="left" vertical="top" indent="1"/>
    </xf>
    <xf numFmtId="0" fontId="337" fillId="6" borderId="72" applyNumberFormat="0" applyAlignment="0" applyProtection="0"/>
    <xf numFmtId="0" fontId="153" fillId="149" borderId="53" applyNumberFormat="0" applyProtection="0">
      <alignment horizontal="right" vertical="center"/>
    </xf>
    <xf numFmtId="0" fontId="153" fillId="150" borderId="53" applyNumberFormat="0" applyProtection="0">
      <alignment horizontal="right" vertical="center"/>
    </xf>
    <xf numFmtId="0" fontId="348" fillId="6" borderId="79" applyNumberFormat="0" applyAlignment="0" applyProtection="0"/>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47" borderId="53" applyNumberFormat="0" applyProtection="0">
      <alignment horizontal="left" vertical="center" indent="1"/>
    </xf>
    <xf numFmtId="0" fontId="6" fillId="48" borderId="48" applyNumberFormat="0" applyProtection="0">
      <alignment horizontal="left" vertical="center" indent="1"/>
    </xf>
    <xf numFmtId="0" fontId="345" fillId="78" borderId="72" applyNumberFormat="0" applyAlignment="0" applyProtection="0"/>
    <xf numFmtId="0" fontId="153" fillId="155" borderId="53" applyNumberFormat="0" applyProtection="0">
      <alignment horizontal="right" vertical="center"/>
    </xf>
    <xf numFmtId="0" fontId="378" fillId="207" borderId="54"/>
    <xf numFmtId="0" fontId="4" fillId="64" borderId="53" applyNumberFormat="0" applyProtection="0">
      <alignment horizontal="left" vertical="top" indent="1"/>
    </xf>
    <xf numFmtId="0" fontId="345" fillId="78" borderId="72" applyNumberFormat="0" applyAlignment="0" applyProtection="0"/>
    <xf numFmtId="0" fontId="119" fillId="48" borderId="53" applyNumberFormat="0" applyProtection="0">
      <alignment vertical="center"/>
    </xf>
    <xf numFmtId="0" fontId="153" fillId="148" borderId="53" applyNumberFormat="0" applyProtection="0">
      <alignment horizontal="right" vertical="center"/>
    </xf>
    <xf numFmtId="0" fontId="65" fillId="0" borderId="98">
      <alignment horizontal="left" vertical="center"/>
    </xf>
    <xf numFmtId="0" fontId="4" fillId="116" borderId="53" applyNumberFormat="0" applyProtection="0">
      <alignment horizontal="left" vertical="center" indent="1"/>
    </xf>
    <xf numFmtId="0" fontId="345" fillId="78" borderId="72" applyNumberFormat="0" applyAlignment="0" applyProtection="0"/>
    <xf numFmtId="0" fontId="4" fillId="0" borderId="97" applyNumberFormat="0" applyFont="0" applyFill="0" applyAlignment="0"/>
    <xf numFmtId="0" fontId="6" fillId="64" borderId="48" applyNumberFormat="0" applyProtection="0">
      <alignment horizontal="left" vertical="center" indent="1"/>
    </xf>
    <xf numFmtId="0" fontId="4" fillId="116" borderId="53" applyNumberFormat="0" applyProtection="0">
      <alignment horizontal="left" vertical="top" indent="1"/>
    </xf>
    <xf numFmtId="0" fontId="6" fillId="48" borderId="48" applyNumberFormat="0" applyProtection="0">
      <alignment vertical="center"/>
    </xf>
    <xf numFmtId="0" fontId="4" fillId="47" borderId="53" applyNumberFormat="0" applyProtection="0">
      <alignment horizontal="left" vertical="center" indent="1"/>
    </xf>
    <xf numFmtId="0" fontId="153" fillId="115" borderId="53" applyNumberFormat="0" applyProtection="0">
      <alignment horizontal="left" vertical="top" indent="1"/>
    </xf>
    <xf numFmtId="0" fontId="119" fillId="48" borderId="53" applyNumberFormat="0" applyProtection="0">
      <alignment horizontal="left" vertical="center" indent="1"/>
    </xf>
    <xf numFmtId="0" fontId="345" fillId="78" borderId="72" applyNumberFormat="0" applyAlignment="0" applyProtection="0"/>
    <xf numFmtId="0" fontId="345" fillId="78" borderId="72" applyNumberFormat="0" applyAlignment="0" applyProtection="0"/>
    <xf numFmtId="0" fontId="332" fillId="66" borderId="60" applyNumberFormat="0" applyFont="0" applyAlignment="0" applyProtection="0"/>
    <xf numFmtId="0" fontId="345" fillId="78" borderId="72" applyNumberFormat="0" applyAlignment="0" applyProtection="0"/>
    <xf numFmtId="0" fontId="175" fillId="0" borderId="50" applyFont="0" applyBorder="0"/>
    <xf numFmtId="0" fontId="345" fillId="78" borderId="72" applyNumberFormat="0" applyAlignment="0" applyProtection="0"/>
    <xf numFmtId="0" fontId="156" fillId="67" borderId="62">
      <alignment horizontal="left"/>
    </xf>
    <xf numFmtId="0" fontId="220" fillId="48" borderId="53" applyNumberFormat="0" applyProtection="0">
      <alignment vertical="center"/>
    </xf>
    <xf numFmtId="0" fontId="4" fillId="64" borderId="53" applyNumberFormat="0" applyProtection="0">
      <alignment horizontal="left" vertical="center" indent="1"/>
    </xf>
    <xf numFmtId="0" fontId="4" fillId="115" borderId="53" applyNumberFormat="0" applyProtection="0">
      <alignment horizontal="left" vertical="center" indent="1"/>
    </xf>
    <xf numFmtId="0" fontId="348" fillId="6" borderId="79" applyNumberFormat="0" applyAlignment="0" applyProtection="0"/>
    <xf numFmtId="0" fontId="4" fillId="47" borderId="53" applyNumberFormat="0" applyProtection="0">
      <alignment horizontal="left" vertical="top" indent="1"/>
    </xf>
    <xf numFmtId="0" fontId="4" fillId="64" borderId="53" applyNumberFormat="0" applyProtection="0">
      <alignment horizontal="left" vertical="top" indent="1"/>
    </xf>
    <xf numFmtId="0" fontId="130" fillId="66" borderId="60" applyNumberFormat="0" applyFont="0" applyAlignment="0" applyProtection="0"/>
    <xf numFmtId="0" fontId="153" fillId="103" borderId="53" applyNumberFormat="0" applyProtection="0">
      <alignment horizontal="right" vertical="center"/>
    </xf>
    <xf numFmtId="0" fontId="286" fillId="0" borderId="112">
      <alignment horizontal="left" wrapText="1"/>
      <protection locked="0"/>
    </xf>
    <xf numFmtId="38" fontId="50" fillId="48" borderId="1">
      <alignment horizontal="center"/>
      <protection locked="0"/>
    </xf>
    <xf numFmtId="0" fontId="153" fillId="154" borderId="53" applyNumberFormat="0" applyProtection="0">
      <alignment horizontal="right" vertical="center"/>
    </xf>
    <xf numFmtId="0" fontId="153" fillId="148" borderId="53" applyNumberFormat="0" applyProtection="0">
      <alignment horizontal="right" vertical="center"/>
    </xf>
    <xf numFmtId="0" fontId="175" fillId="0" borderId="50" applyFont="0" applyBorder="0"/>
    <xf numFmtId="0" fontId="153" fillId="66" borderId="53" applyNumberFormat="0" applyProtection="0">
      <alignment horizontal="left" vertical="center" indent="1"/>
    </xf>
    <xf numFmtId="0" fontId="186" fillId="66" borderId="53" applyNumberFormat="0" applyProtection="0">
      <alignment vertical="center"/>
    </xf>
    <xf numFmtId="0" fontId="220" fillId="48" borderId="53" applyNumberFormat="0" applyProtection="0">
      <alignment vertical="center"/>
    </xf>
    <xf numFmtId="0" fontId="119" fillId="48" borderId="53" applyNumberFormat="0" applyProtection="0">
      <alignment horizontal="left" vertical="center" indent="1"/>
    </xf>
    <xf numFmtId="0" fontId="119" fillId="48"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222"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282" fillId="78" borderId="72" applyNumberFormat="0" applyAlignment="0" applyProtection="0"/>
    <xf numFmtId="176" fontId="191" fillId="0" borderId="97"/>
    <xf numFmtId="0" fontId="4" fillId="64" borderId="53" applyNumberFormat="0" applyProtection="0">
      <alignment horizontal="left" vertical="top" indent="1"/>
    </xf>
    <xf numFmtId="0" fontId="226" fillId="46" borderId="49">
      <protection locked="0"/>
    </xf>
    <xf numFmtId="0" fontId="4" fillId="116" borderId="53" applyNumberFormat="0" applyProtection="0">
      <alignment horizontal="left" vertical="top" indent="1"/>
    </xf>
    <xf numFmtId="0" fontId="4" fillId="0" borderId="97" applyNumberFormat="0" applyFont="0"/>
    <xf numFmtId="5" fontId="261" fillId="0" borderId="97" applyAlignment="0" applyProtection="0"/>
    <xf numFmtId="0" fontId="222" fillId="47" borderId="53" applyNumberFormat="0" applyProtection="0">
      <alignment horizontal="right" vertical="center"/>
    </xf>
    <xf numFmtId="0" fontId="130" fillId="66" borderId="60" applyNumberFormat="0" applyFont="0" applyAlignment="0" applyProtection="0"/>
    <xf numFmtId="0" fontId="248" fillId="66" borderId="60" applyNumberFormat="0" applyFont="0" applyAlignment="0" applyProtection="0"/>
    <xf numFmtId="0" fontId="332" fillId="66" borderId="60" applyNumberFormat="0" applyFont="0" applyAlignment="0" applyProtection="0"/>
    <xf numFmtId="0" fontId="186" fillId="66" borderId="53" applyNumberFormat="0" applyProtection="0">
      <alignment vertical="center"/>
    </xf>
    <xf numFmtId="1" fontId="206" fillId="0" borderId="99" applyFont="0" applyFill="0" applyBorder="0" applyProtection="0"/>
    <xf numFmtId="0" fontId="4" fillId="47"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center" indent="1"/>
    </xf>
    <xf numFmtId="0" fontId="4" fillId="116" borderId="53" applyNumberFormat="0" applyProtection="0">
      <alignment horizontal="left" vertical="top" indent="1"/>
    </xf>
    <xf numFmtId="0" fontId="4" fillId="115" borderId="53" applyNumberFormat="0" applyProtection="0">
      <alignment horizontal="left" vertical="center" indent="1"/>
    </xf>
    <xf numFmtId="0" fontId="4" fillId="115" borderId="53" applyNumberFormat="0" applyProtection="0">
      <alignment horizontal="left" vertical="top" indent="1"/>
    </xf>
    <xf numFmtId="0" fontId="4" fillId="64"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4" fillId="47" borderId="53" applyNumberFormat="0" applyProtection="0">
      <alignment horizontal="left" vertical="top" indent="1"/>
    </xf>
    <xf numFmtId="0" fontId="153" fillId="66" borderId="53" applyNumberFormat="0" applyProtection="0">
      <alignment vertical="center"/>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85" fillId="48" borderId="53" applyNumberFormat="0" applyProtection="0">
      <alignment horizontal="left" vertical="top" indent="1"/>
    </xf>
    <xf numFmtId="0" fontId="248" fillId="66" borderId="60" applyNumberFormat="0" applyFont="0" applyAlignment="0" applyProtection="0"/>
    <xf numFmtId="0" fontId="153" fillId="154" borderId="53" applyNumberFormat="0" applyProtection="0">
      <alignment horizontal="right" vertical="center"/>
    </xf>
    <xf numFmtId="0" fontId="149" fillId="6" borderId="77">
      <protection hidden="1"/>
    </xf>
    <xf numFmtId="0" fontId="153" fillId="150" borderId="53" applyNumberFormat="0" applyProtection="0">
      <alignment horizontal="right" vertical="center"/>
    </xf>
    <xf numFmtId="0" fontId="153" fillId="148" borderId="53" applyNumberFormat="0" applyProtection="0">
      <alignment horizontal="right" vertical="center"/>
    </xf>
    <xf numFmtId="176" fontId="191" fillId="0" borderId="97"/>
    <xf numFmtId="0" fontId="153" fillId="73" borderId="53" applyNumberFormat="0" applyProtection="0">
      <alignment horizontal="right" vertical="center"/>
    </xf>
    <xf numFmtId="0" fontId="348" fillId="6" borderId="79" applyNumberFormat="0" applyAlignment="0" applyProtection="0"/>
    <xf numFmtId="0" fontId="310" fillId="0" borderId="94">
      <alignment horizontal="right" wrapText="1"/>
      <protection hidden="1"/>
    </xf>
    <xf numFmtId="176" fontId="191" fillId="0" borderId="97"/>
    <xf numFmtId="0" fontId="222" fillId="66" borderId="53" applyNumberFormat="0" applyProtection="0">
      <alignment vertical="center"/>
    </xf>
    <xf numFmtId="0" fontId="149" fillId="0" borderId="112">
      <protection hidden="1"/>
    </xf>
    <xf numFmtId="0" fontId="6" fillId="115" borderId="53" applyNumberFormat="0" applyProtection="0">
      <alignment horizontal="left" vertical="top" indent="1"/>
    </xf>
    <xf numFmtId="0" fontId="153" fillId="115" borderId="53" applyNumberFormat="0" applyProtection="0">
      <alignment horizontal="left" vertical="top" indent="1"/>
    </xf>
    <xf numFmtId="0" fontId="153" fillId="66" borderId="53" applyNumberFormat="0" applyProtection="0">
      <alignment horizontal="left" vertical="center" indent="1"/>
    </xf>
    <xf numFmtId="0" fontId="257" fillId="0" borderId="94">
      <alignment horizontal="right" wrapText="1"/>
      <protection locked="0"/>
    </xf>
    <xf numFmtId="0" fontId="153" fillId="66" borderId="53" applyNumberFormat="0" applyProtection="0">
      <alignment horizontal="left" vertical="top" indent="1"/>
    </xf>
    <xf numFmtId="0" fontId="286" fillId="0" borderId="112">
      <alignment horizontal="left" wrapText="1"/>
      <protection hidden="1"/>
    </xf>
    <xf numFmtId="0" fontId="378" fillId="150" borderId="54"/>
    <xf numFmtId="0" fontId="4" fillId="0" borderId="97" applyNumberFormat="0" applyFont="0" applyFill="0" applyAlignment="0"/>
    <xf numFmtId="0" fontId="153" fillId="66" borderId="53" applyNumberFormat="0" applyProtection="0">
      <alignment horizontal="left" vertical="center" indent="1"/>
    </xf>
    <xf numFmtId="0" fontId="186" fillId="115" borderId="53" applyNumberFormat="0" applyProtection="0">
      <alignment horizontal="left" vertical="top" indent="1"/>
    </xf>
    <xf numFmtId="0" fontId="153" fillId="155" borderId="53" applyNumberFormat="0" applyProtection="0">
      <alignment horizontal="right" vertical="center"/>
    </xf>
    <xf numFmtId="0" fontId="4" fillId="47" borderId="53" applyNumberFormat="0" applyProtection="0">
      <alignment horizontal="left" vertical="top" indent="1"/>
    </xf>
    <xf numFmtId="0" fontId="4" fillId="64" borderId="53" applyNumberFormat="0" applyProtection="0">
      <alignment horizontal="left" vertical="top" indent="1"/>
    </xf>
    <xf numFmtId="0" fontId="186" fillId="6" borderId="53" applyNumberFormat="0" applyProtection="0">
      <alignment horizontal="left" vertical="center" indent="1"/>
    </xf>
    <xf numFmtId="0" fontId="286" fillId="0" borderId="95">
      <alignment horizontal="right"/>
      <protection hidden="1"/>
    </xf>
    <xf numFmtId="0" fontId="257" fillId="0" borderId="112">
      <protection hidden="1"/>
    </xf>
    <xf numFmtId="0" fontId="257" fillId="0" borderId="112">
      <protection hidden="1"/>
    </xf>
    <xf numFmtId="0" fontId="153" fillId="104" borderId="53" applyNumberFormat="0" applyProtection="0">
      <alignment horizontal="right" vertical="center"/>
    </xf>
    <xf numFmtId="0" fontId="337" fillId="6" borderId="72" applyNumberFormat="0" applyAlignment="0" applyProtection="0"/>
    <xf numFmtId="0" fontId="153" fillId="66" borderId="53" applyNumberFormat="0" applyProtection="0">
      <alignment horizontal="left" vertical="center" indent="1"/>
    </xf>
    <xf numFmtId="0" fontId="222" fillId="66" borderId="53" applyNumberFormat="0" applyProtection="0">
      <alignment vertical="center"/>
    </xf>
    <xf numFmtId="0" fontId="175" fillId="0" borderId="50" applyFont="0" applyBorder="0"/>
    <xf numFmtId="0" fontId="4" fillId="115" borderId="53" applyNumberFormat="0" applyProtection="0">
      <alignment horizontal="left" vertical="center" indent="1"/>
    </xf>
    <xf numFmtId="0" fontId="220" fillId="48" borderId="53" applyNumberFormat="0" applyProtection="0">
      <alignment vertical="center"/>
    </xf>
    <xf numFmtId="0" fontId="4" fillId="47" borderId="53" applyNumberFormat="0" applyProtection="0">
      <alignment horizontal="left" vertical="top" indent="1"/>
    </xf>
    <xf numFmtId="0" fontId="153" fillId="115" borderId="53" applyNumberFormat="0" applyProtection="0">
      <alignment horizontal="left" vertical="top" indent="1"/>
    </xf>
    <xf numFmtId="0" fontId="153" fillId="148" borderId="53" applyNumberFormat="0" applyProtection="0">
      <alignment horizontal="right" vertical="center"/>
    </xf>
    <xf numFmtId="176" fontId="146" fillId="0" borderId="1">
      <alignment horizontal="centerContinuous" vertical="center"/>
    </xf>
    <xf numFmtId="0" fontId="224" fillId="47" borderId="53" applyNumberFormat="0" applyProtection="0">
      <alignment horizontal="right" vertical="center"/>
    </xf>
    <xf numFmtId="0" fontId="222" fillId="66" borderId="53" applyNumberFormat="0" applyProtection="0">
      <alignment vertical="center"/>
    </xf>
    <xf numFmtId="0" fontId="332" fillId="66" borderId="60" applyNumberFormat="0" applyFont="0" applyAlignment="0" applyProtection="0"/>
    <xf numFmtId="0" fontId="286" fillId="0" borderId="112">
      <alignment horizontal="left" wrapText="1"/>
      <protection locked="0"/>
    </xf>
    <xf numFmtId="0" fontId="220" fillId="48" borderId="53" applyNumberFormat="0" applyProtection="0">
      <alignment vertical="center"/>
    </xf>
    <xf numFmtId="0" fontId="191" fillId="0" borderId="97"/>
    <xf numFmtId="0" fontId="224" fillId="47" borderId="53" applyNumberFormat="0" applyProtection="0">
      <alignment horizontal="right" vertical="center"/>
    </xf>
    <xf numFmtId="0" fontId="286" fillId="0" borderId="76">
      <alignment horizontal="center"/>
      <protection hidden="1"/>
    </xf>
    <xf numFmtId="0" fontId="153" fillId="66" borderId="53" applyNumberFormat="0" applyProtection="0">
      <alignment horizontal="left" vertical="center" indent="1"/>
    </xf>
    <xf numFmtId="0" fontId="153" fillId="66" borderId="53" applyNumberFormat="0" applyProtection="0">
      <alignment horizontal="left" vertical="top" indent="1"/>
    </xf>
    <xf numFmtId="0" fontId="4" fillId="0" borderId="15" applyNumberFormat="0" applyFont="0"/>
    <xf numFmtId="0" fontId="248" fillId="66" borderId="60" applyNumberFormat="0" applyFont="0" applyAlignment="0" applyProtection="0"/>
    <xf numFmtId="0" fontId="153" fillId="66" borderId="53" applyNumberFormat="0" applyProtection="0">
      <alignment horizontal="left" vertical="top" indent="1"/>
    </xf>
    <xf numFmtId="0" fontId="4" fillId="116" borderId="54" applyNumberFormat="0" applyProtection="0">
      <alignment horizontal="left" vertical="center" indent="1"/>
    </xf>
    <xf numFmtId="0" fontId="4" fillId="0" borderId="97" applyNumberFormat="0" applyFont="0"/>
    <xf numFmtId="0" fontId="175" fillId="0" borderId="50" applyFont="0" applyBorder="0"/>
    <xf numFmtId="0" fontId="4" fillId="47" borderId="53" applyNumberFormat="0" applyProtection="0">
      <alignment horizontal="left" vertical="center" indent="1"/>
    </xf>
    <xf numFmtId="0" fontId="153" fillId="103" borderId="53" applyNumberFormat="0" applyProtection="0">
      <alignment horizontal="right" vertical="center"/>
    </xf>
    <xf numFmtId="0" fontId="348" fillId="6" borderId="79" applyNumberFormat="0" applyAlignment="0" applyProtection="0"/>
    <xf numFmtId="0" fontId="167" fillId="78" borderId="48" applyNumberFormat="0" applyAlignment="0" applyProtection="0"/>
    <xf numFmtId="0" fontId="4" fillId="64" borderId="53" applyNumberFormat="0" applyProtection="0">
      <alignment horizontal="left" vertical="center" indent="1"/>
    </xf>
    <xf numFmtId="0" fontId="332" fillId="66" borderId="60" applyNumberFormat="0" applyFont="0" applyAlignment="0" applyProtection="0"/>
    <xf numFmtId="0" fontId="130" fillId="66" borderId="60" applyNumberFormat="0" applyFont="0" applyAlignment="0" applyProtection="0"/>
    <xf numFmtId="0" fontId="153" fillId="115" borderId="53" applyNumberFormat="0" applyProtection="0">
      <alignment horizontal="right" vertical="center"/>
    </xf>
    <xf numFmtId="0" fontId="332" fillId="66" borderId="60" applyNumberFormat="0" applyFont="0" applyAlignment="0" applyProtection="0"/>
    <xf numFmtId="0" fontId="130" fillId="66" borderId="60" applyNumberFormat="0" applyFont="0" applyAlignment="0" applyProtection="0"/>
    <xf numFmtId="0" fontId="248" fillId="66" borderId="60" applyNumberFormat="0" applyFont="0" applyAlignment="0" applyProtection="0"/>
    <xf numFmtId="0" fontId="167" fillId="78" borderId="48" applyNumberFormat="0" applyAlignment="0" applyProtection="0"/>
    <xf numFmtId="0" fontId="119" fillId="48" borderId="53" applyNumberFormat="0" applyProtection="0">
      <alignment horizontal="left" vertical="top" indent="1"/>
    </xf>
    <xf numFmtId="0" fontId="4" fillId="47" borderId="53" applyNumberFormat="0" applyProtection="0">
      <alignment horizontal="left" vertical="top" indent="1"/>
    </xf>
    <xf numFmtId="0" fontId="378" fillId="207" borderId="54"/>
    <xf numFmtId="0" fontId="248" fillId="66" borderId="60" applyNumberFormat="0" applyFont="0" applyAlignment="0" applyProtection="0"/>
    <xf numFmtId="0" fontId="153" fillId="66" borderId="53" applyNumberFormat="0" applyProtection="0">
      <alignment horizontal="left" vertical="top" indent="1"/>
    </xf>
    <xf numFmtId="0" fontId="153" fillId="155" borderId="53" applyNumberFormat="0" applyProtection="0">
      <alignment horizontal="right" vertical="center"/>
    </xf>
    <xf numFmtId="0" fontId="248" fillId="66" borderId="60" applyNumberFormat="0" applyFont="0" applyAlignment="0" applyProtection="0"/>
    <xf numFmtId="0" fontId="348" fillId="6" borderId="79" applyNumberFormat="0" applyAlignment="0" applyProtection="0"/>
    <xf numFmtId="0" fontId="4" fillId="47" borderId="53" applyNumberFormat="0" applyProtection="0">
      <alignment horizontal="left" vertical="center" indent="1"/>
    </xf>
    <xf numFmtId="0" fontId="282" fillId="48" borderId="72" applyNumberFormat="0" applyAlignment="0" applyProtection="0"/>
    <xf numFmtId="0" fontId="375" fillId="0" borderId="1" applyAlignment="0"/>
    <xf numFmtId="0" fontId="119" fillId="48" borderId="53" applyNumberFormat="0" applyProtection="0">
      <alignment horizontal="left" vertical="top" indent="1"/>
    </xf>
    <xf numFmtId="0" fontId="224" fillId="47" borderId="53" applyNumberFormat="0" applyProtection="0">
      <alignment horizontal="right" vertical="center"/>
    </xf>
    <xf numFmtId="0" fontId="348" fillId="6" borderId="79" applyNumberFormat="0" applyAlignment="0" applyProtection="0"/>
    <xf numFmtId="198" fontId="253" fillId="0" borderId="93"/>
    <xf numFmtId="0" fontId="345" fillId="78" borderId="72" applyNumberFormat="0" applyAlignment="0" applyProtection="0"/>
    <xf numFmtId="0" fontId="153" fillId="47" borderId="53" applyNumberFormat="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153" fillId="115" borderId="53" applyNumberFormat="0" applyProtection="0">
      <alignment horizontal="left" vertical="top" indent="1"/>
    </xf>
    <xf numFmtId="0" fontId="187" fillId="190" borderId="54" applyNumberFormat="0" applyProtection="0">
      <alignment horizontal="left" vertical="center" indent="1"/>
    </xf>
    <xf numFmtId="0" fontId="4" fillId="116" borderId="53" applyNumberFormat="0" applyProtection="0">
      <alignment horizontal="left" vertical="top" indent="1"/>
    </xf>
    <xf numFmtId="0" fontId="345" fillId="78" borderId="72" applyNumberFormat="0" applyAlignment="0" applyProtection="0"/>
    <xf numFmtId="0" fontId="185" fillId="48" borderId="53" applyNumberFormat="0" applyProtection="0">
      <alignment horizontal="left" vertical="top" indent="1"/>
    </xf>
    <xf numFmtId="0" fontId="44" fillId="0" borderId="91" applyNumberFormat="0">
      <alignment horizontal="left"/>
    </xf>
    <xf numFmtId="0" fontId="224" fillId="47" borderId="53" applyNumberFormat="0" applyProtection="0">
      <alignment horizontal="right" vertical="center"/>
    </xf>
    <xf numFmtId="0" fontId="153" fillId="47" borderId="53" applyNumberFormat="0" applyProtection="0">
      <alignment horizontal="right" vertical="center"/>
    </xf>
    <xf numFmtId="0" fontId="4" fillId="64" borderId="53" applyNumberFormat="0" applyProtection="0">
      <alignment horizontal="left" vertical="top" indent="1"/>
    </xf>
    <xf numFmtId="0" fontId="149" fillId="0" borderId="112">
      <protection hidden="1"/>
    </xf>
    <xf numFmtId="0" fontId="220" fillId="48" borderId="53" applyNumberFormat="0" applyProtection="0">
      <alignment vertical="center"/>
    </xf>
    <xf numFmtId="0" fontId="153" fillId="6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horizontal="left" vertical="top" indent="1"/>
    </xf>
    <xf numFmtId="0" fontId="153" fillId="73" borderId="53" applyNumberFormat="0" applyProtection="0">
      <alignment horizontal="right" vertical="center"/>
    </xf>
    <xf numFmtId="0" fontId="153" fillId="66"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top" indent="1"/>
    </xf>
    <xf numFmtId="0" fontId="257" fillId="0" borderId="94">
      <alignment horizontal="center" wrapText="1"/>
      <protection hidden="1"/>
    </xf>
    <xf numFmtId="0" fontId="153" fillId="66" borderId="53" applyNumberFormat="0" applyProtection="0">
      <alignment vertical="center"/>
    </xf>
    <xf numFmtId="0" fontId="4" fillId="116" borderId="53" applyNumberFormat="0" applyProtection="0">
      <alignment horizontal="left" vertical="center" indent="1"/>
    </xf>
    <xf numFmtId="0" fontId="4" fillId="64" borderId="53" applyNumberFormat="0" applyProtection="0">
      <alignment horizontal="left" vertical="top" indent="1"/>
    </xf>
    <xf numFmtId="5" fontId="261" fillId="0" borderId="97" applyAlignment="0" applyProtection="0"/>
    <xf numFmtId="0" fontId="50" fillId="116" borderId="56" applyBorder="0"/>
    <xf numFmtId="0" fontId="337" fillId="6" borderId="72" applyNumberFormat="0" applyAlignment="0" applyProtection="0"/>
    <xf numFmtId="0" fontId="348" fillId="6" borderId="79" applyNumberFormat="0" applyAlignment="0" applyProtection="0"/>
    <xf numFmtId="0" fontId="6" fillId="115" borderId="53" applyNumberFormat="0" applyProtection="0">
      <alignment horizontal="left" vertical="top" indent="1"/>
    </xf>
    <xf numFmtId="0" fontId="220" fillId="48" borderId="53" applyNumberFormat="0" applyProtection="0">
      <alignment vertical="center"/>
    </xf>
    <xf numFmtId="0" fontId="266" fillId="46" borderId="72" applyNumberFormat="0" applyAlignment="0" applyProtection="0"/>
    <xf numFmtId="0" fontId="345" fillId="78" borderId="72" applyNumberFormat="0" applyAlignment="0" applyProtection="0"/>
    <xf numFmtId="0" fontId="119" fillId="48" borderId="53" applyNumberFormat="0" applyProtection="0">
      <alignment horizontal="left" vertical="center" indent="1"/>
    </xf>
    <xf numFmtId="0" fontId="4" fillId="116" borderId="53" applyNumberFormat="0" applyProtection="0">
      <alignment horizontal="left" vertical="center" indent="1"/>
    </xf>
    <xf numFmtId="0" fontId="248" fillId="66" borderId="60" applyNumberFormat="0" applyFont="0" applyAlignment="0" applyProtection="0"/>
    <xf numFmtId="0" fontId="153" fillId="115" borderId="53" applyNumberFormat="0" applyProtection="0">
      <alignment horizontal="left" vertical="top" indent="1"/>
    </xf>
    <xf numFmtId="0" fontId="222" fillId="47" borderId="53" applyNumberFormat="0" applyProtection="0">
      <alignment horizontal="right" vertical="center"/>
    </xf>
    <xf numFmtId="0" fontId="4" fillId="0" borderId="97" applyNumberFormat="0" applyFont="0" applyFill="0" applyAlignment="0"/>
    <xf numFmtId="0" fontId="153" fillId="66" borderId="53" applyNumberFormat="0" applyProtection="0">
      <alignment horizontal="left" vertical="top" indent="1"/>
    </xf>
    <xf numFmtId="0" fontId="248" fillId="66" borderId="60" applyNumberFormat="0" applyFont="0" applyAlignment="0" applyProtection="0"/>
    <xf numFmtId="0" fontId="153" fillId="66" borderId="53" applyNumberFormat="0" applyProtection="0">
      <alignment horizontal="left" vertical="center" indent="1"/>
    </xf>
    <xf numFmtId="0" fontId="4" fillId="64" borderId="53" applyNumberFormat="0" applyProtection="0">
      <alignment horizontal="left" vertical="top" indent="1"/>
    </xf>
    <xf numFmtId="0" fontId="153" fillId="73" borderId="53" applyNumberFormat="0" applyProtection="0">
      <alignment horizontal="right" vertical="center"/>
    </xf>
    <xf numFmtId="0" fontId="153" fillId="115" borderId="53" applyNumberFormat="0" applyProtection="0">
      <alignment horizontal="left" vertical="top" indent="1"/>
    </xf>
    <xf numFmtId="0" fontId="332" fillId="66" borderId="60" applyNumberFormat="0" applyFont="0" applyAlignment="0" applyProtection="0"/>
    <xf numFmtId="0" fontId="50" fillId="46" borderId="1" applyNumberFormat="0">
      <alignment horizontal="centerContinuous" wrapText="1"/>
    </xf>
    <xf numFmtId="0" fontId="4" fillId="115" borderId="53" applyNumberFormat="0" applyProtection="0">
      <alignment horizontal="left" vertical="center" indent="1"/>
    </xf>
    <xf numFmtId="0" fontId="332" fillId="66" borderId="60" applyNumberFormat="0" applyFont="0" applyAlignment="0" applyProtection="0"/>
    <xf numFmtId="0" fontId="4" fillId="64" borderId="53" applyNumberFormat="0" applyProtection="0">
      <alignment horizontal="left" vertical="center" indent="1"/>
    </xf>
    <xf numFmtId="0" fontId="130" fillId="66" borderId="60" applyNumberFormat="0" applyFont="0" applyAlignment="0" applyProtection="0"/>
    <xf numFmtId="0" fontId="4" fillId="47" borderId="53" applyNumberFormat="0" applyProtection="0">
      <alignment horizontal="left" vertical="center" indent="1"/>
    </xf>
    <xf numFmtId="0" fontId="224" fillId="47" borderId="53" applyNumberFormat="0" applyProtection="0">
      <alignment horizontal="right" vertical="center"/>
    </xf>
    <xf numFmtId="0" fontId="224" fillId="47" borderId="53" applyNumberFormat="0" applyProtection="0">
      <alignment horizontal="right" vertical="center"/>
    </xf>
    <xf numFmtId="0" fontId="186" fillId="6" borderId="53" applyNumberFormat="0" applyProtection="0">
      <alignment horizontal="left" vertical="center" indent="1"/>
    </xf>
    <xf numFmtId="0" fontId="4" fillId="64" borderId="53" applyNumberFormat="0" applyProtection="0">
      <alignment horizontal="left" vertical="center" indent="1"/>
    </xf>
    <xf numFmtId="0" fontId="4" fillId="47" borderId="53" applyNumberFormat="0" applyProtection="0">
      <alignment horizontal="left" vertical="top" indent="1"/>
    </xf>
    <xf numFmtId="0" fontId="153" fillId="103" borderId="53" applyNumberFormat="0" applyProtection="0">
      <alignment horizontal="right" vertical="center"/>
    </xf>
    <xf numFmtId="0" fontId="337" fillId="6" borderId="72" applyNumberForma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4" fillId="64" borderId="53" applyNumberFormat="0" applyProtection="0">
      <alignment horizontal="left" vertical="top" indent="1"/>
    </xf>
    <xf numFmtId="0" fontId="4" fillId="47" borderId="53" applyNumberFormat="0" applyProtection="0">
      <alignment horizontal="left" vertical="center" indent="1"/>
    </xf>
    <xf numFmtId="0" fontId="6" fillId="189" borderId="48" applyNumberFormat="0" applyProtection="0">
      <alignment horizontal="right" vertical="center"/>
    </xf>
    <xf numFmtId="0" fontId="348" fillId="6" borderId="79" applyNumberFormat="0" applyAlignment="0" applyProtection="0"/>
    <xf numFmtId="0" fontId="153" fillId="115" borderId="53" applyNumberFormat="0" applyProtection="0">
      <alignment horizontal="right" vertical="center"/>
    </xf>
    <xf numFmtId="176" fontId="146" fillId="0" borderId="1">
      <alignment horizontal="centerContinuous" vertical="center"/>
    </xf>
    <xf numFmtId="0" fontId="286" fillId="0" borderId="112">
      <alignment horizontal="left" wrapText="1"/>
      <protection locked="0"/>
    </xf>
    <xf numFmtId="0" fontId="4" fillId="0" borderId="97" applyNumberFormat="0" applyFont="0" applyFill="0" applyAlignment="0"/>
    <xf numFmtId="0" fontId="282" fillId="48" borderId="72" applyNumberFormat="0" applyAlignment="0" applyProtection="0"/>
    <xf numFmtId="0" fontId="4" fillId="116" borderId="53" applyNumberFormat="0" applyProtection="0">
      <alignment horizontal="left" vertical="center" indent="1"/>
    </xf>
    <xf numFmtId="0" fontId="286" fillId="0" borderId="112">
      <alignment horizontal="left" wrapText="1"/>
      <protection locked="0"/>
    </xf>
    <xf numFmtId="0" fontId="4" fillId="47" borderId="53" applyNumberFormat="0" applyProtection="0">
      <alignment horizontal="left" vertical="center" indent="1"/>
    </xf>
    <xf numFmtId="0" fontId="309" fillId="46" borderId="79" applyNumberFormat="0" applyAlignment="0" applyProtection="0"/>
    <xf numFmtId="0" fontId="153" fillId="154" borderId="53" applyNumberFormat="0" applyProtection="0">
      <alignment horizontal="right" vertical="center"/>
    </xf>
    <xf numFmtId="0" fontId="6" fillId="153" borderId="48" applyNumberFormat="0" applyProtection="0">
      <alignment horizontal="left" vertical="center" indent="1"/>
    </xf>
    <xf numFmtId="176" fontId="175" fillId="0" borderId="50" applyFont="0" applyBorder="0"/>
    <xf numFmtId="0" fontId="4" fillId="47" borderId="53" applyNumberFormat="0" applyProtection="0">
      <alignment horizontal="left" vertical="center" indent="1"/>
    </xf>
    <xf numFmtId="0" fontId="332" fillId="66" borderId="60" applyNumberFormat="0" applyFont="0" applyAlignment="0" applyProtection="0"/>
    <xf numFmtId="0" fontId="4" fillId="47" borderId="53" applyNumberFormat="0" applyProtection="0">
      <alignment horizontal="left" vertical="top" indent="1"/>
    </xf>
    <xf numFmtId="0" fontId="337" fillId="6" borderId="72" applyNumberFormat="0" applyAlignment="0" applyProtection="0"/>
    <xf numFmtId="0" fontId="4" fillId="116" borderId="54" applyNumberFormat="0" applyProtection="0">
      <alignment horizontal="left" vertical="center" indent="1"/>
    </xf>
    <xf numFmtId="0" fontId="310" fillId="0" borderId="94">
      <alignment horizontal="right" wrapText="1"/>
      <protection hidden="1"/>
    </xf>
    <xf numFmtId="0" fontId="4" fillId="64" borderId="53" applyNumberFormat="0" applyProtection="0">
      <alignment horizontal="left" vertical="center" indent="1"/>
    </xf>
    <xf numFmtId="0" fontId="4" fillId="47" borderId="53" applyNumberFormat="0" applyProtection="0">
      <alignment horizontal="left" vertical="top" indent="1"/>
    </xf>
    <xf numFmtId="0" fontId="4" fillId="64" borderId="53" applyNumberFormat="0" applyProtection="0">
      <alignment horizontal="left" vertical="top" indent="1"/>
    </xf>
    <xf numFmtId="0" fontId="4" fillId="64" borderId="53" applyNumberFormat="0" applyProtection="0">
      <alignment horizontal="left" vertical="center" indent="1"/>
    </xf>
    <xf numFmtId="0" fontId="149" fillId="6" borderId="77">
      <protection hidden="1"/>
    </xf>
    <xf numFmtId="0" fontId="378" fillId="207" borderId="54"/>
    <xf numFmtId="0" fontId="6" fillId="47" borderId="48" applyNumberFormat="0" applyProtection="0">
      <alignment horizontal="left" vertical="center" indent="1"/>
    </xf>
    <xf numFmtId="0" fontId="167" fillId="78" borderId="48" applyNumberFormat="0" applyAlignment="0" applyProtection="0"/>
    <xf numFmtId="0" fontId="257" fillId="0" borderId="94">
      <alignment horizontal="center" wrapText="1"/>
      <protection hidden="1"/>
    </xf>
    <xf numFmtId="0" fontId="119" fillId="48" borderId="53" applyNumberFormat="0" applyProtection="0">
      <alignment horizontal="left" vertical="top" indent="1"/>
    </xf>
    <xf numFmtId="0" fontId="4" fillId="0" borderId="92" applyNumberFormat="0" applyFont="0"/>
    <xf numFmtId="0" fontId="153" fillId="115" borderId="53" applyNumberFormat="0" applyProtection="0">
      <alignment horizontal="right" vertical="center"/>
    </xf>
    <xf numFmtId="0" fontId="4" fillId="116"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337" fillId="6" borderId="72" applyNumberFormat="0" applyAlignment="0" applyProtection="0"/>
    <xf numFmtId="0" fontId="222" fillId="66" borderId="53" applyNumberFormat="0" applyProtection="0">
      <alignment vertical="center"/>
    </xf>
    <xf numFmtId="0" fontId="153" fillId="66" borderId="53" applyNumberFormat="0" applyProtection="0">
      <alignment horizontal="left" vertical="center" indent="1"/>
    </xf>
    <xf numFmtId="0" fontId="4" fillId="66" borderId="60" applyNumberFormat="0" applyFont="0" applyAlignment="0" applyProtection="0"/>
    <xf numFmtId="0" fontId="153" fillId="104" borderId="53" applyNumberFormat="0" applyProtection="0">
      <alignment horizontal="right" vertical="center"/>
    </xf>
    <xf numFmtId="0" fontId="4" fillId="64" borderId="53" applyNumberFormat="0" applyProtection="0">
      <alignment horizontal="left" vertical="top" inden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4" fillId="47" borderId="53" applyNumberFormat="0" applyProtection="0">
      <alignment horizontal="left" vertical="top" indent="1"/>
    </xf>
    <xf numFmtId="0" fontId="224" fillId="47" borderId="53" applyNumberFormat="0" applyProtection="0">
      <alignment horizontal="right" vertical="center"/>
    </xf>
    <xf numFmtId="0" fontId="4" fillId="115" borderId="53" applyNumberFormat="0" applyProtection="0">
      <alignment horizontal="left" vertical="center" indent="1"/>
    </xf>
    <xf numFmtId="0" fontId="153" fillId="115" borderId="53" applyNumberFormat="0" applyProtection="0">
      <alignment horizontal="left" vertical="top" indent="1"/>
    </xf>
    <xf numFmtId="0" fontId="6" fillId="115" borderId="54" applyNumberFormat="0" applyProtection="0">
      <alignment horizontal="left" vertical="center" indent="1"/>
    </xf>
    <xf numFmtId="0" fontId="4" fillId="47" borderId="53" applyNumberFormat="0" applyProtection="0">
      <alignment horizontal="left" vertical="center" indent="1"/>
    </xf>
    <xf numFmtId="0" fontId="175" fillId="0" borderId="50" applyFont="0" applyBorder="0"/>
    <xf numFmtId="0" fontId="6" fillId="64" borderId="53" applyNumberFormat="0" applyProtection="0">
      <alignment horizontal="left" vertical="top" indent="1"/>
    </xf>
    <xf numFmtId="0" fontId="282" fillId="48" borderId="72" applyNumberFormat="0" applyAlignment="0" applyProtection="0"/>
    <xf numFmtId="0" fontId="4" fillId="0" borderId="97" applyNumberFormat="0" applyFont="0" applyFill="0" applyAlignment="0"/>
    <xf numFmtId="0" fontId="153" fillId="47" borderId="53" applyNumberFormat="0" applyProtection="0">
      <alignment horizontal="right" vertical="center"/>
    </xf>
    <xf numFmtId="0" fontId="149" fillId="6" borderId="77">
      <protection hidden="1"/>
    </xf>
    <xf numFmtId="0" fontId="6" fillId="64" borderId="53" applyNumberFormat="0" applyProtection="0">
      <alignment horizontal="left" vertical="top" indent="1"/>
    </xf>
    <xf numFmtId="0" fontId="348" fillId="6" borderId="79" applyNumberFormat="0" applyAlignment="0" applyProtection="0"/>
    <xf numFmtId="0" fontId="222" fillId="47" borderId="53" applyNumberFormat="0" applyProtection="0">
      <alignment horizontal="right" vertical="center"/>
    </xf>
    <xf numFmtId="0" fontId="6" fillId="153" borderId="48" applyNumberFormat="0" applyProtection="0">
      <alignment horizontal="left" vertical="center" indent="1"/>
    </xf>
    <xf numFmtId="0" fontId="6" fillId="95" borderId="54" applyNumberFormat="0" applyProtection="0">
      <alignment horizontal="left" vertical="center" indent="1"/>
    </xf>
    <xf numFmtId="0" fontId="345" fillId="78" borderId="72" applyNumberFormat="0" applyAlignment="0" applyProtection="0"/>
    <xf numFmtId="0" fontId="4" fillId="64" borderId="53" applyNumberFormat="0" applyProtection="0">
      <alignment horizontal="left" vertical="top" indent="1"/>
    </xf>
    <xf numFmtId="0" fontId="4" fillId="115" borderId="53" applyNumberFormat="0" applyProtection="0">
      <alignment horizontal="left" vertical="center" indent="1"/>
    </xf>
    <xf numFmtId="0" fontId="153" fillId="73" borderId="53" applyNumberFormat="0" applyProtection="0">
      <alignment horizontal="right" vertical="center"/>
    </xf>
    <xf numFmtId="0" fontId="6" fillId="103" borderId="48" applyNumberFormat="0" applyProtection="0">
      <alignment horizontal="right" vertical="center"/>
    </xf>
    <xf numFmtId="0" fontId="153" fillId="66" borderId="53" applyNumberFormat="0" applyProtection="0">
      <alignment vertical="center"/>
    </xf>
    <xf numFmtId="0" fontId="332" fillId="66" borderId="60" applyNumberFormat="0" applyFont="0" applyAlignment="0" applyProtection="0"/>
    <xf numFmtId="0" fontId="4" fillId="64" borderId="53" applyNumberFormat="0" applyProtection="0">
      <alignment horizontal="left" vertical="top" indent="1"/>
    </xf>
    <xf numFmtId="0" fontId="149" fillId="6" borderId="77">
      <protection hidden="1"/>
    </xf>
    <xf numFmtId="176" fontId="175" fillId="0" borderId="50" applyFont="0" applyBorder="0"/>
    <xf numFmtId="0" fontId="186" fillId="66" borderId="53" applyNumberFormat="0" applyProtection="0">
      <alignment vertical="center"/>
    </xf>
    <xf numFmtId="0" fontId="153" fillId="115" borderId="53" applyNumberFormat="0" applyProtection="0">
      <alignment horizontal="left" vertical="center" indent="1"/>
    </xf>
    <xf numFmtId="0" fontId="4" fillId="66" borderId="60" applyNumberFormat="0" applyFont="0" applyAlignment="0" applyProtection="0"/>
    <xf numFmtId="0" fontId="348" fillId="6" borderId="79" applyNumberFormat="0" applyAlignment="0" applyProtection="0"/>
    <xf numFmtId="0" fontId="156" fillId="67" borderId="62">
      <alignment horizontal="left"/>
    </xf>
    <xf numFmtId="0" fontId="6" fillId="155" borderId="48" applyNumberFormat="0" applyProtection="0">
      <alignment horizontal="right" vertical="center"/>
    </xf>
    <xf numFmtId="0" fontId="6" fillId="150" borderId="48" applyNumberFormat="0" applyProtection="0">
      <alignment horizontal="right" vertical="center"/>
    </xf>
    <xf numFmtId="0" fontId="248" fillId="66" borderId="60" applyNumberFormat="0" applyFont="0" applyAlignment="0" applyProtection="0"/>
    <xf numFmtId="0" fontId="6" fillId="115" borderId="54" applyNumberFormat="0" applyProtection="0">
      <alignment horizontal="left" vertical="center" indent="1"/>
    </xf>
    <xf numFmtId="0" fontId="248" fillId="66" borderId="60" applyNumberFormat="0" applyFont="0" applyAlignment="0" applyProtection="0"/>
    <xf numFmtId="0" fontId="6" fillId="0" borderId="48" applyNumberFormat="0" applyProtection="0">
      <alignment horizontal="right" vertical="center"/>
    </xf>
    <xf numFmtId="0" fontId="6" fillId="116" borderId="53" applyNumberFormat="0" applyProtection="0">
      <alignment horizontal="left" vertical="top" indent="1"/>
    </xf>
    <xf numFmtId="0" fontId="286" fillId="0" borderId="112">
      <alignment horizontal="left" wrapText="1"/>
      <protection hidden="1"/>
    </xf>
    <xf numFmtId="0" fontId="44" fillId="0" borderId="91" applyNumberFormat="0">
      <alignment horizontal="left"/>
    </xf>
    <xf numFmtId="0" fontId="4" fillId="64" borderId="53" applyNumberFormat="0" applyProtection="0">
      <alignment horizontal="left" vertical="center" indent="1"/>
    </xf>
    <xf numFmtId="0" fontId="153" fillId="154" borderId="53" applyNumberFormat="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4" fontId="336" fillId="0" borderId="90" applyFill="0" applyBorder="0" applyProtection="0">
      <alignment horizontal="right" vertical="center"/>
    </xf>
    <xf numFmtId="0" fontId="153" fillId="155" borderId="53" applyNumberFormat="0" applyProtection="0">
      <alignment horizontal="right" vertical="center"/>
    </xf>
    <xf numFmtId="0" fontId="153" fillId="150"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4" fontId="336" fillId="0" borderId="90" applyFill="0" applyBorder="0" applyProtection="0">
      <alignment horizontal="right" vertical="center"/>
    </xf>
    <xf numFmtId="0" fontId="153" fillId="149" borderId="53" applyNumberFormat="0" applyProtection="0">
      <alignment horizontal="right" vertical="center"/>
    </xf>
    <xf numFmtId="0" fontId="309" fillId="46" borderId="79" applyNumberFormat="0" applyAlignment="0" applyProtection="0"/>
    <xf numFmtId="4" fontId="336" fillId="0" borderId="90" applyFill="0" applyBorder="0" applyProtection="0">
      <alignment horizontal="right" vertical="center"/>
    </xf>
    <xf numFmtId="0" fontId="6" fillId="47" borderId="53" applyNumberFormat="0" applyProtection="0">
      <alignment horizontal="left" vertical="top" indent="1"/>
    </xf>
    <xf numFmtId="0" fontId="187" fillId="190" borderId="54" applyNumberFormat="0" applyProtection="0">
      <alignment horizontal="left" vertical="center" indent="1"/>
    </xf>
    <xf numFmtId="0" fontId="4" fillId="64" borderId="53" applyNumberFormat="0" applyProtection="0">
      <alignment horizontal="left" vertical="center" indent="1"/>
    </xf>
    <xf numFmtId="0" fontId="4" fillId="116" borderId="53" applyNumberFormat="0" applyProtection="0">
      <alignment horizontal="left" vertical="top" indent="1"/>
    </xf>
    <xf numFmtId="0" fontId="130" fillId="66" borderId="60" applyNumberFormat="0" applyFont="0" applyAlignment="0" applyProtection="0"/>
    <xf numFmtId="0" fontId="345" fillId="78" borderId="72" applyNumberFormat="0" applyAlignment="0" applyProtection="0"/>
    <xf numFmtId="0" fontId="4" fillId="47" borderId="53" applyNumberFormat="0" applyProtection="0">
      <alignment horizontal="left" vertical="center" indent="1"/>
    </xf>
    <xf numFmtId="0" fontId="332" fillId="66" borderId="60" applyNumberFormat="0" applyFont="0" applyAlignment="0" applyProtection="0"/>
    <xf numFmtId="0" fontId="332" fillId="66" borderId="60" applyNumberFormat="0" applyFont="0" applyAlignment="0" applyProtection="0"/>
    <xf numFmtId="0" fontId="153" fillId="115" borderId="53" applyNumberFormat="0" applyProtection="0">
      <alignment horizontal="left" vertical="top" indent="1"/>
    </xf>
    <xf numFmtId="0" fontId="345" fillId="78" borderId="72" applyNumberFormat="0" applyAlignment="0" applyProtection="0"/>
    <xf numFmtId="0" fontId="282" fillId="48" borderId="72" applyNumberFormat="0" applyAlignment="0" applyProtection="0"/>
    <xf numFmtId="0" fontId="4" fillId="64" borderId="53" applyNumberFormat="0" applyProtection="0">
      <alignment horizontal="left" vertical="center" indent="1"/>
    </xf>
    <xf numFmtId="0" fontId="378" fillId="207" borderId="54"/>
    <xf numFmtId="0" fontId="266" fillId="46" borderId="72" applyNumberFormat="0" applyAlignment="0" applyProtection="0"/>
    <xf numFmtId="0" fontId="119" fillId="48" borderId="53" applyNumberFormat="0" applyProtection="0">
      <alignment horizontal="left" vertical="center" indent="1"/>
    </xf>
    <xf numFmtId="0" fontId="4" fillId="115" borderId="53" applyNumberFormat="0" applyProtection="0">
      <alignment horizontal="left" vertical="top" indent="1"/>
    </xf>
    <xf numFmtId="0" fontId="186" fillId="66" borderId="53" applyNumberFormat="0" applyProtection="0">
      <alignment horizontal="left" vertical="top" indent="1"/>
    </xf>
    <xf numFmtId="0" fontId="337" fillId="6" borderId="72" applyNumberFormat="0" applyAlignment="0" applyProtection="0"/>
    <xf numFmtId="0" fontId="4" fillId="64" borderId="53" applyNumberFormat="0" applyProtection="0">
      <alignment horizontal="left" vertical="center" indent="1"/>
    </xf>
    <xf numFmtId="0" fontId="153" fillId="115" borderId="53" applyNumberFormat="0" applyProtection="0">
      <alignment horizontal="left" vertical="center" indent="1"/>
    </xf>
    <xf numFmtId="0" fontId="4" fillId="115" borderId="53" applyNumberFormat="0" applyProtection="0">
      <alignment horizontal="left" vertical="top" indent="1"/>
    </xf>
    <xf numFmtId="0" fontId="337" fillId="6" borderId="72" applyNumberFormat="0" applyAlignment="0" applyProtection="0"/>
    <xf numFmtId="0" fontId="4" fillId="66" borderId="60" applyNumberFormat="0" applyFont="0" applyAlignment="0" applyProtection="0"/>
    <xf numFmtId="0" fontId="286" fillId="0" borderId="112">
      <alignment horizontal="left" wrapText="1"/>
      <protection hidden="1"/>
    </xf>
    <xf numFmtId="0" fontId="222" fillId="47" borderId="53" applyNumberFormat="0" applyProtection="0">
      <alignment horizontal="right" vertical="center"/>
    </xf>
    <xf numFmtId="0" fontId="345" fillId="78" borderId="72" applyNumberFormat="0" applyAlignment="0" applyProtection="0"/>
    <xf numFmtId="0" fontId="4" fillId="115" borderId="53" applyNumberFormat="0" applyProtection="0">
      <alignment horizontal="left" vertical="center" indent="1"/>
    </xf>
    <xf numFmtId="0" fontId="4" fillId="116" borderId="53" applyNumberFormat="0" applyProtection="0">
      <alignment horizontal="left" vertical="top" indent="1"/>
    </xf>
    <xf numFmtId="176" fontId="375" fillId="0" borderId="1" applyAlignment="0"/>
    <xf numFmtId="5" fontId="261" fillId="0" borderId="97" applyAlignment="0" applyProtection="0"/>
    <xf numFmtId="0" fontId="345" fillId="78" borderId="72" applyNumberFormat="0" applyAlignment="0" applyProtection="0"/>
    <xf numFmtId="0" fontId="4" fillId="116" borderId="53" applyNumberFormat="0" applyProtection="0">
      <alignment horizontal="left" vertical="top" indent="1"/>
    </xf>
    <xf numFmtId="0" fontId="4" fillId="116" borderId="54" applyNumberFormat="0" applyProtection="0">
      <alignment horizontal="left" vertical="center" indent="1"/>
    </xf>
    <xf numFmtId="0" fontId="153" fillId="148" borderId="53" applyNumberFormat="0" applyProtection="0">
      <alignment horizontal="right" vertical="center"/>
    </xf>
    <xf numFmtId="0" fontId="153" fillId="104" borderId="53" applyNumberFormat="0" applyProtection="0">
      <alignment horizontal="right" vertical="center"/>
    </xf>
    <xf numFmtId="0" fontId="4" fillId="0" borderId="97" applyNumberFormat="0" applyFont="0"/>
    <xf numFmtId="0" fontId="149" fillId="6" borderId="77">
      <protection hidden="1"/>
    </xf>
    <xf numFmtId="0" fontId="6" fillId="48" borderId="48" applyNumberFormat="0" applyProtection="0">
      <alignment horizontal="left" vertical="center" indent="1"/>
    </xf>
    <xf numFmtId="0" fontId="4" fillId="0" borderId="97" applyNumberFormat="0" applyFont="0" applyFill="0" applyAlignment="0"/>
    <xf numFmtId="0" fontId="130" fillId="66" borderId="60" applyNumberFormat="0" applyFont="0" applyAlignment="0" applyProtection="0"/>
    <xf numFmtId="0" fontId="153" fillId="66" borderId="53" applyNumberFormat="0" applyProtection="0">
      <alignment vertical="center"/>
    </xf>
    <xf numFmtId="0" fontId="248" fillId="66" borderId="60" applyNumberFormat="0" applyFont="0" applyAlignment="0" applyProtection="0"/>
    <xf numFmtId="0" fontId="310" fillId="0" borderId="94">
      <alignment horizontal="right" wrapText="1"/>
      <protection hidden="1"/>
    </xf>
    <xf numFmtId="0" fontId="6" fillId="95" borderId="54" applyNumberFormat="0" applyProtection="0">
      <alignment horizontal="left" vertical="center" indent="1"/>
    </xf>
    <xf numFmtId="0" fontId="4" fillId="47" borderId="53" applyNumberFormat="0" applyProtection="0">
      <alignment horizontal="left" vertical="center" indent="1"/>
    </xf>
    <xf numFmtId="0" fontId="191" fillId="0" borderId="97"/>
    <xf numFmtId="0" fontId="153" fillId="47" borderId="53" applyNumberFormat="0" applyProtection="0">
      <alignment horizontal="right" vertical="center"/>
    </xf>
    <xf numFmtId="0" fontId="153" fillId="47" borderId="53" applyNumberFormat="0" applyProtection="0">
      <alignment horizontal="right" vertical="center"/>
    </xf>
    <xf numFmtId="0" fontId="222" fillId="47" borderId="53" applyNumberFormat="0" applyProtection="0">
      <alignment horizontal="right" vertical="center"/>
    </xf>
    <xf numFmtId="0" fontId="4" fillId="116" borderId="54" applyNumberFormat="0" applyProtection="0">
      <alignment horizontal="left" vertical="center" indent="1"/>
    </xf>
    <xf numFmtId="209" fontId="198" fillId="0" borderId="1" applyBorder="0" applyProtection="0">
      <alignment horizontal="right" vertical="center"/>
    </xf>
    <xf numFmtId="0" fontId="337" fillId="6" borderId="72" applyNumberFormat="0" applyAlignment="0" applyProtection="0"/>
    <xf numFmtId="0" fontId="153" fillId="66" borderId="53" applyNumberFormat="0" applyProtection="0">
      <alignment vertical="center"/>
    </xf>
    <xf numFmtId="0" fontId="153" fillId="66" borderId="53" applyNumberFormat="0" applyProtection="0">
      <alignment horizontal="left" vertical="top" indent="1"/>
    </xf>
    <xf numFmtId="0" fontId="332" fillId="66" borderId="60" applyNumberFormat="0" applyFont="0" applyAlignment="0" applyProtection="0"/>
    <xf numFmtId="0" fontId="153" fillId="115" borderId="53" applyNumberFormat="0" applyProtection="0">
      <alignment horizontal="right" vertical="center"/>
    </xf>
    <xf numFmtId="0" fontId="248" fillId="66" borderId="60" applyNumberFormat="0" applyFont="0" applyAlignment="0" applyProtection="0"/>
    <xf numFmtId="0" fontId="286" fillId="0" borderId="112">
      <alignment horizontal="left" wrapText="1"/>
      <protection hidden="1"/>
    </xf>
    <xf numFmtId="0" fontId="6" fillId="115" borderId="54" applyNumberFormat="0" applyProtection="0">
      <alignment horizontal="left" vertical="center" indent="1"/>
    </xf>
    <xf numFmtId="0" fontId="186" fillId="6" borderId="53" applyNumberFormat="0" applyProtection="0">
      <alignment horizontal="left" vertical="center" indent="1"/>
    </xf>
    <xf numFmtId="0" fontId="345" fillId="78" borderId="72" applyNumberFormat="0" applyAlignment="0" applyProtection="0"/>
    <xf numFmtId="0" fontId="220" fillId="48" borderId="53" applyNumberFormat="0" applyProtection="0">
      <alignment vertical="center"/>
    </xf>
    <xf numFmtId="0" fontId="130" fillId="66" borderId="60" applyNumberFormat="0" applyFont="0" applyAlignment="0" applyProtection="0"/>
    <xf numFmtId="0" fontId="153" fillId="66" borderId="53" applyNumberFormat="0" applyProtection="0">
      <alignment horizontal="left" vertical="top" indent="1"/>
    </xf>
    <xf numFmtId="0" fontId="4" fillId="116" borderId="53" applyNumberFormat="0" applyProtection="0">
      <alignment horizontal="left" vertical="top" indent="1"/>
    </xf>
    <xf numFmtId="0" fontId="119" fillId="48" borderId="53" applyNumberFormat="0" applyProtection="0">
      <alignment horizontal="left" vertical="top" indent="1"/>
    </xf>
    <xf numFmtId="0" fontId="153" fillId="149" borderId="53" applyNumberFormat="0" applyProtection="0">
      <alignment horizontal="right" vertical="center"/>
    </xf>
    <xf numFmtId="0" fontId="167" fillId="78" borderId="48" applyNumberFormat="0" applyAlignment="0" applyProtection="0"/>
    <xf numFmtId="0" fontId="175" fillId="0" borderId="50" applyFont="0" applyBorder="0"/>
    <xf numFmtId="0" fontId="4" fillId="64" borderId="53" applyNumberFormat="0" applyProtection="0">
      <alignment horizontal="left" vertical="top" indent="1"/>
    </xf>
    <xf numFmtId="0" fontId="4" fillId="115" borderId="53" applyNumberFormat="0" applyProtection="0">
      <alignment horizontal="left" vertical="center" indent="1"/>
    </xf>
    <xf numFmtId="0" fontId="188" fillId="46" borderId="48" applyNumberFormat="0" applyProtection="0">
      <alignment horizontal="right" vertical="center"/>
    </xf>
    <xf numFmtId="0" fontId="248" fillId="66" borderId="60" applyNumberFormat="0" applyFont="0" applyAlignment="0" applyProtection="0"/>
    <xf numFmtId="0" fontId="153" fillId="150" borderId="53" applyNumberFormat="0" applyProtection="0">
      <alignment horizontal="right" vertical="center"/>
    </xf>
    <xf numFmtId="0" fontId="248" fillId="66" borderId="60" applyNumberFormat="0" applyFont="0" applyAlignment="0" applyProtection="0"/>
    <xf numFmtId="0" fontId="130" fillId="66" borderId="60" applyNumberFormat="0" applyFont="0" applyAlignment="0" applyProtection="0"/>
    <xf numFmtId="0" fontId="4" fillId="116" borderId="53" applyNumberFormat="0" applyProtection="0">
      <alignment horizontal="left" vertical="center" indent="1"/>
    </xf>
    <xf numFmtId="0" fontId="286" fillId="0" borderId="112">
      <alignment horizontal="left" wrapText="1"/>
      <protection hidden="1"/>
    </xf>
    <xf numFmtId="38" fontId="50" fillId="48" borderId="1">
      <alignment horizontal="center"/>
      <protection locked="0"/>
    </xf>
    <xf numFmtId="0" fontId="184" fillId="46" borderId="48" applyNumberFormat="0" applyProtection="0">
      <alignment horizontal="right" vertical="center"/>
    </xf>
    <xf numFmtId="0" fontId="286" fillId="0" borderId="112">
      <alignment horizontal="left" wrapText="1"/>
      <protection locked="0"/>
    </xf>
    <xf numFmtId="0" fontId="153" fillId="115" borderId="53" applyNumberFormat="0" applyProtection="0">
      <alignment horizontal="left" vertical="top" indent="1"/>
    </xf>
    <xf numFmtId="0" fontId="153" fillId="66" borderId="53" applyNumberFormat="0" applyProtection="0">
      <alignment horizontal="left" vertical="top" indent="1"/>
    </xf>
    <xf numFmtId="0" fontId="257" fillId="0" borderId="94">
      <alignment horizontal="right" wrapText="1"/>
      <protection locked="0"/>
    </xf>
    <xf numFmtId="5" fontId="261" fillId="0" borderId="97" applyAlignment="0" applyProtection="0"/>
    <xf numFmtId="4" fontId="336" fillId="0" borderId="90" applyFill="0" applyBorder="0" applyProtection="0">
      <alignment horizontal="right" vertical="center"/>
    </xf>
    <xf numFmtId="0" fontId="4" fillId="0" borderId="1" applyNumberFormat="0" applyFont="0"/>
    <xf numFmtId="0" fontId="332" fillId="66" borderId="60" applyNumberFormat="0" applyFont="0" applyAlignment="0" applyProtection="0"/>
    <xf numFmtId="0" fontId="153" fillId="73" borderId="53" applyNumberFormat="0" applyProtection="0">
      <alignment horizontal="right" vertical="center"/>
    </xf>
    <xf numFmtId="0" fontId="378" fillId="150" borderId="54"/>
    <xf numFmtId="0" fontId="4" fillId="116" borderId="53" applyNumberFormat="0" applyProtection="0">
      <alignment horizontal="left" vertical="center" indent="1"/>
    </xf>
    <xf numFmtId="0" fontId="4" fillId="116" borderId="53" applyNumberFormat="0" applyProtection="0">
      <alignment horizontal="left" vertical="center" indent="1"/>
    </xf>
    <xf numFmtId="0" fontId="153" fillId="149" borderId="53" applyNumberFormat="0" applyProtection="0">
      <alignment horizontal="right" vertical="center"/>
    </xf>
    <xf numFmtId="0" fontId="119" fillId="48" borderId="53" applyNumberFormat="0" applyProtection="0">
      <alignment vertical="center"/>
    </xf>
    <xf numFmtId="0" fontId="4" fillId="115" borderId="53" applyNumberFormat="0" applyProtection="0">
      <alignment horizontal="left" vertical="top" indent="1"/>
    </xf>
    <xf numFmtId="0" fontId="4" fillId="115" borderId="53" applyNumberFormat="0" applyProtection="0">
      <alignment horizontal="left" vertical="top" indent="1"/>
    </xf>
    <xf numFmtId="0" fontId="153" fillId="115" borderId="53" applyNumberFormat="0" applyProtection="0">
      <alignment horizontal="left" vertical="top" indent="1"/>
    </xf>
    <xf numFmtId="0" fontId="4" fillId="116" borderId="53" applyNumberFormat="0" applyProtection="0">
      <alignment horizontal="left" vertical="center" indent="1"/>
    </xf>
    <xf numFmtId="0" fontId="222" fillId="66" borderId="53" applyNumberFormat="0" applyProtection="0">
      <alignment vertical="center"/>
    </xf>
    <xf numFmtId="0" fontId="348" fillId="6" borderId="79" applyNumberFormat="0" applyAlignment="0" applyProtection="0"/>
    <xf numFmtId="0" fontId="248" fillId="66" borderId="60" applyNumberFormat="0" applyFont="0" applyAlignment="0" applyProtection="0"/>
    <xf numFmtId="0" fontId="130" fillId="66" borderId="60" applyNumberFormat="0" applyFont="0" applyAlignment="0" applyProtection="0"/>
    <xf numFmtId="0" fontId="257" fillId="0" borderId="94">
      <alignment horizontal="right" wrapText="1"/>
      <protection locked="0"/>
    </xf>
    <xf numFmtId="0" fontId="257" fillId="0" borderId="94">
      <alignment horizontal="right" wrapText="1"/>
      <protection locked="0"/>
    </xf>
    <xf numFmtId="0" fontId="119" fillId="48" borderId="53" applyNumberFormat="0" applyProtection="0">
      <alignment horizontal="left" vertical="center" indent="1"/>
    </xf>
    <xf numFmtId="0" fontId="130" fillId="66" borderId="60" applyNumberFormat="0" applyFont="0" applyAlignment="0" applyProtection="0"/>
    <xf numFmtId="0" fontId="119" fillId="48" borderId="53" applyNumberFormat="0" applyProtection="0">
      <alignment horizontal="left" vertical="top" indent="1"/>
    </xf>
    <xf numFmtId="0" fontId="6" fillId="116" borderId="53" applyNumberFormat="0" applyProtection="0">
      <alignment horizontal="left" vertical="top" indent="1"/>
    </xf>
    <xf numFmtId="0" fontId="4" fillId="115" borderId="53" applyNumberFormat="0" applyProtection="0">
      <alignment horizontal="left" vertical="top" indent="1"/>
    </xf>
    <xf numFmtId="0" fontId="4" fillId="116" borderId="53" applyNumberFormat="0" applyProtection="0">
      <alignment horizontal="left" vertical="top" indent="1"/>
    </xf>
    <xf numFmtId="0" fontId="153" fillId="73" borderId="53" applyNumberFormat="0" applyProtection="0">
      <alignment horizontal="right" vertical="center"/>
    </xf>
    <xf numFmtId="0" fontId="337" fillId="6" borderId="72" applyNumberFormat="0" applyAlignment="0" applyProtection="0"/>
    <xf numFmtId="0" fontId="4" fillId="115" borderId="53" applyNumberFormat="0" applyProtection="0">
      <alignment horizontal="left" vertical="top" indent="1"/>
    </xf>
    <xf numFmtId="0" fontId="4" fillId="116" borderId="53" applyNumberFormat="0" applyProtection="0">
      <alignment horizontal="left" vertical="top" indent="1"/>
    </xf>
    <xf numFmtId="176" fontId="175" fillId="0" borderId="50" applyFont="0" applyBorder="0"/>
    <xf numFmtId="0" fontId="6" fillId="47" borderId="54" applyNumberFormat="0" applyProtection="0">
      <alignment horizontal="left" vertical="center" indent="1"/>
    </xf>
    <xf numFmtId="0" fontId="6" fillId="115" borderId="53" applyNumberFormat="0" applyProtection="0">
      <alignment horizontal="left" vertical="top" indent="1"/>
    </xf>
    <xf numFmtId="0" fontId="153" fillId="66" borderId="53" applyNumberFormat="0" applyProtection="0">
      <alignment horizontal="left" vertical="center" indent="1"/>
    </xf>
    <xf numFmtId="0" fontId="286" fillId="0" borderId="76">
      <alignment horizontal="center"/>
      <protection hidden="1"/>
    </xf>
    <xf numFmtId="0" fontId="153" fillId="155" borderId="53" applyNumberFormat="0" applyProtection="0">
      <alignment horizontal="right" vertical="center"/>
    </xf>
    <xf numFmtId="0" fontId="6" fillId="151" borderId="48" applyNumberFormat="0" applyProtection="0">
      <alignment horizontal="right" vertical="center"/>
    </xf>
    <xf numFmtId="0" fontId="185" fillId="48" borderId="53" applyNumberFormat="0" applyProtection="0">
      <alignment horizontal="left" vertical="top" indent="1"/>
    </xf>
    <xf numFmtId="0" fontId="248" fillId="66" borderId="60" applyNumberFormat="0" applyFont="0" applyAlignment="0" applyProtection="0"/>
    <xf numFmtId="0" fontId="119" fillId="48" borderId="53" applyNumberFormat="0" applyProtection="0">
      <alignment vertical="center"/>
    </xf>
    <xf numFmtId="0" fontId="375" fillId="0" borderId="1" applyAlignment="0"/>
    <xf numFmtId="0" fontId="153" fillId="151" borderId="53" applyNumberFormat="0" applyProtection="0">
      <alignment horizontal="right" vertical="center"/>
    </xf>
    <xf numFmtId="0" fontId="44" fillId="0" borderId="91" applyNumberFormat="0">
      <alignment horizontal="left"/>
    </xf>
    <xf numFmtId="0" fontId="248" fillId="66" borderId="60" applyNumberFormat="0" applyFont="0" applyAlignment="0" applyProtection="0"/>
    <xf numFmtId="0" fontId="153" fillId="104" borderId="53" applyNumberFormat="0" applyProtection="0">
      <alignment horizontal="right" vertical="center"/>
    </xf>
    <xf numFmtId="0" fontId="6" fillId="104" borderId="48" applyNumberFormat="0" applyProtection="0">
      <alignment horizontal="right" vertical="center"/>
    </xf>
    <xf numFmtId="0" fontId="153" fillId="66" borderId="53" applyNumberFormat="0" applyProtection="0">
      <alignment vertical="center"/>
    </xf>
    <xf numFmtId="0" fontId="153" fillId="66" borderId="53" applyNumberFormat="0" applyProtection="0">
      <alignment horizontal="left" vertical="top" indent="1"/>
    </xf>
    <xf numFmtId="0" fontId="4" fillId="0" borderId="1" applyNumberFormat="0" applyFont="0"/>
    <xf numFmtId="0" fontId="345" fillId="78" borderId="72" applyNumberFormat="0" applyAlignment="0" applyProtection="0"/>
    <xf numFmtId="0" fontId="248" fillId="66" borderId="60" applyNumberFormat="0" applyFont="0" applyAlignment="0" applyProtection="0"/>
    <xf numFmtId="0" fontId="224" fillId="47" borderId="53" applyNumberFormat="0" applyProtection="0">
      <alignment horizontal="right" vertical="center"/>
    </xf>
    <xf numFmtId="0" fontId="337" fillId="6" borderId="72" applyNumberFormat="0" applyAlignment="0" applyProtection="0"/>
    <xf numFmtId="0" fontId="4" fillId="64" borderId="53" applyNumberFormat="0" applyProtection="0">
      <alignment horizontal="left" vertical="top" indent="1"/>
    </xf>
    <xf numFmtId="0" fontId="286" fillId="0" borderId="76">
      <alignment horizontal="center"/>
      <protection hidden="1"/>
    </xf>
    <xf numFmtId="0" fontId="149" fillId="0" borderId="112">
      <protection hidden="1"/>
    </xf>
    <xf numFmtId="0" fontId="337" fillId="6" borderId="72" applyNumberFormat="0" applyAlignment="0" applyProtection="0"/>
    <xf numFmtId="0" fontId="4" fillId="115" borderId="53" applyNumberFormat="0" applyProtection="0">
      <alignment horizontal="left" vertical="top" indent="1"/>
    </xf>
    <xf numFmtId="0" fontId="119" fillId="48" borderId="53" applyNumberFormat="0" applyProtection="0">
      <alignment horizontal="left" vertical="center" indent="1"/>
    </xf>
    <xf numFmtId="0" fontId="153" fillId="66" borderId="53" applyNumberFormat="0" applyProtection="0">
      <alignment horizontal="left" vertical="top" indent="1"/>
    </xf>
    <xf numFmtId="0" fontId="220" fillId="48" borderId="53" applyNumberFormat="0" applyProtection="0">
      <alignment vertical="center"/>
    </xf>
    <xf numFmtId="0" fontId="186" fillId="115" borderId="53" applyNumberFormat="0" applyProtection="0">
      <alignment horizontal="left" vertical="top" indent="1"/>
    </xf>
    <xf numFmtId="0" fontId="153" fillId="115" borderId="53" applyNumberFormat="0" applyProtection="0">
      <alignment horizontal="left" vertical="top" indent="1"/>
    </xf>
    <xf numFmtId="0" fontId="184" fillId="46" borderId="48" applyNumberFormat="0" applyProtection="0">
      <alignment horizontal="right" vertical="center"/>
    </xf>
    <xf numFmtId="0" fontId="119" fillId="48" borderId="53" applyNumberFormat="0" applyProtection="0">
      <alignment horizontal="left" vertical="top" indent="1"/>
    </xf>
    <xf numFmtId="0" fontId="266" fillId="46" borderId="72" applyNumberFormat="0" applyAlignment="0" applyProtection="0"/>
    <xf numFmtId="0" fontId="222" fillId="47" borderId="53" applyNumberFormat="0" applyProtection="0">
      <alignment horizontal="right" vertical="center"/>
    </xf>
    <xf numFmtId="0" fontId="153" fillId="66" borderId="53" applyNumberFormat="0" applyProtection="0">
      <alignment vertical="center"/>
    </xf>
    <xf numFmtId="0" fontId="4" fillId="64" borderId="53" applyNumberFormat="0" applyProtection="0">
      <alignment horizontal="left" vertical="top" indent="1"/>
    </xf>
    <xf numFmtId="0" fontId="4" fillId="64"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vertical="center"/>
    </xf>
    <xf numFmtId="0" fontId="4" fillId="0" borderId="15" applyNumberFormat="0" applyFont="0"/>
    <xf numFmtId="0" fontId="257" fillId="0" borderId="94">
      <alignment horizontal="right" wrapText="1"/>
      <protection locked="0"/>
    </xf>
    <xf numFmtId="0" fontId="119" fillId="48" borderId="53" applyNumberFormat="0" applyProtection="0">
      <alignment horizontal="left" vertical="top" indent="1"/>
    </xf>
    <xf numFmtId="0" fontId="6" fillId="95" borderId="54" applyNumberFormat="0" applyProtection="0">
      <alignment horizontal="left" vertical="center" indent="1"/>
    </xf>
    <xf numFmtId="0" fontId="153" fillId="66" borderId="53" applyNumberFormat="0" applyProtection="0">
      <alignment horizontal="left" vertical="top" indent="1"/>
    </xf>
    <xf numFmtId="0" fontId="266" fillId="46" borderId="72" applyNumberFormat="0" applyAlignment="0" applyProtection="0"/>
    <xf numFmtId="0" fontId="6" fillId="151" borderId="48" applyNumberFormat="0" applyProtection="0">
      <alignment horizontal="right" vertical="center"/>
    </xf>
    <xf numFmtId="5" fontId="261" fillId="0" borderId="97" applyAlignment="0" applyProtection="0"/>
    <xf numFmtId="0" fontId="248" fillId="66" borderId="60" applyNumberFormat="0" applyFont="0" applyAlignment="0" applyProtection="0"/>
    <xf numFmtId="0" fontId="222" fillId="47" borderId="53" applyNumberFormat="0" applyProtection="0">
      <alignment horizontal="right" vertical="center"/>
    </xf>
    <xf numFmtId="0" fontId="6" fillId="64" borderId="53" applyNumberFormat="0" applyProtection="0">
      <alignment horizontal="left" vertical="top" indent="1"/>
    </xf>
    <xf numFmtId="0" fontId="332" fillId="66" borderId="60" applyNumberFormat="0" applyFont="0" applyAlignment="0" applyProtection="0"/>
    <xf numFmtId="0" fontId="248" fillId="66" borderId="60" applyNumberFormat="0" applyFont="0" applyAlignment="0" applyProtection="0"/>
    <xf numFmtId="0" fontId="4" fillId="0" borderId="97" applyNumberFormat="0" applyFont="0" applyFill="0" applyAlignment="0"/>
    <xf numFmtId="0" fontId="345" fillId="78" borderId="72" applyNumberFormat="0" applyAlignment="0" applyProtection="0"/>
    <xf numFmtId="0" fontId="6" fillId="115" borderId="54" applyNumberFormat="0" applyProtection="0">
      <alignment horizontal="left" vertical="center" indent="1"/>
    </xf>
    <xf numFmtId="0" fontId="4" fillId="0" borderId="97" applyNumberFormat="0" applyFont="0" applyFill="0" applyAlignment="0"/>
    <xf numFmtId="0" fontId="4" fillId="115" borderId="53" applyNumberFormat="0" applyProtection="0">
      <alignment horizontal="left" vertical="center" indent="1"/>
    </xf>
    <xf numFmtId="0" fontId="4" fillId="0" borderId="15" applyNumberFormat="0" applyFont="0"/>
    <xf numFmtId="0" fontId="310" fillId="0" borderId="94">
      <alignment horizontal="right" wrapText="1"/>
      <protection hidden="1"/>
    </xf>
    <xf numFmtId="0" fontId="4" fillId="47" borderId="53" applyNumberFormat="0" applyProtection="0">
      <alignment horizontal="left" vertical="top" indent="1"/>
    </xf>
    <xf numFmtId="0" fontId="4" fillId="0" borderId="92" applyNumberFormat="0" applyFont="0"/>
    <xf numFmtId="0" fontId="6" fillId="47" borderId="53" applyNumberFormat="0" applyProtection="0">
      <alignment horizontal="left" vertical="top" indent="1"/>
    </xf>
    <xf numFmtId="0" fontId="4" fillId="115" borderId="53" applyNumberFormat="0" applyProtection="0">
      <alignment horizontal="left" vertical="top" indent="1"/>
    </xf>
    <xf numFmtId="0" fontId="4" fillId="47" borderId="53" applyNumberFormat="0" applyProtection="0">
      <alignment horizontal="left" vertical="center" indent="1"/>
    </xf>
    <xf numFmtId="0" fontId="4" fillId="0" borderId="92" applyNumberFormat="0" applyFont="0"/>
    <xf numFmtId="0" fontId="222" fillId="66" borderId="53" applyNumberFormat="0" applyProtection="0">
      <alignment vertical="center"/>
    </xf>
    <xf numFmtId="0" fontId="337" fillId="6" borderId="72" applyNumberFormat="0" applyAlignment="0" applyProtection="0"/>
    <xf numFmtId="0" fontId="248" fillId="66" borderId="60" applyNumberFormat="0" applyFont="0" applyAlignment="0" applyProtection="0"/>
    <xf numFmtId="4" fontId="336" fillId="0" borderId="90" applyFill="0" applyBorder="0" applyProtection="0">
      <alignment horizontal="right" vertical="center"/>
    </xf>
    <xf numFmtId="0" fontId="153" fillId="115" borderId="53" applyNumberFormat="0" applyProtection="0">
      <alignment horizontal="left" vertical="top" indent="1"/>
    </xf>
    <xf numFmtId="0" fontId="257" fillId="0" borderId="94">
      <alignment horizontal="center" wrapText="1"/>
      <protection hidden="1"/>
    </xf>
    <xf numFmtId="0" fontId="4" fillId="116" borderId="54" applyNumberFormat="0" applyProtection="0">
      <alignment horizontal="left" vertical="center" indent="1"/>
    </xf>
    <xf numFmtId="0" fontId="153" fillId="115" borderId="53" applyNumberFormat="0" applyProtection="0">
      <alignment horizontal="right" vertical="center"/>
    </xf>
    <xf numFmtId="0" fontId="153" fillId="73" borderId="53" applyNumberFormat="0" applyProtection="0">
      <alignment horizontal="right" vertical="center"/>
    </xf>
    <xf numFmtId="176" fontId="175" fillId="0" borderId="50" applyFont="0" applyBorder="0"/>
    <xf numFmtId="198" fontId="253" fillId="0" borderId="93"/>
    <xf numFmtId="5" fontId="261" fillId="0" borderId="97" applyAlignment="0" applyProtection="0"/>
    <xf numFmtId="0" fontId="153" fillId="47" borderId="53" applyNumberFormat="0" applyProtection="0">
      <alignment horizontal="right" vertical="center"/>
    </xf>
    <xf numFmtId="0" fontId="153" fillId="115" borderId="53" applyNumberFormat="0" applyProtection="0">
      <alignment horizontal="left" vertical="top" indent="1"/>
    </xf>
    <xf numFmtId="0" fontId="6" fillId="64" borderId="53" applyNumberFormat="0" applyProtection="0">
      <alignment horizontal="left" vertical="top" indent="1"/>
    </xf>
    <xf numFmtId="0" fontId="4" fillId="47" borderId="53" applyNumberFormat="0" applyProtection="0">
      <alignment horizontal="left" vertical="top" indent="1"/>
    </xf>
    <xf numFmtId="0" fontId="130" fillId="66" borderId="60" applyNumberFormat="0" applyFont="0" applyAlignment="0" applyProtection="0"/>
    <xf numFmtId="0" fontId="4" fillId="115" borderId="53" applyNumberFormat="0" applyProtection="0">
      <alignment horizontal="left" vertical="center" indent="1"/>
    </xf>
    <xf numFmtId="0" fontId="153" fillId="115" borderId="53" applyNumberFormat="0" applyProtection="0">
      <alignment horizontal="left" vertical="center" indent="1"/>
    </xf>
    <xf numFmtId="0" fontId="153" fillId="154" borderId="53" applyNumberFormat="0" applyProtection="0">
      <alignment horizontal="right" vertical="center"/>
    </xf>
    <xf numFmtId="0" fontId="186" fillId="115" borderId="53" applyNumberFormat="0" applyProtection="0">
      <alignment horizontal="left" vertical="top" indent="1"/>
    </xf>
    <xf numFmtId="0" fontId="4" fillId="64" borderId="53" applyNumberFormat="0" applyProtection="0">
      <alignment horizontal="left" vertical="top" indent="1"/>
    </xf>
    <xf numFmtId="0" fontId="4" fillId="116" borderId="54" applyNumberFormat="0" applyProtection="0">
      <alignment horizontal="left" vertical="center" indent="1"/>
    </xf>
    <xf numFmtId="0" fontId="130" fillId="66" borderId="60" applyNumberFormat="0" applyFont="0" applyAlignment="0" applyProtection="0"/>
    <xf numFmtId="0" fontId="153" fillId="66" borderId="53" applyNumberFormat="0" applyProtection="0">
      <alignment horizontal="left" vertical="top" indent="1"/>
    </xf>
    <xf numFmtId="0" fontId="222" fillId="66" borderId="53" applyNumberFormat="0" applyProtection="0">
      <alignment vertical="center"/>
    </xf>
    <xf numFmtId="0" fontId="4" fillId="0" borderId="97" applyNumberFormat="0" applyFont="0"/>
    <xf numFmtId="0" fontId="119" fillId="48" borderId="53" applyNumberFormat="0" applyProtection="0">
      <alignment horizontal="left" vertical="center" indent="1"/>
    </xf>
    <xf numFmtId="0" fontId="310" fillId="0" borderId="94">
      <alignment horizontal="right" wrapText="1"/>
      <protection hidden="1"/>
    </xf>
    <xf numFmtId="0" fontId="6" fillId="115" borderId="54" applyNumberFormat="0" applyProtection="0">
      <alignment horizontal="left" vertical="center" indent="1"/>
    </xf>
    <xf numFmtId="0" fontId="286" fillId="0" borderId="112">
      <alignment horizontal="left" wrapText="1"/>
      <protection hidden="1"/>
    </xf>
    <xf numFmtId="0" fontId="6" fillId="116"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50" fillId="0" borderId="99" applyNumberFormat="0"/>
    <xf numFmtId="0" fontId="309" fillId="46" borderId="79" applyNumberFormat="0" applyAlignment="0" applyProtection="0"/>
    <xf numFmtId="0" fontId="153" fillId="149" borderId="53" applyNumberFormat="0" applyProtection="0">
      <alignment horizontal="right" vertical="center"/>
    </xf>
    <xf numFmtId="0" fontId="153" fillId="149" borderId="53" applyNumberFormat="0" applyProtection="0">
      <alignment horizontal="right" vertical="center"/>
    </xf>
    <xf numFmtId="0" fontId="332" fillId="66" borderId="60" applyNumberFormat="0" applyFont="0" applyAlignment="0" applyProtection="0"/>
    <xf numFmtId="0" fontId="220" fillId="48" borderId="53" applyNumberFormat="0" applyProtection="0">
      <alignment vertical="center"/>
    </xf>
    <xf numFmtId="0" fontId="6" fillId="95" borderId="54" applyNumberFormat="0" applyProtection="0">
      <alignment horizontal="left" vertical="center" indent="1"/>
    </xf>
    <xf numFmtId="0" fontId="222" fillId="66" borderId="53" applyNumberFormat="0" applyProtection="0">
      <alignment vertical="center"/>
    </xf>
    <xf numFmtId="0" fontId="186" fillId="66" borderId="53" applyNumberFormat="0" applyProtection="0">
      <alignment horizontal="left" vertical="top" indent="1"/>
    </xf>
    <xf numFmtId="0" fontId="337" fillId="6" borderId="72" applyNumberFormat="0" applyAlignment="0" applyProtection="0"/>
    <xf numFmtId="0" fontId="4" fillId="115" borderId="53" applyNumberFormat="0" applyProtection="0">
      <alignment horizontal="left" vertical="center" indent="1"/>
    </xf>
    <xf numFmtId="0" fontId="130" fillId="66" borderId="60" applyNumberFormat="0" applyFont="0" applyAlignment="0" applyProtection="0"/>
    <xf numFmtId="0" fontId="221" fillId="0" borderId="89" applyNumberFormat="0" applyFill="0" applyAlignment="0" applyProtection="0"/>
    <xf numFmtId="0" fontId="4" fillId="115" borderId="53" applyNumberFormat="0" applyProtection="0">
      <alignment horizontal="left" vertical="center" indent="1"/>
    </xf>
    <xf numFmtId="0" fontId="345" fillId="78" borderId="72" applyNumberFormat="0" applyAlignment="0" applyProtection="0"/>
    <xf numFmtId="0" fontId="248" fillId="66" borderId="60" applyNumberFormat="0" applyFont="0" applyAlignment="0" applyProtection="0"/>
    <xf numFmtId="0" fontId="4" fillId="64" borderId="53" applyNumberFormat="0" applyProtection="0">
      <alignment horizontal="left" vertical="top" indent="1"/>
    </xf>
    <xf numFmtId="0" fontId="185" fillId="48" borderId="53" applyNumberFormat="0" applyProtection="0">
      <alignment horizontal="left" vertical="top" indent="1"/>
    </xf>
    <xf numFmtId="0" fontId="149" fillId="6" borderId="77">
      <protection hidden="1"/>
    </xf>
    <xf numFmtId="0" fontId="378" fillId="150" borderId="54"/>
    <xf numFmtId="0" fontId="4" fillId="64" borderId="53" applyNumberFormat="0" applyProtection="0">
      <alignment horizontal="left" vertical="center" indent="1"/>
    </xf>
    <xf numFmtId="198" fontId="253" fillId="0" borderId="93"/>
    <xf numFmtId="0" fontId="153" fillId="148" borderId="53" applyNumberFormat="0" applyProtection="0">
      <alignment horizontal="right" vertical="center"/>
    </xf>
    <xf numFmtId="0" fontId="186" fillId="66" borderId="53" applyNumberFormat="0" applyProtection="0">
      <alignment vertical="center"/>
    </xf>
    <xf numFmtId="0" fontId="257" fillId="0" borderId="112">
      <protection hidden="1"/>
    </xf>
    <xf numFmtId="0" fontId="348" fillId="6" borderId="79" applyNumberFormat="0" applyAlignment="0" applyProtection="0"/>
    <xf numFmtId="0" fontId="149" fillId="6" borderId="77">
      <protection hidden="1"/>
    </xf>
    <xf numFmtId="0" fontId="348" fillId="6" borderId="79" applyNumberFormat="0" applyAlignment="0" applyProtection="0"/>
    <xf numFmtId="0" fontId="153" fillId="66" borderId="53" applyNumberFormat="0" applyProtection="0">
      <alignment horizontal="left" vertical="center" indent="1"/>
    </xf>
    <xf numFmtId="0" fontId="286" fillId="0" borderId="76">
      <alignment horizontal="center"/>
      <protection hidden="1"/>
    </xf>
    <xf numFmtId="0" fontId="345" fillId="78" borderId="72" applyNumberFormat="0" applyAlignment="0" applyProtection="0"/>
    <xf numFmtId="0" fontId="153" fillId="149" borderId="53" applyNumberFormat="0" applyProtection="0">
      <alignment horizontal="right" vertical="center"/>
    </xf>
    <xf numFmtId="0" fontId="153" fillId="73" borderId="53" applyNumberFormat="0" applyProtection="0">
      <alignment horizontal="right" vertical="center"/>
    </xf>
    <xf numFmtId="0" fontId="266" fillId="46" borderId="72" applyNumberFormat="0" applyAlignment="0" applyProtection="0"/>
    <xf numFmtId="0" fontId="153" fillId="149" borderId="53" applyNumberFormat="0" applyProtection="0">
      <alignment horizontal="right" vertical="center"/>
    </xf>
    <xf numFmtId="0" fontId="4" fillId="115" borderId="53" applyNumberFormat="0" applyProtection="0">
      <alignment horizontal="left" vertical="center" indent="1"/>
    </xf>
    <xf numFmtId="0" fontId="337" fillId="6" borderId="72" applyNumberFormat="0" applyAlignment="0" applyProtection="0"/>
    <xf numFmtId="209" fontId="198" fillId="0" borderId="1" applyBorder="0" applyProtection="0">
      <alignment horizontal="right" vertical="center"/>
    </xf>
    <xf numFmtId="0" fontId="4" fillId="47" borderId="53" applyNumberFormat="0" applyProtection="0">
      <alignment horizontal="left" vertical="center" indent="1"/>
    </xf>
    <xf numFmtId="0" fontId="4" fillId="47" borderId="53" applyNumberFormat="0" applyProtection="0">
      <alignment horizontal="left" vertical="center" indent="1"/>
    </xf>
    <xf numFmtId="0" fontId="4" fillId="115" borderId="53" applyNumberFormat="0" applyProtection="0">
      <alignment horizontal="left" vertical="center" indent="1"/>
    </xf>
    <xf numFmtId="0" fontId="187" fillId="190" borderId="54" applyNumberFormat="0" applyProtection="0">
      <alignment horizontal="left" vertical="center" indent="1"/>
    </xf>
    <xf numFmtId="0" fontId="119" fillId="48" borderId="53" applyNumberFormat="0" applyProtection="0">
      <alignment vertical="center"/>
    </xf>
    <xf numFmtId="0" fontId="153" fillId="66" borderId="53" applyNumberFormat="0" applyProtection="0">
      <alignment horizontal="left" vertical="center" indent="1"/>
    </xf>
    <xf numFmtId="0" fontId="4" fillId="47" borderId="53" applyNumberFormat="0" applyProtection="0">
      <alignment horizontal="left" vertical="top" indent="1"/>
    </xf>
    <xf numFmtId="38" fontId="50" fillId="48" borderId="1">
      <alignment horizontal="center"/>
      <protection locked="0"/>
    </xf>
    <xf numFmtId="0" fontId="266" fillId="46" borderId="72" applyNumberFormat="0" applyAlignment="0" applyProtection="0"/>
    <xf numFmtId="0" fontId="191" fillId="0" borderId="97"/>
    <xf numFmtId="0" fontId="153" fillId="115" borderId="53" applyNumberFormat="0" applyProtection="0">
      <alignment horizontal="left" vertical="top" indent="1"/>
    </xf>
    <xf numFmtId="0" fontId="222" fillId="66" borderId="53" applyNumberFormat="0" applyProtection="0">
      <alignment vertical="center"/>
    </xf>
    <xf numFmtId="0" fontId="50" fillId="46" borderId="1" applyNumberFormat="0">
      <alignment horizontal="centerContinuous" wrapText="1"/>
    </xf>
    <xf numFmtId="0" fontId="4" fillId="116" borderId="53" applyNumberFormat="0" applyProtection="0">
      <alignment horizontal="left" vertical="center" indent="1"/>
    </xf>
    <xf numFmtId="0" fontId="4" fillId="115" borderId="53" applyNumberFormat="0" applyProtection="0">
      <alignment horizontal="left" vertical="top" indent="1"/>
    </xf>
    <xf numFmtId="0" fontId="191" fillId="0" borderId="97"/>
    <xf numFmtId="0" fontId="286" fillId="0" borderId="95">
      <alignment horizontal="right"/>
      <protection hidden="1"/>
    </xf>
    <xf numFmtId="0" fontId="332" fillId="66" borderId="60" applyNumberFormat="0" applyFont="0" applyAlignment="0" applyProtection="0"/>
    <xf numFmtId="0" fontId="309" fillId="46" borderId="79" applyNumberFormat="0" applyAlignment="0" applyProtection="0"/>
    <xf numFmtId="0" fontId="337" fillId="6" borderId="72" applyNumberFormat="0" applyAlignment="0" applyProtection="0"/>
    <xf numFmtId="0" fontId="378" fillId="150" borderId="54"/>
    <xf numFmtId="5" fontId="261" fillId="0" borderId="97" applyAlignment="0" applyProtection="0"/>
    <xf numFmtId="0" fontId="222" fillId="66" borderId="53" applyNumberFormat="0" applyProtection="0">
      <alignment vertical="center"/>
    </xf>
    <xf numFmtId="0" fontId="4" fillId="47" borderId="53" applyNumberFormat="0" applyProtection="0">
      <alignment horizontal="left" vertical="center" indent="1"/>
    </xf>
    <xf numFmtId="5" fontId="261" fillId="0" borderId="97" applyAlignment="0" applyProtection="0"/>
    <xf numFmtId="0" fontId="153" fillId="103" borderId="53" applyNumberFormat="0" applyProtection="0">
      <alignment horizontal="right" vertical="center"/>
    </xf>
    <xf numFmtId="0" fontId="248" fillId="66" borderId="60" applyNumberFormat="0" applyFont="0" applyAlignment="0" applyProtection="0"/>
    <xf numFmtId="0" fontId="309" fillId="46" borderId="79" applyNumberFormat="0" applyAlignment="0" applyProtection="0"/>
    <xf numFmtId="0" fontId="6" fillId="0" borderId="48" applyNumberFormat="0" applyProtection="0">
      <alignment horizontal="right" vertical="center"/>
    </xf>
    <xf numFmtId="0" fontId="248" fillId="66" borderId="60" applyNumberFormat="0" applyFont="0" applyAlignment="0" applyProtection="0"/>
    <xf numFmtId="0" fontId="332" fillId="66" borderId="60" applyNumberFormat="0" applyFont="0" applyAlignment="0" applyProtection="0"/>
    <xf numFmtId="0" fontId="4" fillId="47" borderId="53" applyNumberFormat="0" applyProtection="0">
      <alignment horizontal="left" vertical="top" indent="1"/>
    </xf>
    <xf numFmtId="0" fontId="4" fillId="64" borderId="53" applyNumberFormat="0" applyProtection="0">
      <alignment horizontal="left" vertical="center" indent="1"/>
    </xf>
    <xf numFmtId="0" fontId="6" fillId="189" borderId="48" applyNumberFormat="0" applyProtection="0">
      <alignment horizontal="right" vertical="center"/>
    </xf>
    <xf numFmtId="0" fontId="167" fillId="78" borderId="48" applyNumberFormat="0" applyAlignment="0" applyProtection="0"/>
    <xf numFmtId="0" fontId="4" fillId="115" borderId="53" applyNumberFormat="0" applyProtection="0">
      <alignment horizontal="left" vertical="top" indent="1"/>
    </xf>
    <xf numFmtId="0" fontId="153" fillId="66" borderId="53" applyNumberFormat="0" applyProtection="0">
      <alignment vertical="center"/>
    </xf>
    <xf numFmtId="0" fontId="4" fillId="47" borderId="53" applyNumberFormat="0" applyProtection="0">
      <alignment horizontal="left" vertical="top" indent="1"/>
    </xf>
    <xf numFmtId="0" fontId="248" fillId="66" borderId="60" applyNumberFormat="0" applyFont="0" applyAlignment="0" applyProtection="0"/>
    <xf numFmtId="0" fontId="149" fillId="0" borderId="112">
      <protection hidden="1"/>
    </xf>
    <xf numFmtId="0" fontId="153" fillId="115" borderId="53" applyNumberFormat="0" applyProtection="0">
      <alignment horizontal="left" vertical="center" indent="1"/>
    </xf>
    <xf numFmtId="0" fontId="337" fillId="6" borderId="72" applyNumberFormat="0" applyAlignment="0" applyProtection="0"/>
    <xf numFmtId="0" fontId="153" fillId="47" borderId="53" applyNumberFormat="0" applyProtection="0">
      <alignment horizontal="right" vertical="center"/>
    </xf>
    <xf numFmtId="0" fontId="4" fillId="116" borderId="53" applyNumberFormat="0" applyProtection="0">
      <alignment horizontal="left" vertical="top" indent="1"/>
    </xf>
    <xf numFmtId="0" fontId="4" fillId="0" borderId="15" applyNumberFormat="0" applyFont="0"/>
    <xf numFmtId="0" fontId="4" fillId="115" borderId="53" applyNumberFormat="0" applyProtection="0">
      <alignment horizontal="left" vertical="top" indent="1"/>
    </xf>
    <xf numFmtId="0" fontId="4" fillId="64" borderId="53" applyNumberFormat="0" applyProtection="0">
      <alignment horizontal="left" vertical="center" indent="1"/>
    </xf>
    <xf numFmtId="0" fontId="248" fillId="66" borderId="60" applyNumberFormat="0" applyFont="0" applyAlignment="0" applyProtection="0"/>
    <xf numFmtId="0" fontId="119" fillId="48" borderId="53" applyNumberFormat="0" applyProtection="0">
      <alignment horizontal="left" vertical="top" indent="1"/>
    </xf>
    <xf numFmtId="4" fontId="336" fillId="0" borderId="90" applyFill="0" applyBorder="0" applyProtection="0">
      <alignment horizontal="right" vertical="center"/>
    </xf>
    <xf numFmtId="0" fontId="337" fillId="6" borderId="72" applyNumberFormat="0" applyAlignment="0" applyProtection="0"/>
    <xf numFmtId="0" fontId="4" fillId="116" borderId="54" applyNumberFormat="0" applyProtection="0">
      <alignment horizontal="left" vertical="center" indent="1"/>
    </xf>
    <xf numFmtId="0" fontId="6" fillId="154" borderId="48" applyNumberFormat="0" applyProtection="0">
      <alignment horizontal="right" vertical="center"/>
    </xf>
    <xf numFmtId="5" fontId="261" fillId="0" borderId="97" applyAlignment="0" applyProtection="0"/>
    <xf numFmtId="0" fontId="146" fillId="0" borderId="1">
      <alignment horizontal="centerContinuous" vertical="center"/>
    </xf>
    <xf numFmtId="0" fontId="257" fillId="0" borderId="94">
      <alignment horizontal="center" wrapText="1"/>
      <protection hidden="1"/>
    </xf>
    <xf numFmtId="0" fontId="4" fillId="115" borderId="53" applyNumberFormat="0" applyProtection="0">
      <alignment horizontal="left" vertical="center" indent="1"/>
    </xf>
    <xf numFmtId="5" fontId="261" fillId="0" borderId="97" applyAlignment="0" applyProtection="0"/>
    <xf numFmtId="176" fontId="191" fillId="0" borderId="97"/>
    <xf numFmtId="0" fontId="345" fillId="78" borderId="72" applyNumberFormat="0" applyAlignment="0" applyProtection="0"/>
    <xf numFmtId="0" fontId="310" fillId="0" borderId="94">
      <alignment horizontal="right" wrapText="1"/>
      <protection hidden="1"/>
    </xf>
    <xf numFmtId="0" fontId="153" fillId="66" borderId="53" applyNumberFormat="0" applyProtection="0">
      <alignment horizontal="left" vertical="center" indent="1"/>
    </xf>
    <xf numFmtId="0" fontId="257" fillId="0" borderId="112">
      <protection hidden="1"/>
    </xf>
    <xf numFmtId="0" fontId="50" fillId="46" borderId="1" applyNumberFormat="0">
      <alignment horizontal="centerContinuous" wrapText="1"/>
    </xf>
    <xf numFmtId="0" fontId="4" fillId="47" borderId="53" applyNumberFormat="0" applyProtection="0">
      <alignment horizontal="left" vertical="top" indent="1"/>
    </xf>
    <xf numFmtId="0" fontId="130" fillId="66" borderId="60" applyNumberFormat="0" applyFont="0" applyAlignment="0" applyProtection="0"/>
    <xf numFmtId="0" fontId="337" fillId="6" borderId="72" applyNumberFormat="0" applyAlignment="0" applyProtection="0"/>
    <xf numFmtId="0" fontId="4" fillId="64" borderId="53" applyNumberFormat="0" applyProtection="0">
      <alignment horizontal="left" vertical="center" indent="1"/>
    </xf>
    <xf numFmtId="0" fontId="149" fillId="0" borderId="112">
      <protection hidden="1"/>
    </xf>
    <xf numFmtId="0" fontId="153" fillId="148" borderId="53" applyNumberFormat="0" applyProtection="0">
      <alignment horizontal="right" vertical="center"/>
    </xf>
    <xf numFmtId="0" fontId="348" fillId="6" borderId="79" applyNumberFormat="0" applyAlignment="0" applyProtection="0"/>
    <xf numFmtId="0" fontId="186" fillId="66" borderId="53" applyNumberFormat="0" applyProtection="0">
      <alignment horizontal="left" vertical="top" indent="1"/>
    </xf>
    <xf numFmtId="0" fontId="332" fillId="66" borderId="60" applyNumberFormat="0" applyFont="0" applyAlignment="0" applyProtection="0"/>
    <xf numFmtId="0" fontId="153" fillId="66" borderId="53" applyNumberFormat="0" applyProtection="0">
      <alignment horizontal="left" vertical="top" indent="1"/>
    </xf>
    <xf numFmtId="0" fontId="348" fillId="6" borderId="79" applyNumberFormat="0" applyAlignment="0" applyProtection="0"/>
    <xf numFmtId="0" fontId="6" fillId="64"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1" fontId="206" fillId="0" borderId="99" applyFont="0" applyFill="0" applyBorder="0" applyProtection="0"/>
    <xf numFmtId="0" fontId="4" fillId="115" borderId="53" applyNumberFormat="0" applyProtection="0">
      <alignment horizontal="left" vertical="top" indent="1"/>
    </xf>
    <xf numFmtId="0" fontId="4" fillId="64" borderId="53" applyNumberFormat="0" applyProtection="0">
      <alignment horizontal="left" vertical="top" indent="1"/>
    </xf>
    <xf numFmtId="0" fontId="248" fillId="66" borderId="60" applyNumberFormat="0" applyFont="0" applyAlignment="0" applyProtection="0"/>
    <xf numFmtId="0" fontId="153" fillId="148" borderId="53" applyNumberFormat="0" applyProtection="0">
      <alignment horizontal="right" vertical="center"/>
    </xf>
    <xf numFmtId="0" fontId="332" fillId="66" borderId="60" applyNumberFormat="0" applyFont="0" applyAlignment="0" applyProtection="0"/>
    <xf numFmtId="0" fontId="4" fillId="0" borderId="92" applyNumberFormat="0" applyFont="0"/>
    <xf numFmtId="0" fontId="248" fillId="66" borderId="60" applyNumberFormat="0" applyFont="0" applyAlignment="0" applyProtection="0"/>
    <xf numFmtId="0" fontId="4" fillId="64" borderId="53" applyNumberFormat="0" applyProtection="0">
      <alignment horizontal="left" vertical="top" indent="1"/>
    </xf>
    <xf numFmtId="0" fontId="332" fillId="66" borderId="60" applyNumberFormat="0" applyFont="0" applyAlignment="0" applyProtection="0"/>
    <xf numFmtId="0" fontId="175" fillId="0" borderId="50" applyFont="0" applyBorder="0"/>
    <xf numFmtId="0" fontId="4" fillId="115" borderId="53" applyNumberFormat="0" applyProtection="0">
      <alignment horizontal="left" vertical="top" indent="1"/>
    </xf>
    <xf numFmtId="0" fontId="257" fillId="0" borderId="112">
      <protection hidden="1"/>
    </xf>
    <xf numFmtId="0" fontId="345" fillId="78" borderId="72" applyNumberFormat="0" applyAlignment="0" applyProtection="0"/>
    <xf numFmtId="0" fontId="286" fillId="0" borderId="95">
      <alignment horizontal="right"/>
      <protection hidden="1"/>
    </xf>
    <xf numFmtId="0" fontId="6" fillId="73" borderId="54" applyNumberFormat="0" applyProtection="0">
      <alignment horizontal="right" vertical="center"/>
    </xf>
    <xf numFmtId="0" fontId="153" fillId="115" borderId="53" applyNumberFormat="0" applyProtection="0">
      <alignment horizontal="left" vertical="top" indent="1"/>
    </xf>
    <xf numFmtId="0" fontId="153" fillId="115" borderId="53" applyNumberFormat="0" applyProtection="0">
      <alignment horizontal="left" vertical="top" indent="1"/>
    </xf>
    <xf numFmtId="0" fontId="153" fillId="115" borderId="53" applyNumberFormat="0" applyProtection="0">
      <alignment horizontal="left" vertical="center" indent="1"/>
    </xf>
    <xf numFmtId="0" fontId="248" fillId="66" borderId="60" applyNumberFormat="0" applyFont="0" applyAlignment="0" applyProtection="0"/>
    <xf numFmtId="0" fontId="44" fillId="0" borderId="91" applyNumberFormat="0">
      <alignment horizontal="left"/>
    </xf>
    <xf numFmtId="0" fontId="345" fillId="78" borderId="72" applyNumberFormat="0" applyAlignment="0" applyProtection="0"/>
    <xf numFmtId="0" fontId="337" fillId="6" borderId="72" applyNumberFormat="0" applyAlignment="0" applyProtection="0"/>
    <xf numFmtId="0" fontId="257" fillId="0" borderId="94">
      <alignment horizontal="center" wrapText="1"/>
      <protection hidden="1"/>
    </xf>
    <xf numFmtId="0" fontId="337" fillId="6" borderId="72" applyNumberFormat="0" applyAlignment="0" applyProtection="0"/>
    <xf numFmtId="0" fontId="153" fillId="103" borderId="53" applyNumberFormat="0" applyProtection="0">
      <alignment horizontal="right" vertical="center"/>
    </xf>
    <xf numFmtId="0" fontId="4" fillId="116" borderId="53" applyNumberFormat="0" applyProtection="0">
      <alignment horizontal="left" vertical="center" indent="1"/>
    </xf>
    <xf numFmtId="0" fontId="4" fillId="47" borderId="53" applyNumberFormat="0" applyProtection="0">
      <alignment horizontal="left" vertical="top" indent="1"/>
    </xf>
    <xf numFmtId="0" fontId="65" fillId="0" borderId="98">
      <alignment horizontal="left" vertical="center"/>
    </xf>
    <xf numFmtId="0" fontId="248" fillId="66" borderId="60" applyNumberFormat="0" applyFont="0" applyAlignment="0" applyProtection="0"/>
    <xf numFmtId="176" fontId="191" fillId="0" borderId="97"/>
    <xf numFmtId="0" fontId="345" fillId="78" borderId="72" applyNumberFormat="0" applyAlignment="0" applyProtection="0"/>
    <xf numFmtId="0" fontId="153" fillId="66" borderId="53" applyNumberFormat="0" applyProtection="0">
      <alignment horizontal="left" vertical="top" indent="1"/>
    </xf>
    <xf numFmtId="0" fontId="119" fillId="48" borderId="53" applyNumberFormat="0" applyProtection="0">
      <alignment vertical="center"/>
    </xf>
    <xf numFmtId="0" fontId="286" fillId="0" borderId="76">
      <alignment horizontal="center"/>
      <protection hidden="1"/>
    </xf>
    <xf numFmtId="0" fontId="153" fillId="150" borderId="53" applyNumberFormat="0" applyProtection="0">
      <alignment horizontal="right" vertical="center"/>
    </xf>
    <xf numFmtId="0" fontId="6" fillId="47" borderId="54" applyNumberFormat="0" applyProtection="0">
      <alignment horizontal="left" vertical="center" indent="1"/>
    </xf>
    <xf numFmtId="0" fontId="4" fillId="47" borderId="53" applyNumberFormat="0" applyProtection="0">
      <alignment horizontal="left" vertical="top" indent="1"/>
    </xf>
    <xf numFmtId="0" fontId="149" fillId="0" borderId="112">
      <protection hidden="1"/>
    </xf>
    <xf numFmtId="0" fontId="257" fillId="0" borderId="112">
      <protection hidden="1"/>
    </xf>
    <xf numFmtId="0" fontId="337" fillId="6" borderId="72" applyNumberFormat="0" applyAlignment="0" applyProtection="0"/>
    <xf numFmtId="176" fontId="175" fillId="0" borderId="50" applyFont="0" applyBorder="0"/>
    <xf numFmtId="0" fontId="345" fillId="78" borderId="72" applyNumberFormat="0" applyAlignment="0" applyProtection="0"/>
    <xf numFmtId="0" fontId="248" fillId="66" borderId="60" applyNumberFormat="0" applyFont="0" applyAlignment="0" applyProtection="0"/>
    <xf numFmtId="0" fontId="286" fillId="0" borderId="76">
      <alignment horizontal="center"/>
      <protection hidden="1"/>
    </xf>
    <xf numFmtId="0" fontId="153" fillId="66" borderId="53" applyNumberFormat="0" applyProtection="0">
      <alignment vertical="center"/>
    </xf>
    <xf numFmtId="0" fontId="4" fillId="64" borderId="53" applyNumberFormat="0" applyProtection="0">
      <alignment horizontal="left" vertical="top" indent="1"/>
    </xf>
    <xf numFmtId="5" fontId="261" fillId="0" borderId="97" applyAlignment="0" applyProtection="0"/>
    <xf numFmtId="0" fontId="4" fillId="64" borderId="53" applyNumberFormat="0" applyProtection="0">
      <alignment horizontal="left" vertical="top" indent="1"/>
    </xf>
    <xf numFmtId="0" fontId="149" fillId="0" borderId="112">
      <protection hidden="1"/>
    </xf>
    <xf numFmtId="0" fontId="4" fillId="0" borderId="97" applyNumberFormat="0" applyFont="0" applyFill="0" applyAlignment="0"/>
    <xf numFmtId="0" fontId="332" fillId="66" borderId="60" applyNumberFormat="0" applyFont="0" applyAlignment="0" applyProtection="0"/>
    <xf numFmtId="0" fontId="248" fillId="66" borderId="60" applyNumberFormat="0" applyFont="0" applyAlignment="0" applyProtection="0"/>
    <xf numFmtId="0" fontId="286" fillId="0" borderId="76">
      <alignment horizontal="center"/>
      <protection hidden="1"/>
    </xf>
    <xf numFmtId="0" fontId="119" fillId="48" borderId="53" applyNumberFormat="0" applyProtection="0">
      <alignment horizontal="left" vertical="top" indent="1"/>
    </xf>
    <xf numFmtId="0" fontId="153" fillId="66" borderId="53" applyNumberFormat="0" applyProtection="0">
      <alignment vertical="center"/>
    </xf>
    <xf numFmtId="0" fontId="153" fillId="149" borderId="53" applyNumberFormat="0" applyProtection="0">
      <alignment horizontal="right" vertical="center"/>
    </xf>
    <xf numFmtId="0" fontId="248" fillId="66" borderId="60" applyNumberFormat="0" applyFont="0" applyAlignment="0" applyProtection="0"/>
    <xf numFmtId="0" fontId="149" fillId="6" borderId="77">
      <protection hidden="1"/>
    </xf>
    <xf numFmtId="0" fontId="6" fillId="47" borderId="53" applyNumberFormat="0" applyProtection="0">
      <alignment horizontal="left" vertical="top" indent="1"/>
    </xf>
    <xf numFmtId="0" fontId="186" fillId="66" borderId="53" applyNumberFormat="0" applyProtection="0">
      <alignment horizontal="left" vertical="top" indent="1"/>
    </xf>
    <xf numFmtId="0" fontId="345" fillId="78" borderId="72" applyNumberFormat="0" applyAlignment="0" applyProtection="0"/>
    <xf numFmtId="0" fontId="248" fillId="66" borderId="60" applyNumberFormat="0" applyFont="0" applyAlignment="0" applyProtection="0"/>
    <xf numFmtId="0" fontId="153" fillId="103" borderId="53" applyNumberFormat="0" applyProtection="0">
      <alignment horizontal="right" vertical="center"/>
    </xf>
    <xf numFmtId="0" fontId="153" fillId="103" borderId="53" applyNumberFormat="0" applyProtection="0">
      <alignment horizontal="right" vertical="center"/>
    </xf>
    <xf numFmtId="0" fontId="4" fillId="116" borderId="53" applyNumberFormat="0" applyProtection="0">
      <alignment horizontal="left" vertical="top" indent="1"/>
    </xf>
    <xf numFmtId="0" fontId="153" fillId="73" borderId="53" applyNumberFormat="0" applyProtection="0">
      <alignment horizontal="right" vertical="center"/>
    </xf>
    <xf numFmtId="0" fontId="4" fillId="116" borderId="54" applyNumberFormat="0" applyProtection="0">
      <alignment horizontal="left" vertical="center" indent="1"/>
    </xf>
    <xf numFmtId="0" fontId="6" fillId="115" borderId="53" applyNumberFormat="0" applyProtection="0">
      <alignment horizontal="left" vertical="top" indent="1"/>
    </xf>
    <xf numFmtId="0" fontId="309" fillId="46" borderId="79" applyNumberFormat="0" applyAlignment="0" applyProtection="0"/>
    <xf numFmtId="0" fontId="153" fillId="115" borderId="53" applyNumberFormat="0" applyProtection="0">
      <alignment horizontal="left" vertical="top" indent="1"/>
    </xf>
    <xf numFmtId="0" fontId="4" fillId="64" borderId="53" applyNumberFormat="0" applyProtection="0">
      <alignment horizontal="left" vertical="center" indent="1"/>
    </xf>
    <xf numFmtId="0" fontId="257" fillId="0" borderId="112">
      <protection hidden="1"/>
    </xf>
    <xf numFmtId="0" fontId="4" fillId="116" borderId="53" applyNumberFormat="0" applyProtection="0">
      <alignment horizontal="left" vertical="top" indent="1"/>
    </xf>
    <xf numFmtId="0" fontId="186" fillId="66" borderId="53" applyNumberFormat="0" applyProtection="0">
      <alignment horizontal="left" vertical="top" indent="1"/>
    </xf>
    <xf numFmtId="0" fontId="153" fillId="66" borderId="53" applyNumberFormat="0" applyProtection="0">
      <alignment horizontal="left" vertical="top" indent="1"/>
    </xf>
    <xf numFmtId="0" fontId="4" fillId="47" borderId="53" applyNumberFormat="0" applyProtection="0">
      <alignment horizontal="left" vertical="top" indent="1"/>
    </xf>
    <xf numFmtId="0" fontId="149" fillId="0" borderId="112">
      <protection hidden="1"/>
    </xf>
    <xf numFmtId="0" fontId="248" fillId="66" borderId="60" applyNumberFormat="0" applyFont="0" applyAlignment="0" applyProtection="0"/>
    <xf numFmtId="0" fontId="222" fillId="66" borderId="53" applyNumberFormat="0" applyProtection="0">
      <alignment vertical="center"/>
    </xf>
    <xf numFmtId="0" fontId="348" fillId="6" borderId="79" applyNumberFormat="0" applyAlignment="0" applyProtection="0"/>
    <xf numFmtId="0" fontId="337" fillId="6" borderId="72" applyNumberFormat="0" applyAlignment="0" applyProtection="0"/>
    <xf numFmtId="0" fontId="286" fillId="0" borderId="112">
      <alignment horizontal="left" wrapText="1"/>
      <protection locked="0"/>
    </xf>
    <xf numFmtId="0" fontId="4" fillId="116" borderId="53" applyNumberFormat="0" applyProtection="0">
      <alignment horizontal="left" vertical="top" indent="1"/>
    </xf>
    <xf numFmtId="0" fontId="119" fillId="48" borderId="53" applyNumberFormat="0" applyProtection="0">
      <alignment horizontal="left" vertical="center" indent="1"/>
    </xf>
    <xf numFmtId="0" fontId="248" fillId="66" borderId="60" applyNumberFormat="0" applyFont="0" applyAlignment="0" applyProtection="0"/>
    <xf numFmtId="0" fontId="191" fillId="0" borderId="97"/>
    <xf numFmtId="0" fontId="130" fillId="66" borderId="60" applyNumberFormat="0" applyFont="0" applyAlignment="0" applyProtection="0"/>
    <xf numFmtId="0" fontId="222" fillId="66" borderId="53" applyNumberFormat="0" applyProtection="0">
      <alignment vertical="center"/>
    </xf>
    <xf numFmtId="0" fontId="345" fillId="78" borderId="72" applyNumberFormat="0" applyAlignment="0" applyProtection="0"/>
    <xf numFmtId="0" fontId="337" fillId="6" borderId="72" applyNumberFormat="0" applyAlignment="0" applyProtection="0"/>
    <xf numFmtId="0" fontId="4" fillId="0" borderId="97" applyNumberFormat="0" applyFont="0" applyFill="0" applyAlignment="0"/>
    <xf numFmtId="0" fontId="224" fillId="47" borderId="53" applyNumberFormat="0" applyProtection="0">
      <alignment horizontal="right" vertical="center"/>
    </xf>
    <xf numFmtId="176" fontId="146" fillId="0" borderId="1">
      <alignment horizontal="centerContinuous" vertical="center"/>
    </xf>
    <xf numFmtId="0" fontId="221" fillId="0" borderId="89" applyNumberFormat="0" applyFill="0" applyAlignment="0" applyProtection="0"/>
    <xf numFmtId="0" fontId="248" fillId="66" borderId="60" applyNumberFormat="0" applyFont="0" applyAlignment="0" applyProtection="0"/>
    <xf numFmtId="0" fontId="4" fillId="116" borderId="53" applyNumberFormat="0" applyProtection="0">
      <alignment horizontal="left" vertical="center" indent="1"/>
    </xf>
    <xf numFmtId="0" fontId="55" fillId="0" borderId="0"/>
    <xf numFmtId="43" fontId="55" fillId="0" borderId="0" applyFont="0" applyFill="0" applyBorder="0" applyAlignment="0" applyProtection="0"/>
    <xf numFmtId="0" fontId="79" fillId="0" borderId="0"/>
    <xf numFmtId="9" fontId="79" fillId="0" borderId="0" applyFont="0" applyFill="0" applyBorder="0" applyAlignment="0" applyProtection="0"/>
    <xf numFmtId="43" fontId="79" fillId="0" borderId="0" applyFont="0" applyFill="0" applyBorder="0" applyAlignment="0" applyProtection="0"/>
    <xf numFmtId="0" fontId="79" fillId="0" borderId="0"/>
    <xf numFmtId="0" fontId="79" fillId="4"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9" fontId="79" fillId="0" borderId="0" applyFont="0" applyFill="0" applyBorder="0" applyAlignment="0" applyProtection="0"/>
    <xf numFmtId="0" fontId="79" fillId="4" borderId="0"/>
    <xf numFmtId="0" fontId="79" fillId="4" borderId="0"/>
    <xf numFmtId="0" fontId="79" fillId="4" borderId="0"/>
    <xf numFmtId="0" fontId="79" fillId="0" borderId="0"/>
    <xf numFmtId="0" fontId="79" fillId="0" borderId="0"/>
    <xf numFmtId="9" fontId="79" fillId="0" borderId="0" applyFont="0" applyFill="0" applyBorder="0" applyAlignment="0" applyProtection="0"/>
    <xf numFmtId="0" fontId="79" fillId="0" borderId="0"/>
    <xf numFmtId="9"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4" borderId="0"/>
    <xf numFmtId="0" fontId="79" fillId="0" borderId="0"/>
    <xf numFmtId="0" fontId="4" fillId="0" borderId="0" applyFont="0" applyFill="0" applyBorder="0" applyAlignment="0" applyProtection="0"/>
    <xf numFmtId="0" fontId="130" fillId="208" borderId="0" applyNumberFormat="0" applyBorder="0" applyAlignment="0" applyProtection="0"/>
    <xf numFmtId="0" fontId="130" fillId="86" borderId="0" applyNumberFormat="0" applyBorder="0" applyAlignment="0" applyProtection="0"/>
    <xf numFmtId="0" fontId="130" fillId="209" borderId="0" applyNumberFormat="0" applyBorder="0" applyAlignment="0" applyProtection="0"/>
    <xf numFmtId="0" fontId="130" fillId="142" borderId="0" applyNumberFormat="0" applyBorder="0" applyAlignment="0" applyProtection="0"/>
    <xf numFmtId="0" fontId="130" fillId="108" borderId="0" applyNumberFormat="0" applyBorder="0" applyAlignment="0" applyProtection="0"/>
    <xf numFmtId="0" fontId="130" fillId="100" borderId="0" applyNumberFormat="0" applyBorder="0" applyAlignment="0" applyProtection="0"/>
    <xf numFmtId="0" fontId="130" fillId="107" borderId="0" applyNumberFormat="0" applyBorder="0" applyAlignment="0" applyProtection="0"/>
    <xf numFmtId="0" fontId="130" fillId="94" borderId="0" applyNumberFormat="0" applyBorder="0" applyAlignment="0" applyProtection="0"/>
    <xf numFmtId="0" fontId="130" fillId="142" borderId="0" applyNumberFormat="0" applyBorder="0" applyAlignment="0" applyProtection="0"/>
    <xf numFmtId="215" fontId="208" fillId="96" borderId="0" applyNumberFormat="0" applyBorder="0" applyAlignment="0" applyProtection="0"/>
    <xf numFmtId="215" fontId="208" fillId="107" borderId="0" applyNumberFormat="0" applyBorder="0" applyAlignment="0" applyProtection="0"/>
    <xf numFmtId="215" fontId="208" fillId="92" borderId="0" applyNumberFormat="0" applyBorder="0" applyAlignment="0" applyProtection="0"/>
    <xf numFmtId="215" fontId="208" fillId="98" borderId="0" applyNumberFormat="0" applyBorder="0" applyAlignment="0" applyProtection="0"/>
    <xf numFmtId="215" fontId="208" fillId="96" borderId="0" applyNumberFormat="0" applyBorder="0" applyAlignment="0" applyProtection="0"/>
    <xf numFmtId="215" fontId="208" fillId="108" borderId="0" applyNumberFormat="0" applyBorder="0" applyAlignment="0" applyProtection="0"/>
    <xf numFmtId="0" fontId="131" fillId="210" borderId="0" applyNumberFormat="0" applyBorder="0" applyAlignment="0" applyProtection="0"/>
    <xf numFmtId="10" fontId="4" fillId="0" borderId="0"/>
    <xf numFmtId="0" fontId="4" fillId="0" borderId="0"/>
    <xf numFmtId="283" fontId="132" fillId="0" borderId="0"/>
    <xf numFmtId="49" fontId="396" fillId="0" borderId="0" applyFont="0" applyFill="0" applyBorder="0" applyAlignment="0" applyProtection="0">
      <alignment horizontal="left"/>
    </xf>
    <xf numFmtId="284" fontId="64" fillId="0" borderId="0" applyAlignment="0" applyProtection="0"/>
    <xf numFmtId="166" fontId="6" fillId="0" borderId="0" applyFill="0" applyBorder="0" applyAlignment="0" applyProtection="0"/>
    <xf numFmtId="49" fontId="6" fillId="0" borderId="0" applyNumberFormat="0" applyAlignment="0" applyProtection="0">
      <alignment horizontal="left"/>
    </xf>
    <xf numFmtId="49" fontId="397" fillId="0" borderId="115" applyNumberFormat="0" applyAlignment="0" applyProtection="0">
      <alignment horizontal="left" wrapText="1"/>
    </xf>
    <xf numFmtId="49" fontId="397" fillId="0" borderId="0" applyNumberFormat="0" applyAlignment="0" applyProtection="0">
      <alignment horizontal="left" wrapText="1"/>
    </xf>
    <xf numFmtId="49" fontId="398" fillId="0" borderId="0" applyAlignment="0" applyProtection="0">
      <alignment horizontal="left"/>
    </xf>
    <xf numFmtId="0" fontId="399" fillId="98" borderId="72" applyNumberFormat="0" applyAlignment="0" applyProtection="0"/>
    <xf numFmtId="10" fontId="4" fillId="0" borderId="0"/>
    <xf numFmtId="44" fontId="4" fillId="0" borderId="0" applyFont="0" applyFill="0" applyBorder="0" applyAlignment="0" applyProtection="0"/>
    <xf numFmtId="7" fontId="4" fillId="0" borderId="0"/>
    <xf numFmtId="17" fontId="278" fillId="139" borderId="0"/>
    <xf numFmtId="0" fontId="285" fillId="0" borderId="0" applyNumberFormat="0" applyFill="0" applyBorder="0" applyAlignment="0" applyProtection="0"/>
    <xf numFmtId="0" fontId="157" fillId="0" borderId="0">
      <protection locked="0"/>
    </xf>
    <xf numFmtId="0" fontId="79" fillId="0" borderId="0"/>
    <xf numFmtId="10" fontId="4" fillId="0" borderId="0"/>
    <xf numFmtId="17" fontId="278" fillId="139" borderId="0"/>
    <xf numFmtId="43" fontId="79" fillId="0" borderId="0" applyFont="0" applyFill="0" applyBorder="0" applyAlignment="0" applyProtection="0"/>
    <xf numFmtId="17" fontId="278" fillId="139" borderId="0"/>
    <xf numFmtId="0" fontId="157" fillId="0" borderId="0">
      <protection locked="0"/>
    </xf>
    <xf numFmtId="222" fontId="4" fillId="114" borderId="5" applyNumberFormat="0" applyFont="0" applyBorder="0" applyAlignment="0" applyProtection="0">
      <alignment horizontal="center"/>
    </xf>
    <xf numFmtId="0" fontId="176" fillId="209" borderId="0" applyNumberFormat="0" applyBorder="0" applyAlignment="0" applyProtection="0"/>
    <xf numFmtId="7" fontId="4" fillId="6" borderId="0">
      <alignment horizontal="right"/>
    </xf>
    <xf numFmtId="0" fontId="285" fillId="0" borderId="0" applyNumberFormat="0" applyFill="0" applyBorder="0" applyAlignment="0" applyProtection="0"/>
    <xf numFmtId="0" fontId="65" fillId="0" borderId="38" applyNumberFormat="0" applyAlignment="0" applyProtection="0">
      <alignment horizontal="left" vertical="center"/>
    </xf>
    <xf numFmtId="0" fontId="65" fillId="0" borderId="4">
      <alignment horizontal="left" vertical="center"/>
    </xf>
    <xf numFmtId="0" fontId="400" fillId="0" borderId="86" applyNumberFormat="0" applyFill="0" applyAlignment="0" applyProtection="0"/>
    <xf numFmtId="0" fontId="401" fillId="211" borderId="0"/>
    <xf numFmtId="0" fontId="402" fillId="0" borderId="39" applyNumberFormat="0" applyFill="0" applyAlignment="0" applyProtection="0"/>
    <xf numFmtId="0" fontId="403" fillId="0" borderId="87" applyNumberFormat="0" applyFill="0" applyAlignment="0" applyProtection="0"/>
    <xf numFmtId="0" fontId="161" fillId="211" borderId="0"/>
    <xf numFmtId="0" fontId="403" fillId="0" borderId="0" applyNumberFormat="0" applyFill="0" applyBorder="0" applyAlignment="0" applyProtection="0"/>
    <xf numFmtId="0" fontId="117" fillId="0" borderId="0" applyNumberFormat="0" applyFill="0" applyBorder="0" applyAlignment="0" applyProtection="0">
      <alignment vertical="top"/>
      <protection locked="0"/>
    </xf>
    <xf numFmtId="10" fontId="6" fillId="66" borderId="2" applyNumberFormat="0" applyBorder="0" applyAlignment="0" applyProtection="0"/>
    <xf numFmtId="0" fontId="282" fillId="108" borderId="72" applyNumberFormat="0" applyAlignment="0" applyProtection="0"/>
    <xf numFmtId="44" fontId="4" fillId="0" borderId="0"/>
    <xf numFmtId="0" fontId="79" fillId="0" borderId="0"/>
    <xf numFmtId="0" fontId="175" fillId="0" borderId="50" applyFont="0" applyBorder="0"/>
    <xf numFmtId="0" fontId="4" fillId="46" borderId="0" applyFont="0"/>
    <xf numFmtId="0" fontId="4" fillId="0" borderId="0" applyFont="0" applyFill="0" applyBorder="0" applyAlignment="0" applyProtection="0"/>
    <xf numFmtId="176" fontId="55" fillId="0" borderId="0"/>
    <xf numFmtId="0" fontId="79" fillId="0" borderId="0"/>
    <xf numFmtId="0" fontId="4" fillId="0" borderId="0"/>
    <xf numFmtId="0" fontId="4" fillId="79" borderId="60" applyNumberFormat="0" applyFont="0" applyAlignment="0" applyProtection="0"/>
    <xf numFmtId="4" fontId="4" fillId="0" borderId="0"/>
    <xf numFmtId="0" fontId="309" fillId="98" borderId="79" applyNumberFormat="0" applyAlignment="0" applyProtection="0"/>
    <xf numFmtId="0" fontId="157" fillId="0" borderId="0">
      <protection locked="0"/>
    </xf>
    <xf numFmtId="0" fontId="157" fillId="0" borderId="0">
      <protection locked="0"/>
    </xf>
    <xf numFmtId="9" fontId="4" fillId="0" borderId="0" applyFont="0" applyFill="0" applyBorder="0" applyAlignment="0" applyProtection="0"/>
    <xf numFmtId="10" fontId="4" fillId="0" borderId="0"/>
    <xf numFmtId="0" fontId="258" fillId="94" borderId="54"/>
    <xf numFmtId="4" fontId="119" fillId="84" borderId="53" applyNumberFormat="0" applyProtection="0">
      <alignment vertical="center"/>
    </xf>
    <xf numFmtId="4" fontId="220" fillId="84" borderId="53" applyNumberFormat="0" applyProtection="0">
      <alignment vertical="center"/>
    </xf>
    <xf numFmtId="4" fontId="119" fillId="84" borderId="53" applyNumberFormat="0" applyProtection="0">
      <alignment horizontal="left" vertical="center" indent="1"/>
    </xf>
    <xf numFmtId="215" fontId="119" fillId="84" borderId="53" applyNumberFormat="0" applyProtection="0">
      <alignment horizontal="left" vertical="top" indent="1"/>
    </xf>
    <xf numFmtId="4" fontId="153" fillId="86" borderId="53" applyNumberFormat="0" applyProtection="0">
      <alignment horizontal="right" vertical="center"/>
    </xf>
    <xf numFmtId="4" fontId="153" fillId="107" borderId="53" applyNumberFormat="0" applyProtection="0">
      <alignment horizontal="right" vertical="center"/>
    </xf>
    <xf numFmtId="4" fontId="153" fillId="88" borderId="53" applyNumberFormat="0" applyProtection="0">
      <alignment horizontal="right" vertical="center"/>
    </xf>
    <xf numFmtId="4" fontId="153" fillId="89" borderId="53" applyNumberFormat="0" applyProtection="0">
      <alignment horizontal="right" vertical="center"/>
    </xf>
    <xf numFmtId="4" fontId="153" fillId="90" borderId="53" applyNumberFormat="0" applyProtection="0">
      <alignment horizontal="right" vertical="center"/>
    </xf>
    <xf numFmtId="4" fontId="153" fillId="91" borderId="53" applyNumberFormat="0" applyProtection="0">
      <alignment horizontal="right" vertical="center"/>
    </xf>
    <xf numFmtId="4" fontId="153" fillId="92" borderId="53" applyNumberFormat="0" applyProtection="0">
      <alignment horizontal="right" vertical="center"/>
    </xf>
    <xf numFmtId="4" fontId="153" fillId="93" borderId="53" applyNumberFormat="0" applyProtection="0">
      <alignment horizontal="right" vertical="center"/>
    </xf>
    <xf numFmtId="4" fontId="153" fillId="94" borderId="53" applyNumberFormat="0" applyProtection="0">
      <alignment horizontal="right" vertical="center"/>
    </xf>
    <xf numFmtId="4" fontId="119" fillId="95" borderId="61" applyNumberFormat="0" applyProtection="0">
      <alignment horizontal="left" vertical="center" indent="1"/>
    </xf>
    <xf numFmtId="10" fontId="4" fillId="0" borderId="0"/>
    <xf numFmtId="4" fontId="153" fillId="97" borderId="53" applyNumberFormat="0" applyProtection="0">
      <alignment horizontal="right" vertical="center"/>
    </xf>
    <xf numFmtId="215" fontId="4" fillId="96" borderId="53" applyNumberFormat="0" applyProtection="0">
      <alignment horizontal="left" vertical="center" indent="1"/>
    </xf>
    <xf numFmtId="215" fontId="4" fillId="96" borderId="53" applyNumberFormat="0" applyProtection="0">
      <alignment horizontal="left" vertical="top" indent="1"/>
    </xf>
    <xf numFmtId="215" fontId="4" fillId="97" borderId="53" applyNumberFormat="0" applyProtection="0">
      <alignment horizontal="left" vertical="center" indent="1"/>
    </xf>
    <xf numFmtId="215" fontId="4" fillId="97" borderId="53" applyNumberFormat="0" applyProtection="0">
      <alignment horizontal="left" vertical="top" indent="1"/>
    </xf>
    <xf numFmtId="215" fontId="4" fillId="100" borderId="53" applyNumberFormat="0" applyProtection="0">
      <alignment horizontal="left" vertical="center" indent="1"/>
    </xf>
    <xf numFmtId="215" fontId="4" fillId="100" borderId="53" applyNumberFormat="0" applyProtection="0">
      <alignment horizontal="left" vertical="top" indent="1"/>
    </xf>
    <xf numFmtId="215" fontId="4" fillId="80" borderId="53" applyNumberFormat="0" applyProtection="0">
      <alignment horizontal="left" vertical="center" indent="1"/>
    </xf>
    <xf numFmtId="215" fontId="4" fillId="80" borderId="53" applyNumberFormat="0" applyProtection="0">
      <alignment horizontal="left" vertical="top" indent="1"/>
    </xf>
    <xf numFmtId="215" fontId="4" fillId="81" borderId="2" applyNumberFormat="0">
      <protection locked="0"/>
    </xf>
    <xf numFmtId="4" fontId="153" fillId="79" borderId="53" applyNumberFormat="0" applyProtection="0">
      <alignment vertical="center"/>
    </xf>
    <xf numFmtId="4" fontId="222" fillId="79" borderId="53" applyNumberFormat="0" applyProtection="0">
      <alignment vertical="center"/>
    </xf>
    <xf numFmtId="4" fontId="153" fillId="79" borderId="53" applyNumberFormat="0" applyProtection="0">
      <alignment horizontal="left" vertical="center" indent="1"/>
    </xf>
    <xf numFmtId="215" fontId="153" fillId="79" borderId="53" applyNumberFormat="0" applyProtection="0">
      <alignment horizontal="left" vertical="top" indent="1"/>
    </xf>
    <xf numFmtId="4" fontId="153" fillId="80" borderId="53" applyNumberFormat="0" applyProtection="0">
      <alignment horizontal="right" vertical="center"/>
    </xf>
    <xf numFmtId="4" fontId="222" fillId="80" borderId="53" applyNumberFormat="0" applyProtection="0">
      <alignment horizontal="right" vertical="center"/>
    </xf>
    <xf numFmtId="4" fontId="153" fillId="97" borderId="53" applyNumberFormat="0" applyProtection="0">
      <alignment horizontal="left" vertical="center" indent="1"/>
    </xf>
    <xf numFmtId="215" fontId="153" fillId="97" borderId="53" applyNumberFormat="0" applyProtection="0">
      <alignment horizontal="left" vertical="top" indent="1"/>
    </xf>
    <xf numFmtId="4" fontId="224" fillId="80" borderId="53" applyNumberFormat="0" applyProtection="0">
      <alignment horizontal="right" vertical="center"/>
    </xf>
    <xf numFmtId="0" fontId="404" fillId="211" borderId="0"/>
    <xf numFmtId="0" fontId="4" fillId="0" borderId="0" applyFont="0" applyFill="0" applyBorder="0" applyAlignment="0" applyProtection="0"/>
    <xf numFmtId="43" fontId="79" fillId="0" borderId="0" applyFont="0" applyFill="0" applyBorder="0" applyAlignment="0" applyProtection="0"/>
    <xf numFmtId="0" fontId="4" fillId="0" borderId="0">
      <alignment horizontal="left" vertical="top" wrapText="1"/>
    </xf>
    <xf numFmtId="0" fontId="159" fillId="0" borderId="89" applyNumberFormat="0" applyFill="0" applyAlignment="0" applyProtection="0"/>
    <xf numFmtId="7" fontId="4" fillId="46" borderId="35"/>
    <xf numFmtId="0" fontId="258" fillId="145" borderId="54"/>
    <xf numFmtId="0" fontId="405" fillId="0" borderId="0"/>
    <xf numFmtId="1" fontId="206" fillId="0" borderId="14" applyFont="0" applyFill="0" applyBorder="0" applyAlignment="0" applyProtection="0">
      <alignment horizontal="left"/>
    </xf>
    <xf numFmtId="0" fontId="406" fillId="0" borderId="0" applyNumberFormat="0" applyFill="0" applyBorder="0" applyAlignment="0" applyProtection="0"/>
    <xf numFmtId="215" fontId="231" fillId="0" borderId="0" applyNumberFormat="0" applyFill="0" applyBorder="0" applyAlignment="0" applyProtection="0">
      <alignment vertical="top"/>
      <protection locked="0"/>
    </xf>
    <xf numFmtId="37" fontId="144" fillId="68" borderId="42">
      <protection locked="0"/>
    </xf>
    <xf numFmtId="44" fontId="4" fillId="0" borderId="0"/>
    <xf numFmtId="43" fontId="79" fillId="0" borderId="0" applyFont="0" applyFill="0" applyBorder="0" applyAlignment="0" applyProtection="0"/>
    <xf numFmtId="0" fontId="221" fillId="0" borderId="0" applyNumberFormat="0" applyFill="0"/>
    <xf numFmtId="0" fontId="79" fillId="4" borderId="0"/>
    <xf numFmtId="43" fontId="79" fillId="0" borderId="0" applyFont="0" applyFill="0" applyBorder="0" applyAlignment="0" applyProtection="0"/>
    <xf numFmtId="0" fontId="79" fillId="0" borderId="0"/>
    <xf numFmtId="0" fontId="4" fillId="0" borderId="0" applyFont="0" applyFill="0" applyBorder="0" applyAlignment="0" applyProtection="0"/>
    <xf numFmtId="0" fontId="4" fillId="0" borderId="0"/>
    <xf numFmtId="0" fontId="4" fillId="0" borderId="0"/>
    <xf numFmtId="3" fontId="150" fillId="0" borderId="0" applyFont="0" applyFill="0" applyBorder="0" applyAlignment="0" applyProtection="0"/>
    <xf numFmtId="0" fontId="79" fillId="0" borderId="0"/>
    <xf numFmtId="0" fontId="4" fillId="0" borderId="0"/>
    <xf numFmtId="49" fontId="396" fillId="0" borderId="0" applyFont="0" applyFill="0" applyBorder="0" applyAlignment="0" applyProtection="0">
      <alignment horizontal="left"/>
    </xf>
    <xf numFmtId="284" fontId="64" fillId="0" borderId="0" applyAlignment="0" applyProtection="0"/>
    <xf numFmtId="166" fontId="6" fillId="0" borderId="0" applyFill="0" applyBorder="0" applyAlignment="0" applyProtection="0"/>
    <xf numFmtId="49" fontId="6" fillId="0" borderId="0" applyNumberFormat="0" applyAlignment="0" applyProtection="0">
      <alignment horizontal="left"/>
    </xf>
    <xf numFmtId="49" fontId="397" fillId="0" borderId="115" applyNumberFormat="0" applyAlignment="0" applyProtection="0">
      <alignment horizontal="left" wrapText="1"/>
    </xf>
    <xf numFmtId="49" fontId="397" fillId="0" borderId="0" applyNumberFormat="0" applyAlignment="0" applyProtection="0">
      <alignment horizontal="left" wrapText="1"/>
    </xf>
    <xf numFmtId="49" fontId="398" fillId="0" borderId="0" applyAlignment="0" applyProtection="0">
      <alignment horizontal="left"/>
    </xf>
    <xf numFmtId="0" fontId="132" fillId="0" borderId="0" applyFill="0" applyBorder="0" applyAlignment="0"/>
    <xf numFmtId="0" fontId="143" fillId="0" borderId="0" applyFill="0" applyBorder="0" applyAlignment="0"/>
    <xf numFmtId="0" fontId="143" fillId="0" borderId="0" applyFill="0" applyBorder="0" applyAlignment="0"/>
    <xf numFmtId="0" fontId="157" fillId="0" borderId="0">
      <protection locked="0"/>
    </xf>
    <xf numFmtId="0" fontId="132" fillId="0" borderId="0" applyFill="0" applyBorder="0" applyAlignment="0"/>
    <xf numFmtId="0" fontId="143" fillId="0" borderId="0" applyFill="0" applyBorder="0" applyAlignment="0"/>
    <xf numFmtId="49" fontId="148" fillId="0" borderId="0">
      <alignment horizontal="right" vertical="center"/>
    </xf>
    <xf numFmtId="0" fontId="132" fillId="0" borderId="0" applyFont="0" applyFill="0" applyBorder="0" applyAlignment="0" applyProtection="0"/>
    <xf numFmtId="183" fontId="149" fillId="0" borderId="0" applyFont="0" applyFill="0" applyBorder="0" applyAlignment="0" applyProtection="0"/>
    <xf numFmtId="184" fontId="149" fillId="0" borderId="0" applyFill="0" applyBorder="0" applyAlignment="0" applyProtection="0"/>
    <xf numFmtId="43" fontId="4" fillId="0" borderId="0" applyFont="0" applyFill="0" applyBorder="0" applyAlignment="0" applyProtection="0"/>
    <xf numFmtId="3" fontId="150" fillId="0" borderId="0" applyFont="0" applyFill="0" applyBorder="0" applyAlignment="0" applyProtection="0"/>
    <xf numFmtId="0" fontId="118" fillId="0" borderId="47" applyNumberFormat="0" applyFill="0" applyAlignment="0" applyProtection="0"/>
    <xf numFmtId="0" fontId="143" fillId="0" borderId="0" applyFont="0" applyFill="0" applyBorder="0" applyAlignment="0" applyProtection="0"/>
    <xf numFmtId="44" fontId="4" fillId="0" borderId="0" applyFont="0" applyFill="0" applyBorder="0" applyAlignment="0" applyProtection="0"/>
    <xf numFmtId="7" fontId="4" fillId="0" borderId="0"/>
    <xf numFmtId="187" fontId="150" fillId="0" borderId="0" applyFont="0" applyFill="0" applyBorder="0" applyAlignment="0" applyProtection="0"/>
    <xf numFmtId="0" fontId="157" fillId="0" borderId="0">
      <protection locked="0"/>
    </xf>
    <xf numFmtId="191" fontId="158" fillId="0" borderId="0" applyFont="0" applyFill="0" applyBorder="0" applyAlignment="0" applyProtection="0"/>
    <xf numFmtId="0" fontId="132" fillId="0" borderId="0" applyFill="0" applyBorder="0" applyAlignment="0"/>
    <xf numFmtId="0" fontId="143" fillId="0" borderId="0" applyFill="0" applyBorder="0" applyAlignment="0"/>
    <xf numFmtId="0" fontId="132" fillId="0" borderId="0" applyFill="0" applyBorder="0" applyAlignment="0"/>
    <xf numFmtId="0" fontId="143" fillId="0" borderId="0" applyFill="0" applyBorder="0" applyAlignment="0"/>
    <xf numFmtId="10" fontId="4" fillId="0" borderId="0"/>
    <xf numFmtId="38" fontId="149" fillId="0" borderId="45">
      <alignment vertical="center"/>
    </xf>
    <xf numFmtId="17" fontId="278" fillId="139" borderId="0"/>
    <xf numFmtId="7" fontId="4" fillId="6" borderId="0">
      <alignment horizontal="right"/>
    </xf>
    <xf numFmtId="0" fontId="285" fillId="0" borderId="0" applyNumberFormat="0" applyFill="0" applyBorder="0" applyAlignment="0" applyProtection="0"/>
    <xf numFmtId="0" fontId="65" fillId="0" borderId="38" applyNumberFormat="0" applyAlignment="0" applyProtection="0">
      <alignment horizontal="left" vertical="center"/>
    </xf>
    <xf numFmtId="0" fontId="65" fillId="0" borderId="4">
      <alignment horizontal="left" vertical="center"/>
    </xf>
    <xf numFmtId="0" fontId="400" fillId="0" borderId="86" applyNumberFormat="0" applyFill="0" applyAlignment="0" applyProtection="0"/>
    <xf numFmtId="0" fontId="79" fillId="0" borderId="0"/>
    <xf numFmtId="0" fontId="402" fillId="0" borderId="39" applyNumberFormat="0" applyFill="0" applyAlignment="0" applyProtection="0"/>
    <xf numFmtId="0" fontId="403" fillId="0" borderId="87" applyNumberFormat="0" applyFill="0" applyAlignment="0" applyProtection="0"/>
    <xf numFmtId="0" fontId="403" fillId="0" borderId="0" applyNumberFormat="0" applyFill="0" applyBorder="0" applyAlignment="0" applyProtection="0"/>
    <xf numFmtId="0" fontId="117" fillId="0" borderId="0" applyNumberFormat="0" applyFill="0" applyBorder="0" applyAlignment="0" applyProtection="0">
      <alignment vertical="top"/>
      <protection locked="0"/>
    </xf>
    <xf numFmtId="249" fontId="4" fillId="0" borderId="0" applyFont="0" applyFill="0" applyBorder="0" applyAlignment="0" applyProtection="0"/>
    <xf numFmtId="41" fontId="168" fillId="46" borderId="0" applyBorder="0" applyAlignment="0">
      <alignment horizontal="center" wrapText="1"/>
      <protection locked="0"/>
    </xf>
    <xf numFmtId="44" fontId="4" fillId="0" borderId="0"/>
    <xf numFmtId="0" fontId="132" fillId="0" borderId="0" applyFill="0" applyBorder="0" applyAlignment="0"/>
    <xf numFmtId="0" fontId="143" fillId="0" borderId="0" applyFill="0" applyBorder="0" applyAlignment="0"/>
    <xf numFmtId="0" fontId="132" fillId="0" borderId="0" applyFill="0" applyBorder="0" applyAlignment="0"/>
    <xf numFmtId="0" fontId="143" fillId="0" borderId="0" applyFill="0" applyBorder="0" applyAlignment="0"/>
    <xf numFmtId="0" fontId="175" fillId="0" borderId="50" applyFont="0" applyBorder="0"/>
    <xf numFmtId="0" fontId="157" fillId="0" borderId="0">
      <protection locked="0"/>
    </xf>
    <xf numFmtId="198" fontId="65" fillId="0" borderId="0">
      <alignment horizontal="center"/>
    </xf>
    <xf numFmtId="37" fontId="177" fillId="0" borderId="0"/>
    <xf numFmtId="0" fontId="178" fillId="0" borderId="0"/>
    <xf numFmtId="0" fontId="4" fillId="0" borderId="0"/>
    <xf numFmtId="0" fontId="4" fillId="0" borderId="0" applyFont="0" applyFill="0" applyBorder="0" applyAlignment="0" applyProtection="0"/>
    <xf numFmtId="176" fontId="55" fillId="0" borderId="0"/>
    <xf numFmtId="0" fontId="79" fillId="0" borderId="0"/>
    <xf numFmtId="0" fontId="4" fillId="0" borderId="0"/>
    <xf numFmtId="202" fontId="180" fillId="0" borderId="0">
      <alignment horizontal="right"/>
    </xf>
    <xf numFmtId="4" fontId="4" fillId="0" borderId="0"/>
    <xf numFmtId="0" fontId="79" fillId="0" borderId="0"/>
    <xf numFmtId="9" fontId="4" fillId="0" borderId="0" applyFont="0" applyFill="0" applyBorder="0" applyAlignment="0" applyProtection="0"/>
    <xf numFmtId="10" fontId="4" fillId="0" borderId="0"/>
    <xf numFmtId="0" fontId="157" fillId="0" borderId="0">
      <protection locked="0"/>
    </xf>
    <xf numFmtId="38" fontId="308" fillId="0" borderId="0"/>
    <xf numFmtId="0" fontId="4" fillId="0" borderId="0" applyFont="0" applyFill="0" applyBorder="0" applyAlignment="0" applyProtection="0"/>
    <xf numFmtId="0" fontId="4" fillId="0" borderId="0">
      <alignment horizontal="left" vertical="top" wrapText="1"/>
    </xf>
    <xf numFmtId="0" fontId="79" fillId="0" borderId="0"/>
    <xf numFmtId="0" fontId="351" fillId="0" borderId="0" applyNumberFormat="0" applyFill="0" applyBorder="0" applyAlignment="0" applyProtection="0"/>
    <xf numFmtId="191" fontId="158" fillId="0" borderId="0" applyFont="0" applyFill="0" applyBorder="0" applyAlignment="0" applyProtection="0"/>
    <xf numFmtId="0" fontId="159" fillId="0" borderId="89" applyNumberFormat="0" applyFill="0" applyAlignment="0" applyProtection="0"/>
    <xf numFmtId="7" fontId="4" fillId="46" borderId="35"/>
    <xf numFmtId="37" fontId="6" fillId="0" borderId="0"/>
    <xf numFmtId="40" fontId="205" fillId="0" borderId="0" applyNumberFormat="0" applyFill="0" applyBorder="0" applyAlignment="0">
      <protection locked="0"/>
    </xf>
    <xf numFmtId="0" fontId="405" fillId="0" borderId="0"/>
    <xf numFmtId="1" fontId="206" fillId="0" borderId="14" applyFont="0" applyFill="0" applyBorder="0" applyAlignment="0" applyProtection="0">
      <alignment horizontal="left"/>
    </xf>
    <xf numFmtId="0" fontId="406" fillId="0" borderId="0" applyNumberFormat="0" applyFill="0" applyBorder="0" applyAlignment="0" applyProtection="0"/>
    <xf numFmtId="215" fontId="231" fillId="0" borderId="0" applyNumberFormat="0" applyFill="0" applyBorder="0" applyAlignment="0" applyProtection="0">
      <alignment vertical="top"/>
      <protection locked="0"/>
    </xf>
    <xf numFmtId="41" fontId="168" fillId="46" borderId="0" applyBorder="0" applyAlignment="0">
      <alignment horizontal="center" wrapText="1"/>
      <protection locked="0"/>
    </xf>
    <xf numFmtId="44" fontId="4" fillId="0" borderId="0"/>
    <xf numFmtId="0" fontId="221" fillId="0" borderId="0" applyNumberFormat="0" applyFill="0"/>
    <xf numFmtId="0" fontId="4" fillId="0" borderId="0" applyFont="0" applyFill="0" applyBorder="0" applyAlignment="0" applyProtection="0"/>
    <xf numFmtId="0" fontId="4" fillId="0" borderId="0"/>
    <xf numFmtId="0" fontId="79" fillId="0" borderId="0"/>
    <xf numFmtId="3" fontId="150" fillId="0" borderId="0" applyFont="0" applyFill="0" applyBorder="0" applyAlignment="0" applyProtection="0"/>
    <xf numFmtId="3" fontId="150" fillId="0" borderId="0" applyFont="0" applyFill="0" applyBorder="0" applyAlignment="0" applyProtection="0"/>
    <xf numFmtId="3" fontId="150" fillId="0" borderId="0" applyFont="0" applyFill="0" applyBorder="0" applyAlignment="0" applyProtection="0"/>
    <xf numFmtId="3" fontId="150" fillId="0" borderId="0" applyFont="0" applyFill="0" applyBorder="0" applyAlignment="0" applyProtection="0"/>
    <xf numFmtId="0" fontId="79" fillId="0" borderId="0"/>
    <xf numFmtId="0" fontId="79" fillId="0" borderId="0"/>
    <xf numFmtId="0" fontId="79" fillId="0" borderId="0"/>
    <xf numFmtId="3" fontId="150" fillId="0" borderId="0" applyFont="0" applyFill="0" applyBorder="0" applyAlignment="0" applyProtection="0"/>
    <xf numFmtId="0" fontId="157" fillId="0" borderId="0">
      <protection locked="0"/>
    </xf>
    <xf numFmtId="0" fontId="4" fillId="0" borderId="59"/>
    <xf numFmtId="0" fontId="4" fillId="0" borderId="0" applyFont="0" applyFill="0" applyBorder="0" applyAlignment="0" applyProtection="0"/>
    <xf numFmtId="43" fontId="79" fillId="0" borderId="0" applyFont="0" applyFill="0" applyBorder="0" applyAlignment="0" applyProtection="0"/>
    <xf numFmtId="3" fontId="204" fillId="0" borderId="47" applyProtection="0"/>
    <xf numFmtId="43" fontId="79" fillId="0" borderId="0" applyFont="0" applyFill="0" applyBorder="0" applyAlignment="0" applyProtection="0"/>
    <xf numFmtId="0" fontId="285" fillId="0" borderId="0" applyNumberFormat="0" applyFill="0" applyBorder="0" applyAlignment="0" applyProtection="0"/>
    <xf numFmtId="17" fontId="278" fillId="139"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10" fontId="4" fillId="0" borderId="0"/>
    <xf numFmtId="43" fontId="79" fillId="0" borderId="0" applyFont="0" applyFill="0" applyBorder="0" applyAlignment="0" applyProtection="0"/>
    <xf numFmtId="0" fontId="79" fillId="0" borderId="0"/>
    <xf numFmtId="38" fontId="149" fillId="0" borderId="45">
      <alignment vertical="center"/>
    </xf>
    <xf numFmtId="0" fontId="118" fillId="0" borderId="47" applyNumberFormat="0" applyFill="0" applyAlignment="0" applyProtection="0"/>
    <xf numFmtId="17" fontId="278" fillId="139" borderId="0"/>
    <xf numFmtId="0" fontId="157" fillId="0" borderId="0">
      <protection locked="0"/>
    </xf>
    <xf numFmtId="17" fontId="278" fillId="139" borderId="0"/>
    <xf numFmtId="17" fontId="278" fillId="139" borderId="0"/>
    <xf numFmtId="0" fontId="4" fillId="0" borderId="59"/>
    <xf numFmtId="10" fontId="4" fillId="0" borderId="0"/>
    <xf numFmtId="209" fontId="198" fillId="0" borderId="1" applyBorder="0" applyProtection="0">
      <alignment horizontal="right" vertical="center"/>
    </xf>
    <xf numFmtId="0" fontId="4" fillId="0" borderId="0" applyFont="0" applyFill="0" applyBorder="0" applyAlignment="0" applyProtection="0"/>
    <xf numFmtId="209" fontId="198" fillId="0" borderId="96" applyBorder="0" applyProtection="0">
      <alignment horizontal="right" vertical="center"/>
    </xf>
    <xf numFmtId="3" fontId="204" fillId="0" borderId="47" applyProtection="0"/>
    <xf numFmtId="0" fontId="4" fillId="0" borderId="0" applyFont="0" applyFill="0" applyBorder="0" applyAlignment="0" applyProtection="0"/>
    <xf numFmtId="0" fontId="79" fillId="0" borderId="0"/>
    <xf numFmtId="0" fontId="4" fillId="0" borderId="0" applyFont="0" applyFill="0" applyBorder="0" applyAlignment="0" applyProtection="0"/>
    <xf numFmtId="209" fontId="198" fillId="0" borderId="96" applyBorder="0" applyProtection="0">
      <alignment horizontal="right" vertical="center"/>
    </xf>
    <xf numFmtId="17" fontId="278" fillId="139" borderId="0"/>
    <xf numFmtId="0" fontId="4" fillId="0" borderId="0" applyFont="0" applyFill="0" applyBorder="0" applyAlignment="0" applyProtection="0"/>
    <xf numFmtId="0" fontId="157" fillId="0" borderId="0">
      <protection locked="0"/>
    </xf>
    <xf numFmtId="0" fontId="4" fillId="0" borderId="0" applyFont="0" applyFill="0" applyBorder="0" applyAlignment="0" applyProtection="0"/>
    <xf numFmtId="0" fontId="79" fillId="0" borderId="0"/>
    <xf numFmtId="0" fontId="79" fillId="4" borderId="0"/>
    <xf numFmtId="0" fontId="79" fillId="4" borderId="0"/>
    <xf numFmtId="0" fontId="79" fillId="0" borderId="0"/>
    <xf numFmtId="0" fontId="79" fillId="0" borderId="0"/>
    <xf numFmtId="43" fontId="79" fillId="0" borderId="0" applyFont="0" applyFill="0" applyBorder="0" applyAlignment="0" applyProtection="0"/>
    <xf numFmtId="9" fontId="357" fillId="0" borderId="0" applyFont="0" applyFill="0" applyBorder="0" applyAlignment="0" applyProtection="0"/>
    <xf numFmtId="41" fontId="79" fillId="0" borderId="0" applyFont="0" applyFill="0" applyBorder="0" applyAlignment="0" applyProtection="0"/>
    <xf numFmtId="0" fontId="357" fillId="0" borderId="0"/>
    <xf numFmtId="41" fontId="79" fillId="0" borderId="0" applyFont="0" applyFill="0" applyBorder="0" applyAlignment="0" applyProtection="0"/>
    <xf numFmtId="41" fontId="79" fillId="0" borderId="0" applyFont="0" applyFill="0" applyBorder="0" applyAlignment="0" applyProtection="0"/>
    <xf numFmtId="9" fontId="79" fillId="0" borderId="0" applyFont="0" applyFill="0" applyBorder="0" applyAlignment="0" applyProtection="0"/>
    <xf numFmtId="0" fontId="79" fillId="0" borderId="0"/>
    <xf numFmtId="0" fontId="79" fillId="0" borderId="0"/>
    <xf numFmtId="0" fontId="79" fillId="0" borderId="0"/>
    <xf numFmtId="9" fontId="79" fillId="0" borderId="0" applyFont="0" applyFill="0" applyBorder="0" applyAlignment="0" applyProtection="0"/>
    <xf numFmtId="0" fontId="79" fillId="0" borderId="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79" fillId="4" borderId="0"/>
    <xf numFmtId="0" fontId="79" fillId="4" borderId="0"/>
    <xf numFmtId="0" fontId="79" fillId="0" borderId="0"/>
    <xf numFmtId="43" fontId="79" fillId="0" borderId="0" applyFont="0" applyFill="0" applyBorder="0" applyAlignment="0" applyProtection="0"/>
    <xf numFmtId="9" fontId="79" fillId="0" borderId="0" applyFont="0" applyFill="0" applyBorder="0" applyAlignment="0" applyProtection="0"/>
    <xf numFmtId="0" fontId="79" fillId="4" borderId="0"/>
    <xf numFmtId="43" fontId="55"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9" fontId="79" fillId="0" borderId="0" applyFont="0" applyFill="0" applyBorder="0" applyAlignment="0" applyProtection="0"/>
    <xf numFmtId="9"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applyNumberFormat="0" applyFill="0" applyBorder="0" applyProtection="0">
      <alignment vertical="top"/>
    </xf>
    <xf numFmtId="0" fontId="79" fillId="0" borderId="0" applyNumberFormat="0" applyFill="0" applyBorder="0" applyProtection="0">
      <alignment vertical="top"/>
    </xf>
    <xf numFmtId="0" fontId="79" fillId="0" borderId="0" applyNumberFormat="0" applyFill="0" applyBorder="0" applyProtection="0">
      <alignment vertical="top"/>
    </xf>
    <xf numFmtId="0" fontId="79" fillId="0" borderId="0"/>
    <xf numFmtId="0" fontId="79" fillId="0" borderId="0"/>
    <xf numFmtId="0" fontId="4" fillId="0" borderId="0"/>
  </cellStyleXfs>
  <cellXfs count="1225">
    <xf numFmtId="0" fontId="0" fillId="0" borderId="0" xfId="0"/>
    <xf numFmtId="0" fontId="2" fillId="0" borderId="0" xfId="8" applyFont="1" applyFill="1" applyBorder="1" applyAlignment="1" applyProtection="1">
      <alignment horizontal="left" vertical="top"/>
    </xf>
    <xf numFmtId="0" fontId="68" fillId="0" borderId="0" xfId="8" applyFill="1" applyBorder="1" applyAlignment="1" applyProtection="1">
      <alignment horizontal="left" vertical="top"/>
    </xf>
    <xf numFmtId="0" fontId="0" fillId="0" borderId="0" xfId="0" applyAlignment="1">
      <alignment vertical="center"/>
    </xf>
    <xf numFmtId="0" fontId="71" fillId="0" borderId="0" xfId="0" applyFont="1" applyAlignment="1">
      <alignment vertical="center"/>
    </xf>
    <xf numFmtId="0" fontId="415" fillId="0" borderId="0" xfId="0" applyFont="1" applyAlignment="1">
      <alignment vertical="center"/>
    </xf>
    <xf numFmtId="0" fontId="69" fillId="43" borderId="0" xfId="9" applyFont="1" applyFill="1" applyBorder="1" applyAlignment="1" applyProtection="1">
      <alignment horizontal="left" vertical="center" wrapText="1"/>
    </xf>
    <xf numFmtId="0" fontId="29" fillId="0" borderId="0" xfId="0" applyFont="1" applyAlignment="1">
      <alignment vertical="center"/>
    </xf>
    <xf numFmtId="0" fontId="4" fillId="4" borderId="0" xfId="16" applyFill="1"/>
    <xf numFmtId="0" fontId="4" fillId="4" borderId="0" xfId="16" applyFill="1" applyAlignment="1">
      <alignment vertical="center"/>
    </xf>
    <xf numFmtId="0" fontId="51" fillId="0" borderId="0" xfId="16" applyFont="1" applyAlignment="1">
      <alignment horizontal="left" vertical="center"/>
    </xf>
    <xf numFmtId="0" fontId="53" fillId="4" borderId="0" xfId="16" applyFont="1" applyFill="1"/>
    <xf numFmtId="0" fontId="416" fillId="4" borderId="0" xfId="16" applyFont="1" applyFill="1"/>
    <xf numFmtId="0" fontId="415" fillId="4" borderId="0" xfId="16" applyFont="1" applyFill="1"/>
    <xf numFmtId="0" fontId="44" fillId="4" borderId="0" xfId="16" applyFont="1" applyFill="1"/>
    <xf numFmtId="0" fontId="19" fillId="4" borderId="0" xfId="16" applyFont="1" applyFill="1"/>
    <xf numFmtId="0" fontId="19" fillId="9" borderId="0" xfId="0" applyFont="1" applyFill="1" applyAlignment="1">
      <alignment horizontal="left" vertical="center" wrapText="1"/>
    </xf>
    <xf numFmtId="0" fontId="83" fillId="9" borderId="0" xfId="0" applyFont="1" applyFill="1" applyAlignment="1">
      <alignment horizontal="right" vertical="center" wrapText="1"/>
    </xf>
    <xf numFmtId="0" fontId="415" fillId="0" borderId="0" xfId="0" applyFont="1"/>
    <xf numFmtId="0" fontId="71" fillId="0" borderId="0" xfId="0" applyFont="1"/>
    <xf numFmtId="0" fontId="211" fillId="43" borderId="0" xfId="0" applyFont="1" applyFill="1" applyAlignment="1">
      <alignment vertical="center" wrapText="1"/>
    </xf>
    <xf numFmtId="0" fontId="63" fillId="0" borderId="0" xfId="0" applyFont="1" applyAlignment="1">
      <alignment horizontal="left" vertical="center"/>
    </xf>
    <xf numFmtId="0" fontId="423" fillId="0" borderId="0" xfId="0" applyFont="1" applyAlignment="1">
      <alignment vertical="center"/>
    </xf>
    <xf numFmtId="0" fontId="103" fillId="0" borderId="0" xfId="0" applyFont="1" applyAlignment="1">
      <alignment horizontal="left" vertical="center"/>
    </xf>
    <xf numFmtId="0" fontId="424" fillId="0" borderId="0" xfId="0" applyFont="1" applyAlignment="1">
      <alignment vertical="center"/>
    </xf>
    <xf numFmtId="0" fontId="41" fillId="0" borderId="0" xfId="0" applyFont="1" applyAlignment="1">
      <alignment horizontal="left" vertical="center"/>
    </xf>
    <xf numFmtId="0" fontId="425" fillId="0" borderId="0" xfId="0" applyFont="1" applyAlignment="1">
      <alignment vertical="center"/>
    </xf>
    <xf numFmtId="0" fontId="42" fillId="213" borderId="0" xfId="0" applyFont="1" applyFill="1" applyAlignment="1">
      <alignment horizontal="left" vertical="center"/>
    </xf>
    <xf numFmtId="0" fontId="85" fillId="213" borderId="0" xfId="0" applyFont="1" applyFill="1" applyAlignment="1">
      <alignment vertical="center"/>
    </xf>
    <xf numFmtId="0" fontId="43" fillId="213" borderId="0" xfId="0" applyFont="1" applyFill="1" applyAlignment="1">
      <alignment vertical="center"/>
    </xf>
    <xf numFmtId="0" fontId="469" fillId="0" borderId="0" xfId="0" applyFont="1"/>
    <xf numFmtId="0" fontId="42" fillId="213" borderId="0" xfId="0" applyFont="1" applyFill="1" applyAlignment="1">
      <alignment vertical="center"/>
    </xf>
    <xf numFmtId="0" fontId="51" fillId="0" borderId="0" xfId="0" applyFont="1"/>
    <xf numFmtId="0" fontId="417" fillId="0" borderId="0" xfId="0" applyFont="1" applyAlignment="1">
      <alignment vertical="center"/>
    </xf>
    <xf numFmtId="0" fontId="79" fillId="0" borderId="0" xfId="0" applyFont="1"/>
    <xf numFmtId="0" fontId="75" fillId="2" borderId="0" xfId="0" applyFont="1" applyFill="1" applyAlignment="1">
      <alignment horizontal="center" vertical="center" wrapText="1"/>
    </xf>
    <xf numFmtId="0" fontId="425" fillId="0" borderId="0" xfId="0" applyFont="1"/>
    <xf numFmtId="0" fontId="69" fillId="2" borderId="0" xfId="0" applyFont="1" applyFill="1" applyAlignment="1">
      <alignment horizontal="center" vertical="center" wrapText="1"/>
    </xf>
    <xf numFmtId="0" fontId="69" fillId="2" borderId="113" xfId="0" applyFont="1" applyFill="1" applyBorder="1" applyAlignment="1">
      <alignment horizontal="center" vertical="center" wrapText="1"/>
    </xf>
    <xf numFmtId="0" fontId="75" fillId="2" borderId="113" xfId="0" applyFont="1" applyFill="1" applyBorder="1" applyAlignment="1">
      <alignment horizontal="center" vertical="center" wrapText="1"/>
    </xf>
    <xf numFmtId="0" fontId="0" fillId="4" borderId="0" xfId="0" applyFill="1"/>
    <xf numFmtId="0" fontId="71" fillId="4" borderId="0" xfId="0" applyFont="1" applyFill="1" applyAlignment="1">
      <alignment vertical="center"/>
    </xf>
    <xf numFmtId="0" fontId="415" fillId="4" borderId="0" xfId="0" applyFont="1" applyFill="1" applyAlignment="1">
      <alignment vertical="center"/>
    </xf>
    <xf numFmtId="0" fontId="418" fillId="0" borderId="0" xfId="0" applyFont="1" applyAlignment="1">
      <alignment vertical="center"/>
    </xf>
    <xf numFmtId="0" fontId="464" fillId="0" borderId="0" xfId="0" applyFont="1" applyAlignment="1">
      <alignment vertical="center"/>
    </xf>
    <xf numFmtId="0" fontId="35" fillId="0" borderId="0" xfId="0" applyFont="1"/>
    <xf numFmtId="0" fontId="3" fillId="0" borderId="0" xfId="0" applyFont="1"/>
    <xf numFmtId="0" fontId="69" fillId="43" borderId="0" xfId="0" applyFont="1" applyFill="1" applyAlignment="1">
      <alignment vertical="center"/>
    </xf>
    <xf numFmtId="0" fontId="69" fillId="43" borderId="0" xfId="0" applyFont="1" applyFill="1" applyAlignment="1">
      <alignment horizontal="right" vertical="center" wrapText="1"/>
    </xf>
    <xf numFmtId="0" fontId="58" fillId="0" borderId="0" xfId="0" applyFont="1"/>
    <xf numFmtId="0" fontId="431" fillId="0" borderId="0" xfId="0" applyFont="1"/>
    <xf numFmtId="0" fontId="58" fillId="0" borderId="0" xfId="0" applyFont="1" applyAlignment="1">
      <alignment horizontal="left" vertical="center" indent="1"/>
    </xf>
    <xf numFmtId="3" fontId="58" fillId="3" borderId="0" xfId="0" applyNumberFormat="1" applyFont="1" applyFill="1" applyAlignment="1">
      <alignment horizontal="right"/>
    </xf>
    <xf numFmtId="3" fontId="58" fillId="0" borderId="0" xfId="0" applyNumberFormat="1" applyFont="1" applyAlignment="1">
      <alignment horizontal="right"/>
    </xf>
    <xf numFmtId="0" fontId="59" fillId="0" borderId="0" xfId="0" applyFont="1" applyAlignment="1">
      <alignment vertical="center"/>
    </xf>
    <xf numFmtId="3" fontId="59" fillId="3" borderId="0" xfId="0" applyNumberFormat="1" applyFont="1" applyFill="1" applyAlignment="1">
      <alignment horizontal="right"/>
    </xf>
    <xf numFmtId="0" fontId="58" fillId="0" borderId="0" xfId="0" applyFont="1" applyAlignment="1">
      <alignment vertical="center" wrapText="1"/>
    </xf>
    <xf numFmtId="0" fontId="58" fillId="0" borderId="0" xfId="0" applyFont="1" applyAlignment="1">
      <alignment vertical="center"/>
    </xf>
    <xf numFmtId="0" fontId="463" fillId="0" borderId="0" xfId="0" applyFont="1" applyAlignment="1">
      <alignment vertical="center"/>
    </xf>
    <xf numFmtId="0" fontId="421" fillId="0" borderId="0" xfId="0" applyFont="1"/>
    <xf numFmtId="0" fontId="433" fillId="0" borderId="0" xfId="0" applyFont="1" applyAlignment="1">
      <alignment wrapText="1"/>
    </xf>
    <xf numFmtId="0" fontId="69" fillId="43" borderId="0" xfId="0" applyFont="1" applyFill="1" applyAlignment="1">
      <alignment vertical="center" wrapText="1"/>
    </xf>
    <xf numFmtId="0" fontId="58" fillId="0" borderId="0" xfId="0" applyFont="1" applyAlignment="1">
      <alignment horizontal="left" indent="1"/>
    </xf>
    <xf numFmtId="3" fontId="58" fillId="3" borderId="0" xfId="0" applyNumberFormat="1" applyFont="1" applyFill="1"/>
    <xf numFmtId="0" fontId="428" fillId="43" borderId="0" xfId="0" applyFont="1" applyFill="1" applyAlignment="1">
      <alignment horizontal="right" vertical="center"/>
    </xf>
    <xf numFmtId="0" fontId="421" fillId="4" borderId="0" xfId="0" applyFont="1" applyFill="1"/>
    <xf numFmtId="0" fontId="428" fillId="43" borderId="0" xfId="0" applyFont="1" applyFill="1" applyAlignment="1">
      <alignment horizontal="right"/>
    </xf>
    <xf numFmtId="0" fontId="420" fillId="0" borderId="0" xfId="0" applyFont="1" applyAlignment="1">
      <alignment horizontal="right"/>
    </xf>
    <xf numFmtId="0" fontId="11" fillId="0" borderId="0" xfId="0" applyFont="1"/>
    <xf numFmtId="0" fontId="431" fillId="0" borderId="0" xfId="0" applyFont="1" applyAlignment="1">
      <alignment vertical="center"/>
    </xf>
    <xf numFmtId="0" fontId="434" fillId="0" borderId="0" xfId="0" applyFont="1"/>
    <xf numFmtId="0" fontId="417" fillId="0" borderId="0" xfId="11" applyFont="1"/>
    <xf numFmtId="0" fontId="415" fillId="0" borderId="0" xfId="11" applyFont="1" applyAlignment="1">
      <alignment vertical="center"/>
    </xf>
    <xf numFmtId="0" fontId="22" fillId="0" borderId="0" xfId="11" applyFont="1"/>
    <xf numFmtId="170" fontId="3" fillId="0" borderId="0" xfId="11" quotePrefix="1" applyNumberFormat="1" applyFont="1" applyAlignment="1">
      <alignment horizontal="right"/>
    </xf>
    <xf numFmtId="170" fontId="4" fillId="0" borderId="0" xfId="11" quotePrefix="1" applyNumberFormat="1" applyFont="1" applyAlignment="1">
      <alignment horizontal="right"/>
    </xf>
    <xf numFmtId="0" fontId="55" fillId="0" borderId="0" xfId="11"/>
    <xf numFmtId="0" fontId="211" fillId="43" borderId="0" xfId="11" applyFont="1" applyFill="1" applyAlignment="1">
      <alignment vertical="center"/>
    </xf>
    <xf numFmtId="0" fontId="211" fillId="43" borderId="0" xfId="11" applyFont="1" applyFill="1" applyAlignment="1">
      <alignment horizontal="right" vertical="center" wrapText="1"/>
    </xf>
    <xf numFmtId="0" fontId="28" fillId="0" borderId="0" xfId="11" applyFont="1" applyAlignment="1">
      <alignment vertical="center"/>
    </xf>
    <xf numFmtId="0" fontId="55" fillId="0" borderId="0" xfId="11" applyAlignment="1">
      <alignment vertical="center"/>
    </xf>
    <xf numFmtId="0" fontId="29" fillId="0" borderId="0" xfId="11" applyFont="1"/>
    <xf numFmtId="170" fontId="4" fillId="0" borderId="0" xfId="11" quotePrefix="1" applyNumberFormat="1" applyFont="1" applyAlignment="1">
      <alignment horizontal="right" vertical="center" wrapText="1"/>
    </xf>
    <xf numFmtId="170" fontId="4" fillId="0" borderId="0" xfId="11" quotePrefix="1" applyNumberFormat="1" applyFont="1" applyAlignment="1">
      <alignment horizontal="right" vertical="center"/>
    </xf>
    <xf numFmtId="0" fontId="22" fillId="0" borderId="0" xfId="11" applyFont="1" applyAlignment="1">
      <alignment vertical="center"/>
    </xf>
    <xf numFmtId="0" fontId="447" fillId="0" borderId="0" xfId="11" applyFont="1"/>
    <xf numFmtId="0" fontId="421" fillId="0" borderId="0" xfId="11" applyFont="1"/>
    <xf numFmtId="0" fontId="449" fillId="0" borderId="0" xfId="11" applyFont="1"/>
    <xf numFmtId="0" fontId="450" fillId="0" borderId="0" xfId="1" applyFont="1" applyAlignment="1">
      <alignment vertical="center"/>
    </xf>
    <xf numFmtId="0" fontId="52" fillId="0" borderId="0" xfId="11" applyFont="1"/>
    <xf numFmtId="0" fontId="53" fillId="0" borderId="0" xfId="11" applyFont="1" applyAlignment="1">
      <alignment horizontal="left" vertical="center" wrapText="1"/>
    </xf>
    <xf numFmtId="0" fontId="34" fillId="0" borderId="0" xfId="1" applyFont="1"/>
    <xf numFmtId="0" fontId="22" fillId="0" borderId="0" xfId="11" applyFont="1" applyAlignment="1">
      <alignment horizontal="left" vertical="center" wrapText="1"/>
    </xf>
    <xf numFmtId="0" fontId="22" fillId="0" borderId="0" xfId="11" applyFont="1" applyAlignment="1">
      <alignment horizontal="right"/>
    </xf>
    <xf numFmtId="0" fontId="4" fillId="0" borderId="0" xfId="11" applyFont="1" applyAlignment="1">
      <alignment horizontal="left" indent="1"/>
    </xf>
    <xf numFmtId="3" fontId="4" fillId="11" borderId="0" xfId="11" applyNumberFormat="1" applyFont="1" applyFill="1" applyAlignment="1">
      <alignment horizontal="right" vertical="center"/>
    </xf>
    <xf numFmtId="3" fontId="4" fillId="0" borderId="0" xfId="11" applyNumberFormat="1" applyFont="1" applyAlignment="1">
      <alignment horizontal="right" vertical="center"/>
    </xf>
    <xf numFmtId="0" fontId="3" fillId="0" borderId="116" xfId="11" applyFont="1" applyBorder="1"/>
    <xf numFmtId="3" fontId="3" fillId="11" borderId="116" xfId="11" applyNumberFormat="1" applyFont="1" applyFill="1" applyBorder="1" applyAlignment="1">
      <alignment horizontal="right" vertical="center"/>
    </xf>
    <xf numFmtId="3" fontId="3" fillId="0" borderId="116" xfId="11" applyNumberFormat="1" applyFont="1" applyBorder="1" applyAlignment="1">
      <alignment horizontal="right" vertical="center"/>
    </xf>
    <xf numFmtId="0" fontId="3" fillId="0" borderId="0" xfId="11" applyFont="1"/>
    <xf numFmtId="3" fontId="3" fillId="0" borderId="0" xfId="11" applyNumberFormat="1" applyFont="1" applyAlignment="1">
      <alignment horizontal="right"/>
    </xf>
    <xf numFmtId="0" fontId="448" fillId="0" borderId="0" xfId="11" applyFont="1"/>
    <xf numFmtId="164" fontId="451" fillId="0" borderId="0" xfId="11" applyNumberFormat="1" applyFont="1" applyAlignment="1">
      <alignment horizontal="right" vertical="center"/>
    </xf>
    <xf numFmtId="0" fontId="447" fillId="0" borderId="0" xfId="11" applyFont="1" applyAlignment="1">
      <alignment horizontal="right"/>
    </xf>
    <xf numFmtId="164" fontId="3" fillId="0" borderId="0" xfId="11" applyNumberFormat="1" applyFont="1" applyAlignment="1">
      <alignment horizontal="right" vertical="center"/>
    </xf>
    <xf numFmtId="10" fontId="22" fillId="0" borderId="0" xfId="14" applyNumberFormat="1" applyFont="1" applyAlignment="1" applyProtection="1">
      <alignment horizontal="right"/>
    </xf>
    <xf numFmtId="0" fontId="34" fillId="0" borderId="0" xfId="11" quotePrefix="1" applyFont="1"/>
    <xf numFmtId="0" fontId="211" fillId="43" borderId="0" xfId="11" applyFont="1" applyFill="1" applyAlignment="1">
      <alignment horizontal="right" vertical="center"/>
    </xf>
    <xf numFmtId="0" fontId="4" fillId="0" borderId="0" xfId="11" applyFont="1" applyAlignment="1">
      <alignment horizontal="left" vertical="center" indent="1"/>
    </xf>
    <xf numFmtId="0" fontId="3" fillId="0" borderId="116" xfId="11" applyFont="1" applyBorder="1" applyAlignment="1">
      <alignment vertical="center"/>
    </xf>
    <xf numFmtId="0" fontId="4" fillId="0" borderId="0" xfId="11" applyFont="1" applyAlignment="1">
      <alignment horizontal="left" vertical="center" wrapText="1" indent="1"/>
    </xf>
    <xf numFmtId="0" fontId="53" fillId="0" borderId="0" xfId="11" applyFont="1"/>
    <xf numFmtId="164" fontId="452" fillId="0" borderId="0" xfId="11" applyNumberFormat="1" applyFont="1" applyAlignment="1">
      <alignment horizontal="right" vertical="center"/>
    </xf>
    <xf numFmtId="0" fontId="453" fillId="0" borderId="0" xfId="11" applyFont="1"/>
    <xf numFmtId="164" fontId="76" fillId="0" borderId="0" xfId="11" applyNumberFormat="1" applyFont="1" applyAlignment="1">
      <alignment horizontal="right" vertical="center"/>
    </xf>
    <xf numFmtId="164" fontId="77" fillId="0" borderId="0" xfId="11" applyNumberFormat="1" applyFont="1" applyAlignment="1">
      <alignment horizontal="right" vertical="center"/>
    </xf>
    <xf numFmtId="3" fontId="22" fillId="11" borderId="0" xfId="11" applyNumberFormat="1" applyFont="1" applyFill="1" applyAlignment="1">
      <alignment horizontal="right" vertical="center"/>
    </xf>
    <xf numFmtId="3" fontId="53" fillId="11" borderId="0" xfId="11" applyNumberFormat="1" applyFont="1" applyFill="1" applyAlignment="1">
      <alignment horizontal="right" vertical="center"/>
    </xf>
    <xf numFmtId="3" fontId="4" fillId="0" borderId="0" xfId="11" applyNumberFormat="1" applyFont="1" applyAlignment="1">
      <alignment horizontal="right"/>
    </xf>
    <xf numFmtId="169" fontId="454" fillId="0" borderId="0" xfId="15" quotePrefix="1" applyNumberFormat="1" applyFont="1" applyAlignment="1" applyProtection="1">
      <alignment horizontal="right"/>
    </xf>
    <xf numFmtId="3" fontId="455" fillId="0" borderId="0" xfId="11" applyNumberFormat="1" applyFont="1" applyAlignment="1">
      <alignment horizontal="right"/>
    </xf>
    <xf numFmtId="164" fontId="451" fillId="0" borderId="0" xfId="11" applyNumberFormat="1" applyFont="1" applyAlignment="1">
      <alignment horizontal="right"/>
    </xf>
    <xf numFmtId="3" fontId="456" fillId="0" borderId="0" xfId="11" applyNumberFormat="1" applyFont="1" applyAlignment="1">
      <alignment horizontal="right"/>
    </xf>
    <xf numFmtId="0" fontId="457" fillId="0" borderId="0" xfId="11" applyFont="1" applyAlignment="1">
      <alignment vertical="center" wrapText="1"/>
    </xf>
    <xf numFmtId="164" fontId="458" fillId="0" borderId="0" xfId="11" applyNumberFormat="1" applyFont="1" applyAlignment="1">
      <alignment horizontal="right"/>
    </xf>
    <xf numFmtId="169" fontId="459" fillId="0" borderId="0" xfId="11" applyNumberFormat="1" applyFont="1"/>
    <xf numFmtId="170" fontId="460" fillId="0" borderId="0" xfId="11" quotePrefix="1" applyNumberFormat="1" applyFont="1" applyAlignment="1">
      <alignment horizontal="right"/>
    </xf>
    <xf numFmtId="3" fontId="16" fillId="0" borderId="0" xfId="11" applyNumberFormat="1" applyFont="1" applyAlignment="1">
      <alignment horizontal="right"/>
    </xf>
    <xf numFmtId="169" fontId="80" fillId="0" borderId="0" xfId="11" applyNumberFormat="1" applyFont="1"/>
    <xf numFmtId="170" fontId="74" fillId="0" borderId="0" xfId="11" quotePrefix="1" applyNumberFormat="1" applyFont="1" applyAlignment="1">
      <alignment horizontal="right"/>
    </xf>
    <xf numFmtId="164" fontId="3" fillId="0" borderId="0" xfId="11" applyNumberFormat="1" applyFont="1" applyAlignment="1">
      <alignment horizontal="right"/>
    </xf>
    <xf numFmtId="0" fontId="81" fillId="0" borderId="0" xfId="11" applyFont="1" applyAlignment="1">
      <alignment vertical="center" wrapText="1"/>
    </xf>
    <xf numFmtId="0" fontId="444" fillId="0" borderId="0" xfId="11" applyFont="1" applyAlignment="1">
      <alignment vertical="center" wrapText="1"/>
    </xf>
    <xf numFmtId="0" fontId="4" fillId="0" borderId="0" xfId="18" applyFont="1" applyAlignment="1">
      <alignment horizontal="left" indent="1"/>
    </xf>
    <xf numFmtId="3" fontId="4" fillId="11" borderId="0" xfId="11" applyNumberFormat="1" applyFont="1" applyFill="1" applyAlignment="1">
      <alignment horizontal="right"/>
    </xf>
    <xf numFmtId="0" fontId="3" fillId="0" borderId="0" xfId="18" applyFont="1"/>
    <xf numFmtId="3" fontId="4" fillId="0" borderId="0" xfId="12" applyNumberFormat="1" applyFont="1" applyFill="1" applyBorder="1" applyAlignment="1" applyProtection="1">
      <alignment horizontal="right"/>
    </xf>
    <xf numFmtId="0" fontId="29" fillId="0" borderId="0" xfId="0" applyFont="1"/>
    <xf numFmtId="164" fontId="446" fillId="0" borderId="0" xfId="11" applyNumberFormat="1" applyFont="1" applyAlignment="1">
      <alignment horizontal="right"/>
    </xf>
    <xf numFmtId="164" fontId="421" fillId="0" borderId="0" xfId="11" applyNumberFormat="1" applyFont="1"/>
    <xf numFmtId="0" fontId="82" fillId="0" borderId="0" xfId="0" applyFont="1" applyAlignment="1">
      <alignment horizontal="right" vertical="center" wrapText="1"/>
    </xf>
    <xf numFmtId="0" fontId="12" fillId="0" borderId="0" xfId="0" applyFont="1"/>
    <xf numFmtId="0" fontId="13" fillId="0" borderId="0" xfId="0" applyFont="1"/>
    <xf numFmtId="0" fontId="14" fillId="0" borderId="0" xfId="0" applyFont="1"/>
    <xf numFmtId="0" fontId="56" fillId="43" borderId="0" xfId="0" applyFont="1" applyFill="1" applyAlignment="1">
      <alignment vertical="center"/>
    </xf>
    <xf numFmtId="0" fontId="9" fillId="0" borderId="0" xfId="0" applyFont="1"/>
    <xf numFmtId="0" fontId="10" fillId="0" borderId="0" xfId="0" applyFont="1" applyAlignment="1">
      <alignment horizontal="left" indent="1"/>
    </xf>
    <xf numFmtId="0" fontId="11" fillId="0" borderId="0" xfId="0" applyFont="1" applyAlignment="1">
      <alignment horizontal="left"/>
    </xf>
    <xf numFmtId="0" fontId="75" fillId="43" borderId="0" xfId="0" applyFont="1" applyFill="1" applyAlignment="1">
      <alignment vertical="center"/>
    </xf>
    <xf numFmtId="0" fontId="30" fillId="43" borderId="0" xfId="0" applyFont="1" applyFill="1" applyAlignment="1">
      <alignment horizontal="right" vertical="center"/>
    </xf>
    <xf numFmtId="0" fontId="23" fillId="0" borderId="0" xfId="0" applyFont="1"/>
    <xf numFmtId="0" fontId="429" fillId="0" borderId="0" xfId="0" applyFont="1" applyAlignment="1">
      <alignment vertical="center"/>
    </xf>
    <xf numFmtId="0" fontId="433" fillId="0" borderId="0" xfId="0" applyFont="1"/>
    <xf numFmtId="0" fontId="436" fillId="0" borderId="0" xfId="0" applyFont="1" applyAlignment="1">
      <alignment vertical="center"/>
    </xf>
    <xf numFmtId="0" fontId="1" fillId="0" borderId="0" xfId="0" applyFont="1" applyAlignment="1">
      <alignment vertical="center"/>
    </xf>
    <xf numFmtId="0" fontId="30" fillId="43" borderId="0" xfId="0" applyFont="1" applyFill="1" applyAlignment="1">
      <alignment horizontal="right" wrapText="1"/>
    </xf>
    <xf numFmtId="0" fontId="429" fillId="3" borderId="0" xfId="0" applyFont="1" applyFill="1" applyAlignment="1">
      <alignment vertical="center"/>
    </xf>
    <xf numFmtId="0" fontId="432" fillId="0" borderId="0" xfId="0" applyFont="1" applyAlignment="1">
      <alignment horizontal="right" vertical="center"/>
    </xf>
    <xf numFmtId="0" fontId="30" fillId="43" borderId="0" xfId="0" applyFont="1" applyFill="1" applyAlignment="1">
      <alignment horizontal="right"/>
    </xf>
    <xf numFmtId="0" fontId="430" fillId="3" borderId="0" xfId="0" applyFont="1" applyFill="1" applyAlignment="1">
      <alignment vertical="center"/>
    </xf>
    <xf numFmtId="0" fontId="430" fillId="0" borderId="0" xfId="0" applyFont="1" applyAlignment="1">
      <alignment vertical="center"/>
    </xf>
    <xf numFmtId="0" fontId="69" fillId="43" borderId="0" xfId="0" applyFont="1" applyFill="1" applyAlignment="1">
      <alignment horizontal="right" vertical="center"/>
    </xf>
    <xf numFmtId="0" fontId="23" fillId="0" borderId="0" xfId="0" applyFont="1" applyAlignment="1">
      <alignment horizontal="right" vertical="center"/>
    </xf>
    <xf numFmtId="0" fontId="26" fillId="0" borderId="0" xfId="0" applyFont="1" applyAlignment="1">
      <alignment vertical="center"/>
    </xf>
    <xf numFmtId="0" fontId="27" fillId="0" borderId="0" xfId="0" applyFont="1"/>
    <xf numFmtId="0" fontId="211" fillId="43" borderId="0" xfId="0" applyFont="1" applyFill="1" applyAlignment="1">
      <alignment vertical="center"/>
    </xf>
    <xf numFmtId="0" fontId="7" fillId="0" borderId="0" xfId="0" applyFont="1" applyAlignment="1">
      <alignment wrapText="1"/>
    </xf>
    <xf numFmtId="0" fontId="437" fillId="0" borderId="0" xfId="0" applyFont="1" applyAlignment="1">
      <alignment vertical="center"/>
    </xf>
    <xf numFmtId="0" fontId="15" fillId="0" borderId="0" xfId="0" applyFont="1"/>
    <xf numFmtId="0" fontId="69" fillId="43" borderId="0" xfId="0" applyFont="1" applyFill="1" applyAlignment="1">
      <alignment horizontal="left" vertical="center"/>
    </xf>
    <xf numFmtId="0" fontId="433" fillId="0" borderId="0" xfId="0" applyFont="1" applyAlignment="1">
      <alignment vertical="center"/>
    </xf>
    <xf numFmtId="0" fontId="31" fillId="0" borderId="0" xfId="0" applyFont="1"/>
    <xf numFmtId="0" fontId="69" fillId="43" borderId="0" xfId="0" applyFont="1" applyFill="1" applyAlignment="1">
      <alignment horizontal="left" vertical="center" wrapText="1"/>
    </xf>
    <xf numFmtId="3" fontId="438" fillId="0" borderId="0" xfId="0" applyNumberFormat="1" applyFont="1" applyAlignment="1">
      <alignment vertical="center"/>
    </xf>
    <xf numFmtId="0" fontId="438" fillId="0" borderId="0" xfId="0" applyFont="1" applyAlignment="1">
      <alignment vertical="center"/>
    </xf>
    <xf numFmtId="0" fontId="32" fillId="0" borderId="0" xfId="0" applyFont="1"/>
    <xf numFmtId="0" fontId="33" fillId="0" borderId="0" xfId="0" applyFont="1"/>
    <xf numFmtId="0" fontId="30" fillId="0" borderId="0" xfId="0" applyFont="1"/>
    <xf numFmtId="0" fontId="69" fillId="43" borderId="0" xfId="1" applyFont="1" applyFill="1" applyAlignment="1">
      <alignment horizontal="right" vertical="center"/>
    </xf>
    <xf numFmtId="0" fontId="69" fillId="43" borderId="0" xfId="2" applyFont="1" applyFill="1" applyBorder="1" applyAlignment="1" applyProtection="1">
      <alignment vertical="center"/>
    </xf>
    <xf numFmtId="0" fontId="56" fillId="43" borderId="0" xfId="2" applyFont="1" applyFill="1" applyBorder="1" applyAlignment="1" applyProtection="1">
      <alignment vertical="center"/>
    </xf>
    <xf numFmtId="0" fontId="56" fillId="43" borderId="0" xfId="0" quotePrefix="1" applyFont="1" applyFill="1" applyAlignment="1">
      <alignment horizontal="right" vertical="center"/>
    </xf>
    <xf numFmtId="0" fontId="431" fillId="0" borderId="0" xfId="2" applyFont="1" applyFill="1" applyBorder="1" applyAlignment="1" applyProtection="1">
      <alignment vertical="center"/>
    </xf>
    <xf numFmtId="0" fontId="431" fillId="3" borderId="0" xfId="0" applyFont="1" applyFill="1" applyAlignment="1">
      <alignment vertical="center"/>
    </xf>
    <xf numFmtId="0" fontId="431" fillId="3" borderId="0" xfId="0" applyFont="1" applyFill="1" applyAlignment="1">
      <alignment horizontal="right" vertical="center"/>
    </xf>
    <xf numFmtId="0" fontId="431" fillId="0" borderId="0" xfId="0" applyFont="1" applyAlignment="1">
      <alignment horizontal="right" vertical="center"/>
    </xf>
    <xf numFmtId="0" fontId="431" fillId="0" borderId="0" xfId="2" applyFont="1" applyFill="1" applyBorder="1" applyAlignment="1" applyProtection="1">
      <alignment vertical="center" wrapText="1"/>
    </xf>
    <xf numFmtId="0" fontId="19" fillId="0" borderId="0" xfId="2" quotePrefix="1" applyFont="1" applyFill="1" applyBorder="1" applyAlignment="1" applyProtection="1">
      <alignment horizontal="left" vertical="center" wrapText="1"/>
    </xf>
    <xf numFmtId="0" fontId="429" fillId="0" borderId="0" xfId="0" applyFont="1" applyAlignment="1">
      <alignment horizontal="right" vertical="center"/>
    </xf>
    <xf numFmtId="0" fontId="7" fillId="0" borderId="0" xfId="0" applyFont="1" applyAlignment="1">
      <alignment horizontal="left" wrapText="1"/>
    </xf>
    <xf numFmtId="0" fontId="19" fillId="0" borderId="0" xfId="0" applyFont="1" applyAlignment="1">
      <alignment horizontal="left" vertical="center" wrapText="1"/>
    </xf>
    <xf numFmtId="0" fontId="83" fillId="0" borderId="0" xfId="0" applyFont="1" applyAlignment="1">
      <alignment horizontal="right" vertical="center" wrapText="1"/>
    </xf>
    <xf numFmtId="0" fontId="0" fillId="0" borderId="0" xfId="0" applyAlignment="1">
      <alignment horizontal="left" vertical="center"/>
    </xf>
    <xf numFmtId="0" fontId="17" fillId="0" borderId="0" xfId="0" applyFont="1" applyAlignment="1">
      <alignment horizontal="right" vertical="center"/>
    </xf>
    <xf numFmtId="0" fontId="17" fillId="0" borderId="117" xfId="0" applyFont="1" applyBorder="1" applyAlignment="1">
      <alignment horizontal="right" vertical="center"/>
    </xf>
    <xf numFmtId="0" fontId="56" fillId="43" borderId="0" xfId="0" applyFont="1" applyFill="1" applyAlignment="1">
      <alignment horizontal="right" vertical="center"/>
    </xf>
    <xf numFmtId="0" fontId="4" fillId="4" borderId="0" xfId="16" applyFill="1" applyProtection="1"/>
    <xf numFmtId="0" fontId="1" fillId="0" borderId="0" xfId="0" applyFont="1"/>
    <xf numFmtId="0" fontId="414" fillId="43" borderId="0" xfId="10" applyFont="1" applyFill="1" applyAlignment="1" applyProtection="1">
      <alignment horizontal="center" vertical="center"/>
    </xf>
    <xf numFmtId="0" fontId="410" fillId="0" borderId="0" xfId="0" applyFont="1"/>
    <xf numFmtId="0" fontId="410" fillId="0" borderId="0" xfId="0" applyFont="1" applyAlignment="1">
      <alignment horizontal="center"/>
    </xf>
    <xf numFmtId="0" fontId="413" fillId="0" borderId="0" xfId="0" applyFont="1" applyAlignment="1">
      <alignment vertical="center"/>
    </xf>
    <xf numFmtId="0" fontId="412" fillId="0" borderId="0" xfId="0" applyFont="1" applyAlignment="1">
      <alignment vertical="center"/>
    </xf>
    <xf numFmtId="0" fontId="411" fillId="0" borderId="0" xfId="10" applyFont="1" applyFill="1" applyAlignment="1" applyProtection="1">
      <alignment horizontal="center" vertical="center"/>
    </xf>
    <xf numFmtId="0" fontId="410" fillId="0" borderId="0" xfId="0" applyFont="1" applyAlignment="1">
      <alignment vertical="center"/>
    </xf>
    <xf numFmtId="0" fontId="412" fillId="0" borderId="0" xfId="10" applyFont="1" applyFill="1" applyAlignment="1" applyProtection="1">
      <alignment horizontal="center" vertical="center"/>
    </xf>
    <xf numFmtId="0" fontId="413" fillId="0" borderId="0" xfId="10" applyFont="1" applyFill="1" applyAlignment="1" applyProtection="1">
      <alignment horizontal="center" vertical="center"/>
    </xf>
    <xf numFmtId="49" fontId="419" fillId="0" borderId="0" xfId="0" applyNumberFormat="1" applyFont="1" applyAlignment="1">
      <alignment horizontal="left" vertical="center" wrapText="1"/>
    </xf>
    <xf numFmtId="0" fontId="4" fillId="0" borderId="0" xfId="16"/>
    <xf numFmtId="0" fontId="416" fillId="0" borderId="0" xfId="16" applyFont="1"/>
    <xf numFmtId="0" fontId="3" fillId="0" borderId="0" xfId="16" applyFont="1"/>
    <xf numFmtId="9" fontId="36" fillId="0" borderId="0" xfId="4" applyFont="1" applyAlignment="1">
      <alignment horizontal="right"/>
    </xf>
    <xf numFmtId="0" fontId="75" fillId="43" borderId="0" xfId="0" applyFont="1" applyFill="1" applyAlignment="1">
      <alignment vertical="center" wrapText="1"/>
    </xf>
    <xf numFmtId="3" fontId="0" fillId="0" borderId="0" xfId="0" applyNumberFormat="1"/>
    <xf numFmtId="0" fontId="0" fillId="0" borderId="0" xfId="0" applyAlignment="1">
      <alignment horizontal="left" indent="8"/>
    </xf>
    <xf numFmtId="0" fontId="6" fillId="0" borderId="0" xfId="0" applyFont="1" applyAlignment="1">
      <alignment wrapText="1"/>
    </xf>
    <xf numFmtId="0" fontId="0" fillId="0" borderId="0" xfId="0" applyProtection="1">
      <protection locked="0"/>
    </xf>
    <xf numFmtId="0" fontId="0" fillId="0" borderId="0" xfId="0" applyAlignment="1">
      <alignment vertical="top" wrapText="1"/>
    </xf>
    <xf numFmtId="3" fontId="23" fillId="0" borderId="0" xfId="0" applyNumberFormat="1" applyFont="1" applyAlignment="1">
      <alignment vertical="center"/>
    </xf>
    <xf numFmtId="0" fontId="421" fillId="0" borderId="0" xfId="0" applyFont="1" applyAlignment="1">
      <alignment horizontal="left" vertical="top" wrapText="1"/>
    </xf>
    <xf numFmtId="0" fontId="419" fillId="0" borderId="0" xfId="0" applyFont="1" applyAlignment="1">
      <alignment horizontal="left" vertical="center" wrapText="1"/>
    </xf>
    <xf numFmtId="0" fontId="70" fillId="0" borderId="0" xfId="10"/>
    <xf numFmtId="0" fontId="0" fillId="0" borderId="0" xfId="0" applyAlignment="1" applyProtection="1">
      <alignment vertical="center"/>
      <protection locked="0"/>
    </xf>
    <xf numFmtId="0" fontId="475" fillId="0" borderId="0" xfId="0" applyFont="1"/>
    <xf numFmtId="9" fontId="4" fillId="0" borderId="0" xfId="14" applyFont="1" applyFill="1" applyBorder="1" applyAlignment="1" applyProtection="1">
      <alignment horizontal="right"/>
    </xf>
    <xf numFmtId="9" fontId="3" fillId="0" borderId="0" xfId="14" applyFont="1" applyFill="1" applyBorder="1" applyAlignment="1" applyProtection="1">
      <alignment horizontal="right"/>
    </xf>
    <xf numFmtId="166" fontId="3" fillId="0" borderId="0" xfId="14" applyNumberFormat="1" applyFont="1" applyFill="1" applyBorder="1" applyAlignment="1" applyProtection="1">
      <alignment horizontal="right"/>
    </xf>
    <xf numFmtId="9" fontId="4" fillId="5" borderId="0" xfId="14" applyFont="1" applyFill="1" applyBorder="1" applyAlignment="1" applyProtection="1">
      <alignment horizontal="right"/>
    </xf>
    <xf numFmtId="0" fontId="474" fillId="0" borderId="0" xfId="0" applyFont="1" applyAlignment="1">
      <alignment horizontal="right" vertical="center" wrapText="1"/>
    </xf>
    <xf numFmtId="3" fontId="4" fillId="0" borderId="118" xfId="11" applyNumberFormat="1" applyFont="1" applyBorder="1" applyAlignment="1">
      <alignment horizontal="right" vertical="center"/>
    </xf>
    <xf numFmtId="0" fontId="42" fillId="213" borderId="0" xfId="0" applyFont="1" applyFill="1" applyAlignment="1">
      <alignment vertical="top"/>
    </xf>
    <xf numFmtId="0" fontId="482" fillId="219" borderId="0" xfId="10" applyFont="1" applyFill="1" applyAlignment="1" applyProtection="1">
      <alignment horizontal="center" vertical="center"/>
    </xf>
    <xf numFmtId="0" fontId="480" fillId="4" borderId="0" xfId="0" applyFont="1" applyFill="1"/>
    <xf numFmtId="0" fontId="479" fillId="4" borderId="0" xfId="0" applyFont="1" applyFill="1"/>
    <xf numFmtId="0" fontId="0" fillId="4" borderId="0" xfId="0" applyFill="1" applyAlignment="1">
      <alignment vertical="top"/>
    </xf>
    <xf numFmtId="0" fontId="419" fillId="4" borderId="0" xfId="0" applyFont="1" applyFill="1" applyAlignment="1">
      <alignment horizontal="left" vertical="center"/>
    </xf>
    <xf numFmtId="0" fontId="435" fillId="0" borderId="0" xfId="2" quotePrefix="1" applyFont="1" applyFill="1" applyBorder="1" applyAlignment="1" applyProtection="1">
      <alignment horizontal="left" vertical="center" wrapText="1"/>
    </xf>
    <xf numFmtId="0" fontId="419" fillId="0" borderId="0" xfId="0" applyFont="1" applyAlignment="1">
      <alignment horizontal="left" vertical="top" wrapText="1"/>
    </xf>
    <xf numFmtId="0" fontId="433" fillId="0" borderId="0" xfId="0" applyFont="1" applyAlignment="1">
      <alignment horizontal="left" vertical="center"/>
    </xf>
    <xf numFmtId="0" fontId="419" fillId="0" borderId="0" xfId="0" applyFont="1" applyAlignment="1">
      <alignment horizontal="left" vertical="top"/>
    </xf>
    <xf numFmtId="0" fontId="448" fillId="0" borderId="0" xfId="11" applyFont="1" applyAlignment="1">
      <alignment vertical="center"/>
    </xf>
    <xf numFmtId="0" fontId="448" fillId="0" borderId="0" xfId="11" applyFont="1" applyAlignment="1">
      <alignment vertical="top"/>
    </xf>
    <xf numFmtId="0" fontId="484" fillId="4" borderId="0" xfId="0" applyFont="1" applyFill="1" applyAlignment="1">
      <alignment horizontal="left" vertical="top" wrapText="1"/>
    </xf>
    <xf numFmtId="0" fontId="485" fillId="0" borderId="0" xfId="0" applyFont="1" applyAlignment="1">
      <alignment vertical="center"/>
    </xf>
    <xf numFmtId="0" fontId="485" fillId="4" borderId="0" xfId="0" applyFont="1" applyFill="1" applyAlignment="1">
      <alignment vertical="center"/>
    </xf>
    <xf numFmtId="0" fontId="69" fillId="213" borderId="0" xfId="0" applyFont="1" applyFill="1" applyAlignment="1">
      <alignment horizontal="left" vertical="center" wrapText="1"/>
    </xf>
    <xf numFmtId="0" fontId="486" fillId="4" borderId="0" xfId="0" applyFont="1" applyFill="1" applyAlignment="1">
      <alignment horizontal="left" vertical="top" wrapText="1"/>
    </xf>
    <xf numFmtId="0" fontId="487" fillId="4" borderId="0" xfId="0" applyFont="1" applyFill="1"/>
    <xf numFmtId="0" fontId="487" fillId="0" borderId="0" xfId="0" applyFont="1"/>
    <xf numFmtId="0" fontId="0" fillId="4" borderId="0" xfId="0" applyFill="1" applyAlignment="1">
      <alignment vertical="center"/>
    </xf>
    <xf numFmtId="0" fontId="44" fillId="4" borderId="0" xfId="0" applyFont="1" applyFill="1" applyAlignment="1">
      <alignment vertical="top"/>
    </xf>
    <xf numFmtId="0" fontId="44" fillId="4" borderId="123" xfId="0" applyFont="1" applyFill="1" applyBorder="1" applyAlignment="1">
      <alignment vertical="top"/>
    </xf>
    <xf numFmtId="0" fontId="488" fillId="213" borderId="0" xfId="0" applyFont="1" applyFill="1" applyAlignment="1">
      <alignment horizontal="left" vertical="center" wrapText="1"/>
    </xf>
    <xf numFmtId="0" fontId="69" fillId="213" borderId="0" xfId="0" applyFont="1" applyFill="1" applyAlignment="1">
      <alignment horizontal="left" vertical="top" wrapText="1"/>
    </xf>
    <xf numFmtId="0" fontId="487" fillId="4" borderId="0" xfId="0" applyFont="1" applyFill="1" applyAlignment="1">
      <alignment vertical="center"/>
    </xf>
    <xf numFmtId="0" fontId="487" fillId="0" borderId="0" xfId="0" applyFont="1" applyAlignment="1">
      <alignment vertical="center"/>
    </xf>
    <xf numFmtId="0" fontId="64" fillId="4" borderId="126" xfId="0" applyFont="1" applyFill="1" applyBorder="1" applyAlignment="1">
      <alignment horizontal="left" vertical="top" wrapText="1"/>
    </xf>
    <xf numFmtId="0" fontId="428" fillId="43" borderId="0" xfId="0" applyFont="1" applyFill="1" applyAlignment="1">
      <alignment vertical="center" wrapText="1"/>
    </xf>
    <xf numFmtId="0" fontId="475" fillId="0" borderId="0" xfId="0" applyFont="1" applyAlignment="1">
      <alignment horizontal="left" indent="1"/>
    </xf>
    <xf numFmtId="0" fontId="475" fillId="0" borderId="128" xfId="0" applyFont="1" applyBorder="1" applyAlignment="1">
      <alignment horizontal="left" indent="1"/>
    </xf>
    <xf numFmtId="0" fontId="29" fillId="216" borderId="129" xfId="0" applyFont="1" applyFill="1" applyBorder="1" applyAlignment="1">
      <alignment horizontal="left" vertical="top" indent="3"/>
    </xf>
    <xf numFmtId="0" fontId="29" fillId="216" borderId="128" xfId="0" applyFont="1" applyFill="1" applyBorder="1" applyAlignment="1">
      <alignment horizontal="left" vertical="top" indent="3"/>
    </xf>
    <xf numFmtId="0" fontId="29" fillId="216" borderId="129" xfId="0" applyFont="1" applyFill="1" applyBorder="1" applyAlignment="1">
      <alignment horizontal="left" indent="5"/>
    </xf>
    <xf numFmtId="0" fontId="29" fillId="216" borderId="129" xfId="0" applyFont="1" applyFill="1" applyBorder="1" applyAlignment="1">
      <alignment horizontal="left" indent="2"/>
    </xf>
    <xf numFmtId="0" fontId="421" fillId="0" borderId="0" xfId="0" applyFont="1" applyAlignment="1">
      <alignment horizontal="left" vertical="top"/>
    </xf>
    <xf numFmtId="0" fontId="420" fillId="0" borderId="0" xfId="0" applyFont="1" applyAlignment="1">
      <alignment horizontal="left" vertical="top"/>
    </xf>
    <xf numFmtId="0" fontId="29" fillId="4" borderId="0" xfId="0" applyFont="1" applyFill="1"/>
    <xf numFmtId="0" fontId="490" fillId="0" borderId="0" xfId="0" applyFont="1" applyAlignment="1">
      <alignment horizontal="left" indent="1"/>
    </xf>
    <xf numFmtId="0" fontId="22" fillId="3" borderId="0" xfId="0" applyFont="1" applyFill="1"/>
    <xf numFmtId="0" fontId="22" fillId="0" borderId="0" xfId="0" applyFont="1" applyAlignment="1">
      <alignment horizontal="left" indent="3"/>
    </xf>
    <xf numFmtId="0" fontId="420" fillId="0" borderId="0" xfId="0" applyFont="1" applyAlignment="1">
      <alignment horizontal="left" vertical="top" wrapText="1"/>
    </xf>
    <xf numFmtId="0" fontId="418" fillId="4" borderId="0" xfId="0" applyFont="1" applyFill="1" applyAlignment="1">
      <alignment vertical="center"/>
    </xf>
    <xf numFmtId="0" fontId="69" fillId="0" borderId="0" xfId="0" applyFont="1" applyAlignment="1">
      <alignment horizontal="right"/>
    </xf>
    <xf numFmtId="0" fontId="29" fillId="4" borderId="0" xfId="0" applyFont="1" applyFill="1" applyAlignment="1">
      <alignment vertical="center"/>
    </xf>
    <xf numFmtId="0" fontId="421" fillId="0" borderId="0" xfId="0" applyFont="1" applyAlignment="1">
      <alignment vertical="top"/>
    </xf>
    <xf numFmtId="0" fontId="421" fillId="4" borderId="0" xfId="0" applyFont="1" applyFill="1" applyAlignment="1">
      <alignment vertical="top" wrapText="1"/>
    </xf>
    <xf numFmtId="0" fontId="0" fillId="4" borderId="0" xfId="0" applyFill="1" applyAlignment="1">
      <alignment vertical="top" wrapText="1"/>
    </xf>
    <xf numFmtId="0" fontId="9" fillId="4" borderId="0" xfId="0" applyFont="1" applyFill="1" applyAlignment="1">
      <alignment horizontal="center" vertical="center" wrapText="1"/>
    </xf>
    <xf numFmtId="0" fontId="9" fillId="4" borderId="0" xfId="0" applyFont="1" applyFill="1" applyAlignment="1">
      <alignment horizontal="right" vertical="center" wrapText="1"/>
    </xf>
    <xf numFmtId="0" fontId="73" fillId="4" borderId="0" xfId="0" applyFont="1" applyFill="1" applyAlignment="1">
      <alignment horizontal="left" vertical="center" wrapText="1"/>
    </xf>
    <xf numFmtId="0" fontId="22" fillId="4" borderId="0" xfId="0" applyFont="1" applyFill="1"/>
    <xf numFmtId="165" fontId="22" fillId="3" borderId="0" xfId="3" applyNumberFormat="1" applyFont="1" applyFill="1" applyProtection="1"/>
    <xf numFmtId="168" fontId="22" fillId="3" borderId="0" xfId="0" applyNumberFormat="1" applyFont="1" applyFill="1"/>
    <xf numFmtId="171" fontId="22" fillId="3" borderId="0" xfId="0" applyNumberFormat="1" applyFont="1" applyFill="1"/>
    <xf numFmtId="0" fontId="446" fillId="0" borderId="0" xfId="0" applyFont="1" applyAlignment="1">
      <alignment horizontal="left" vertical="center" wrapText="1"/>
    </xf>
    <xf numFmtId="0" fontId="420" fillId="4" borderId="0" xfId="0" applyFont="1" applyFill="1" applyAlignment="1">
      <alignment horizontal="left" wrapText="1"/>
    </xf>
    <xf numFmtId="0" fontId="58" fillId="4" borderId="0" xfId="0" applyFont="1" applyFill="1"/>
    <xf numFmtId="0" fontId="499" fillId="0" borderId="0" xfId="0" applyFont="1"/>
    <xf numFmtId="0" fontId="420" fillId="4" borderId="0" xfId="0" applyFont="1" applyFill="1" applyAlignment="1">
      <alignment wrapText="1"/>
    </xf>
    <xf numFmtId="0" fontId="420" fillId="4" borderId="0" xfId="0" applyFont="1" applyFill="1"/>
    <xf numFmtId="0" fontId="420" fillId="4" borderId="0" xfId="0" applyFont="1" applyFill="1" applyAlignment="1">
      <alignment horizontal="right"/>
    </xf>
    <xf numFmtId="0" fontId="495" fillId="0" borderId="0" xfId="0" applyFont="1"/>
    <xf numFmtId="0" fontId="420" fillId="4" borderId="0" xfId="0" applyFont="1" applyFill="1" applyAlignment="1">
      <alignment horizontal="left"/>
    </xf>
    <xf numFmtId="0" fontId="59" fillId="4" borderId="0" xfId="5" applyFont="1" applyFill="1" applyAlignment="1" applyProtection="1">
      <alignment horizontal="left" vertical="center" wrapText="1"/>
    </xf>
    <xf numFmtId="0" fontId="58" fillId="3" borderId="0" xfId="0" applyFont="1" applyFill="1"/>
    <xf numFmtId="0" fontId="58" fillId="4" borderId="0" xfId="0" applyFont="1" applyFill="1" applyAlignment="1">
      <alignment horizontal="left" vertical="center" indent="1"/>
    </xf>
    <xf numFmtId="3" fontId="58" fillId="3" borderId="0" xfId="0" applyNumberFormat="1" applyFont="1" applyFill="1" applyAlignment="1">
      <alignment horizontal="right" vertical="center"/>
    </xf>
    <xf numFmtId="3" fontId="58" fillId="4" borderId="0" xfId="0" applyNumberFormat="1" applyFont="1" applyFill="1" applyAlignment="1">
      <alignment horizontal="right" vertical="center"/>
    </xf>
    <xf numFmtId="0" fontId="59" fillId="4" borderId="0" xfId="6" applyFont="1" applyFill="1" applyAlignment="1">
      <alignment horizontal="left" vertical="center"/>
    </xf>
    <xf numFmtId="3" fontId="58" fillId="3" borderId="0" xfId="4" applyNumberFormat="1" applyFont="1" applyFill="1" applyAlignment="1" applyProtection="1">
      <alignment horizontal="right" vertical="center"/>
    </xf>
    <xf numFmtId="3" fontId="58" fillId="4" borderId="0" xfId="4" applyNumberFormat="1" applyFont="1" applyFill="1" applyAlignment="1" applyProtection="1">
      <alignment horizontal="right" vertical="center"/>
    </xf>
    <xf numFmtId="0" fontId="0" fillId="0" borderId="0" xfId="0" applyAlignment="1">
      <alignment horizontal="left"/>
    </xf>
    <xf numFmtId="0" fontId="500" fillId="0" borderId="0" xfId="0" applyFont="1" applyAlignment="1">
      <alignment vertical="center"/>
    </xf>
    <xf numFmtId="0" fontId="11" fillId="0" borderId="0" xfId="0" applyFont="1" applyAlignment="1">
      <alignment vertical="center"/>
    </xf>
    <xf numFmtId="0" fontId="435" fillId="4" borderId="0" xfId="0" applyFont="1" applyFill="1" applyAlignment="1">
      <alignment horizontal="left" wrapText="1"/>
    </xf>
    <xf numFmtId="0" fontId="11" fillId="4" borderId="0" xfId="0" applyFont="1" applyFill="1"/>
    <xf numFmtId="0" fontId="418" fillId="4" borderId="0" xfId="0" applyFont="1" applyFill="1" applyAlignment="1">
      <alignment horizontal="left"/>
    </xf>
    <xf numFmtId="1" fontId="501" fillId="4" borderId="0" xfId="0" applyNumberFormat="1" applyFont="1" applyFill="1" applyAlignment="1">
      <alignment horizontal="left"/>
    </xf>
    <xf numFmtId="0" fontId="58" fillId="4" borderId="0" xfId="0" applyFont="1" applyFill="1" applyAlignment="1">
      <alignment vertical="center"/>
    </xf>
    <xf numFmtId="0" fontId="4" fillId="0" borderId="0" xfId="0" applyFont="1" applyAlignment="1">
      <alignment horizontal="left" vertical="center"/>
    </xf>
    <xf numFmtId="1" fontId="4" fillId="0" borderId="0" xfId="0" applyNumberFormat="1" applyFont="1" applyAlignment="1">
      <alignment horizontal="left" vertical="center" wrapText="1"/>
    </xf>
    <xf numFmtId="0" fontId="58" fillId="4" borderId="0" xfId="0" applyFont="1" applyFill="1" applyAlignment="1">
      <alignment horizontal="left" vertical="center" wrapText="1"/>
    </xf>
    <xf numFmtId="0" fontId="29" fillId="4" borderId="0" xfId="0" applyFont="1" applyFill="1" applyAlignment="1">
      <alignment vertical="top"/>
    </xf>
    <xf numFmtId="0" fontId="4" fillId="4" borderId="0" xfId="0" applyFont="1" applyFill="1" applyAlignment="1">
      <alignment horizontal="left" vertical="top" wrapText="1"/>
    </xf>
    <xf numFmtId="0" fontId="75" fillId="2" borderId="0" xfId="0" applyFont="1" applyFill="1" applyAlignment="1">
      <alignment horizontal="left" vertical="center" wrapText="1"/>
    </xf>
    <xf numFmtId="0" fontId="425" fillId="4" borderId="0" xfId="0" applyFont="1" applyFill="1" applyAlignment="1">
      <alignment vertical="center"/>
    </xf>
    <xf numFmtId="0" fontId="29" fillId="4" borderId="0" xfId="0" applyFont="1" applyFill="1" applyAlignment="1">
      <alignment vertical="top" wrapText="1"/>
    </xf>
    <xf numFmtId="0" fontId="484" fillId="4" borderId="0" xfId="0" applyFont="1" applyFill="1" applyAlignment="1">
      <alignment horizontal="left" vertical="top"/>
    </xf>
    <xf numFmtId="0" fontId="71" fillId="4" borderId="0" xfId="0" applyFont="1" applyFill="1" applyAlignment="1">
      <alignment vertical="center" wrapText="1"/>
    </xf>
    <xf numFmtId="0" fontId="503" fillId="4" borderId="0" xfId="0" applyFont="1" applyFill="1" applyAlignment="1">
      <alignment horizontal="left" vertical="top"/>
    </xf>
    <xf numFmtId="165" fontId="22" fillId="4" borderId="0" xfId="3" applyNumberFormat="1" applyFont="1" applyFill="1" applyBorder="1" applyProtection="1"/>
    <xf numFmtId="285" fontId="22" fillId="4" borderId="0" xfId="3" applyNumberFormat="1" applyFont="1" applyFill="1" applyBorder="1" applyAlignment="1" applyProtection="1">
      <alignment horizontal="right"/>
    </xf>
    <xf numFmtId="0" fontId="211" fillId="43" borderId="0" xfId="11" applyFont="1" applyFill="1" applyAlignment="1">
      <alignment vertical="center" wrapText="1"/>
    </xf>
    <xf numFmtId="0" fontId="58" fillId="3" borderId="0" xfId="0" applyFont="1" applyFill="1" applyAlignment="1">
      <alignment horizontal="left" vertical="center" wrapText="1"/>
    </xf>
    <xf numFmtId="1" fontId="58" fillId="3" borderId="0" xfId="0" applyNumberFormat="1" applyFont="1" applyFill="1" applyAlignment="1">
      <alignment horizontal="left" vertical="center" wrapText="1"/>
    </xf>
    <xf numFmtId="0" fontId="419" fillId="4" borderId="0" xfId="0" applyFont="1" applyFill="1" applyAlignment="1">
      <alignment vertical="center"/>
    </xf>
    <xf numFmtId="0" fontId="435" fillId="0" borderId="0" xfId="2" quotePrefix="1" applyFont="1" applyFill="1" applyBorder="1" applyAlignment="1" applyProtection="1">
      <alignment horizontal="left" vertical="top" wrapText="1"/>
    </xf>
    <xf numFmtId="0" fontId="447" fillId="0" borderId="0" xfId="11" applyFont="1" applyAlignment="1">
      <alignment vertical="center"/>
    </xf>
    <xf numFmtId="0" fontId="447" fillId="0" borderId="0" xfId="11" applyFont="1" applyAlignment="1">
      <alignment vertical="top"/>
    </xf>
    <xf numFmtId="0" fontId="435" fillId="0" borderId="0" xfId="2" quotePrefix="1" applyFont="1" applyFill="1" applyBorder="1" applyAlignment="1" applyProtection="1">
      <alignment vertical="center" wrapText="1"/>
    </xf>
    <xf numFmtId="0" fontId="435" fillId="0" borderId="0" xfId="2" quotePrefix="1" applyFont="1" applyFill="1" applyBorder="1" applyAlignment="1" applyProtection="1">
      <alignment vertical="top" wrapText="1"/>
    </xf>
    <xf numFmtId="0" fontId="507" fillId="4" borderId="0" xfId="0" applyFont="1" applyFill="1" applyAlignment="1">
      <alignment vertical="center"/>
    </xf>
    <xf numFmtId="9" fontId="11" fillId="0" borderId="0" xfId="4" applyFont="1"/>
    <xf numFmtId="0" fontId="435" fillId="0" borderId="0" xfId="0" applyFont="1" applyAlignment="1">
      <alignment horizontal="left" wrapText="1"/>
    </xf>
    <xf numFmtId="9" fontId="0" fillId="0" borderId="0" xfId="4" applyFont="1"/>
    <xf numFmtId="10" fontId="0" fillId="0" borderId="0" xfId="4" applyNumberFormat="1" applyFont="1"/>
    <xf numFmtId="169" fontId="429" fillId="4" borderId="0" xfId="0" applyNumberFormat="1" applyFont="1" applyFill="1"/>
    <xf numFmtId="169" fontId="0" fillId="0" borderId="0" xfId="0" applyNumberFormat="1"/>
    <xf numFmtId="166" fontId="0" fillId="0" borderId="0" xfId="4" applyNumberFormat="1" applyFont="1"/>
    <xf numFmtId="3" fontId="58" fillId="3" borderId="0" xfId="3" applyNumberFormat="1" applyFont="1" applyFill="1"/>
    <xf numFmtId="0" fontId="421" fillId="0" borderId="0" xfId="0" applyFont="1" applyAlignment="1">
      <alignment vertical="top" wrapText="1"/>
    </xf>
    <xf numFmtId="0" fontId="498" fillId="0" borderId="0" xfId="0" applyFont="1"/>
    <xf numFmtId="43" fontId="0" fillId="0" borderId="0" xfId="0" applyNumberFormat="1"/>
    <xf numFmtId="3" fontId="464" fillId="0" borderId="0" xfId="0" applyNumberFormat="1" applyFont="1" applyAlignment="1">
      <alignment vertical="center"/>
    </xf>
    <xf numFmtId="169" fontId="0" fillId="0" borderId="0" xfId="3" applyNumberFormat="1" applyFont="1"/>
    <xf numFmtId="3" fontId="429" fillId="3" borderId="0" xfId="3" applyNumberFormat="1" applyFont="1" applyFill="1"/>
    <xf numFmtId="3" fontId="29" fillId="0" borderId="0" xfId="11" applyNumberFormat="1" applyFont="1"/>
    <xf numFmtId="0" fontId="22" fillId="4" borderId="0" xfId="0" applyFont="1" applyFill="1" applyAlignment="1">
      <alignment vertical="center" wrapText="1"/>
    </xf>
    <xf numFmtId="0" fontId="17" fillId="0" borderId="0" xfId="0" applyFont="1" applyAlignment="1">
      <alignment horizontal="left" indent="1"/>
    </xf>
    <xf numFmtId="3" fontId="4" fillId="220" borderId="0" xfId="11" applyNumberFormat="1" applyFont="1" applyFill="1" applyAlignment="1">
      <alignment horizontal="right" vertical="center"/>
    </xf>
    <xf numFmtId="0" fontId="429" fillId="221" borderId="0" xfId="0" applyFont="1" applyFill="1" applyAlignment="1">
      <alignment vertical="center"/>
    </xf>
    <xf numFmtId="3" fontId="58" fillId="221" borderId="0" xfId="0" applyNumberFormat="1" applyFont="1" applyFill="1" applyAlignment="1">
      <alignment horizontal="right" vertical="center"/>
    </xf>
    <xf numFmtId="0" fontId="71" fillId="8" borderId="0" xfId="0" applyFont="1" applyFill="1"/>
    <xf numFmtId="0" fontId="4" fillId="8" borderId="0" xfId="16" applyFill="1"/>
    <xf numFmtId="0" fontId="4" fillId="8" borderId="0" xfId="16" applyFill="1" applyAlignment="1">
      <alignment vertical="center"/>
    </xf>
    <xf numFmtId="0" fontId="0" fillId="8" borderId="0" xfId="0" applyFill="1"/>
    <xf numFmtId="0" fontId="71" fillId="8" borderId="0" xfId="0" applyFont="1" applyFill="1" applyAlignment="1">
      <alignment vertical="center"/>
    </xf>
    <xf numFmtId="0" fontId="425" fillId="8" borderId="0" xfId="0" applyFont="1" applyFill="1" applyAlignment="1">
      <alignment vertical="center"/>
    </xf>
    <xf numFmtId="0" fontId="0" fillId="8" borderId="0" xfId="0" applyFill="1" applyAlignment="1">
      <alignment vertical="center"/>
    </xf>
    <xf numFmtId="0" fontId="29" fillId="8" borderId="0" xfId="0" applyFont="1" applyFill="1" applyAlignment="1">
      <alignment vertical="top" wrapText="1"/>
    </xf>
    <xf numFmtId="0" fontId="469" fillId="8" borderId="0" xfId="0" applyFont="1" applyFill="1"/>
    <xf numFmtId="0" fontId="417" fillId="8" borderId="0" xfId="0" applyFont="1" applyFill="1" applyAlignment="1">
      <alignment vertical="center"/>
    </xf>
    <xf numFmtId="0" fontId="423" fillId="8" borderId="0" xfId="0" applyFont="1" applyFill="1" applyAlignment="1">
      <alignment vertical="center"/>
    </xf>
    <xf numFmtId="0" fontId="425" fillId="8" borderId="0" xfId="0" applyFont="1" applyFill="1"/>
    <xf numFmtId="0" fontId="485" fillId="8" borderId="0" xfId="0" applyFont="1" applyFill="1" applyAlignment="1">
      <alignment vertical="center"/>
    </xf>
    <xf numFmtId="0" fontId="487" fillId="8" borderId="0" xfId="0" applyFont="1" applyFill="1"/>
    <xf numFmtId="0" fontId="487" fillId="8" borderId="0" xfId="0" applyFont="1" applyFill="1" applyAlignment="1">
      <alignment vertical="center"/>
    </xf>
    <xf numFmtId="0" fontId="17" fillId="0" borderId="0" xfId="0" applyFont="1" applyAlignment="1">
      <alignment vertical="center"/>
    </xf>
    <xf numFmtId="0" fontId="17" fillId="0" borderId="130" xfId="0" applyFont="1" applyBorder="1" applyAlignment="1">
      <alignment vertical="center"/>
    </xf>
    <xf numFmtId="0" fontId="70" fillId="0" borderId="122" xfId="10" applyBorder="1" applyAlignment="1">
      <alignment vertical="center"/>
    </xf>
    <xf numFmtId="0" fontId="0" fillId="215" borderId="126" xfId="0" applyFill="1" applyBorder="1" applyAlignment="1">
      <alignment horizontal="left" vertical="center" wrapText="1"/>
    </xf>
    <xf numFmtId="0" fontId="0" fillId="4" borderId="126" xfId="0" applyFill="1" applyBorder="1" applyAlignment="1">
      <alignment vertical="center" wrapText="1"/>
    </xf>
    <xf numFmtId="0" fontId="0" fillId="4" borderId="126" xfId="0" applyFill="1" applyBorder="1" applyAlignment="1">
      <alignment vertical="center"/>
    </xf>
    <xf numFmtId="0" fontId="0" fillId="216" borderId="126" xfId="0" applyFill="1" applyBorder="1" applyAlignment="1">
      <alignment horizontal="left" vertical="center" wrapText="1"/>
    </xf>
    <xf numFmtId="0" fontId="0" fillId="217" borderId="126" xfId="0" applyFill="1" applyBorder="1" applyAlignment="1">
      <alignment horizontal="left" vertical="center" wrapText="1"/>
    </xf>
    <xf numFmtId="0" fontId="0" fillId="4" borderId="126" xfId="0" applyFill="1" applyBorder="1" applyAlignment="1">
      <alignment horizontal="left" vertical="center" wrapText="1"/>
    </xf>
    <xf numFmtId="0" fontId="0" fillId="218" borderId="126" xfId="0" applyFill="1" applyBorder="1" applyAlignment="1">
      <alignment horizontal="center" vertical="center" wrapText="1"/>
    </xf>
    <xf numFmtId="0" fontId="0" fillId="218" borderId="126" xfId="0" applyFill="1" applyBorder="1" applyAlignment="1">
      <alignment horizontal="left" vertical="center" wrapText="1"/>
    </xf>
    <xf numFmtId="0" fontId="0" fillId="4" borderId="126" xfId="0" applyFill="1" applyBorder="1"/>
    <xf numFmtId="0" fontId="17" fillId="0" borderId="124" xfId="0" applyFont="1" applyBorder="1" applyAlignment="1">
      <alignment horizontal="left" vertical="center" indent="1"/>
    </xf>
    <xf numFmtId="0" fontId="17" fillId="3" borderId="124" xfId="0" applyFont="1" applyFill="1" applyBorder="1" applyAlignment="1">
      <alignment horizontal="right" vertical="center"/>
    </xf>
    <xf numFmtId="0" fontId="17" fillId="0" borderId="125" xfId="0" applyFont="1" applyBorder="1" applyAlignment="1">
      <alignment horizontal="left" vertical="center" indent="1"/>
    </xf>
    <xf numFmtId="0" fontId="17" fillId="3" borderId="125" xfId="0" applyFont="1" applyFill="1" applyBorder="1" applyAlignment="1">
      <alignment horizontal="right" vertical="center"/>
    </xf>
    <xf numFmtId="0" fontId="17" fillId="0" borderId="125" xfId="0" applyFont="1" applyBorder="1" applyAlignment="1">
      <alignment horizontal="right" vertical="center"/>
    </xf>
    <xf numFmtId="0" fontId="17" fillId="0" borderId="122" xfId="0" applyFont="1" applyBorder="1" applyAlignment="1">
      <alignment horizontal="left" vertical="center" indent="1"/>
    </xf>
    <xf numFmtId="0" fontId="17" fillId="3" borderId="122" xfId="0" applyFont="1" applyFill="1" applyBorder="1" applyAlignment="1">
      <alignment horizontal="right" vertical="center"/>
    </xf>
    <xf numFmtId="0" fontId="17" fillId="0" borderId="122" xfId="0" applyFont="1" applyBorder="1" applyAlignment="1">
      <alignment horizontal="right" vertical="center"/>
    </xf>
    <xf numFmtId="0" fontId="17" fillId="0" borderId="122" xfId="0" applyFont="1" applyBorder="1" applyAlignment="1">
      <alignment horizontal="left" indent="1"/>
    </xf>
    <xf numFmtId="0" fontId="16" fillId="0" borderId="124" xfId="0" applyFont="1" applyBorder="1"/>
    <xf numFmtId="0" fontId="21" fillId="0" borderId="124" xfId="0" applyFont="1" applyBorder="1"/>
    <xf numFmtId="0" fontId="17" fillId="0" borderId="124" xfId="0" applyFont="1" applyBorder="1" applyAlignment="1">
      <alignment horizontal="right" vertical="center"/>
    </xf>
    <xf numFmtId="0" fontId="17" fillId="0" borderId="122" xfId="0" applyFont="1" applyBorder="1" applyAlignment="1">
      <alignment horizontal="left"/>
    </xf>
    <xf numFmtId="0" fontId="17" fillId="0" borderId="122" xfId="0" applyFont="1" applyBorder="1" applyAlignment="1">
      <alignment horizontal="left" wrapText="1" indent="2"/>
    </xf>
    <xf numFmtId="0" fontId="17" fillId="0" borderId="124" xfId="0" applyFont="1" applyBorder="1" applyAlignment="1">
      <alignment vertical="center"/>
    </xf>
    <xf numFmtId="0" fontId="17" fillId="0" borderId="124" xfId="0" applyFont="1" applyBorder="1" applyAlignment="1">
      <alignment horizontal="left" wrapText="1" indent="2"/>
    </xf>
    <xf numFmtId="0" fontId="17" fillId="0" borderId="122" xfId="0" applyFont="1" applyBorder="1" applyAlignment="1">
      <alignment horizontal="left" indent="2"/>
    </xf>
    <xf numFmtId="3" fontId="17" fillId="0" borderId="122" xfId="3" applyNumberFormat="1" applyFont="1" applyBorder="1" applyAlignment="1" applyProtection="1">
      <alignment horizontal="right" vertical="center"/>
    </xf>
    <xf numFmtId="0" fontId="17" fillId="0" borderId="122" xfId="0" applyFont="1" applyBorder="1"/>
    <xf numFmtId="0" fontId="16" fillId="0" borderId="117" xfId="0" applyFont="1" applyBorder="1"/>
    <xf numFmtId="0" fontId="17" fillId="0" borderId="124" xfId="0" applyFont="1" applyBorder="1" applyAlignment="1">
      <alignment horizontal="left"/>
    </xf>
    <xf numFmtId="0" fontId="17" fillId="0" borderId="122" xfId="0" applyFont="1" applyBorder="1" applyAlignment="1">
      <alignment vertical="center"/>
    </xf>
    <xf numFmtId="0" fontId="17" fillId="0" borderId="122" xfId="0" applyFont="1" applyBorder="1" applyAlignment="1">
      <alignment vertical="center" wrapText="1"/>
    </xf>
    <xf numFmtId="0" fontId="17" fillId="0" borderId="122" xfId="0" applyFont="1" applyBorder="1" applyAlignment="1">
      <alignment wrapText="1"/>
    </xf>
    <xf numFmtId="3" fontId="29" fillId="3" borderId="122" xfId="0" applyNumberFormat="1" applyFont="1" applyFill="1" applyBorder="1" applyAlignment="1">
      <alignment horizontal="right" vertical="center"/>
    </xf>
    <xf numFmtId="0" fontId="23" fillId="0" borderId="122" xfId="0" applyFont="1" applyBorder="1" applyAlignment="1">
      <alignment vertical="center"/>
    </xf>
    <xf numFmtId="3" fontId="17" fillId="3" borderId="122" xfId="0" applyNumberFormat="1" applyFont="1" applyFill="1" applyBorder="1" applyAlignment="1">
      <alignment horizontal="right" vertical="center"/>
    </xf>
    <xf numFmtId="3" fontId="17" fillId="0" borderId="122" xfId="0" applyNumberFormat="1" applyFont="1" applyBorder="1" applyAlignment="1">
      <alignment horizontal="right" vertical="center"/>
    </xf>
    <xf numFmtId="0" fontId="37" fillId="0" borderId="0" xfId="0" applyFont="1" applyAlignment="1">
      <alignment horizontal="left" vertical="center" indent="1"/>
    </xf>
    <xf numFmtId="3" fontId="17" fillId="3" borderId="0" xfId="0" applyNumberFormat="1" applyFont="1" applyFill="1" applyAlignment="1">
      <alignment horizontal="right" vertical="center"/>
    </xf>
    <xf numFmtId="3" fontId="17" fillId="0" borderId="0" xfId="0" applyNumberFormat="1" applyFont="1" applyAlignment="1">
      <alignment horizontal="right" vertical="center"/>
    </xf>
    <xf numFmtId="0" fontId="37" fillId="0" borderId="122" xfId="0" applyFont="1" applyBorder="1" applyAlignment="1">
      <alignment horizontal="left" vertical="center" indent="1"/>
    </xf>
    <xf numFmtId="3" fontId="11" fillId="0" borderId="0" xfId="0" applyNumberFormat="1" applyFont="1"/>
    <xf numFmtId="0" fontId="23" fillId="0" borderId="122" xfId="0" applyFont="1" applyBorder="1" applyAlignment="1">
      <alignment horizontal="right" vertical="center"/>
    </xf>
    <xf numFmtId="0" fontId="24" fillId="0" borderId="0" xfId="0" applyFont="1" applyAlignment="1">
      <alignment vertical="center"/>
    </xf>
    <xf numFmtId="3" fontId="24" fillId="3" borderId="0" xfId="0" applyNumberFormat="1" applyFont="1" applyFill="1" applyAlignment="1">
      <alignment vertical="center"/>
    </xf>
    <xf numFmtId="3" fontId="24" fillId="0" borderId="0" xfId="0" applyNumberFormat="1" applyFont="1" applyAlignment="1">
      <alignment vertical="center"/>
    </xf>
    <xf numFmtId="3" fontId="23" fillId="3" borderId="122" xfId="0" applyNumberFormat="1" applyFont="1" applyFill="1" applyBorder="1" applyAlignment="1">
      <alignment vertical="center"/>
    </xf>
    <xf numFmtId="3" fontId="23" fillId="0" borderId="122" xfId="0" applyNumberFormat="1" applyFont="1" applyBorder="1" applyAlignment="1">
      <alignment vertical="center"/>
    </xf>
    <xf numFmtId="0" fontId="23" fillId="0" borderId="0" xfId="0" applyFont="1" applyAlignment="1">
      <alignment vertical="center"/>
    </xf>
    <xf numFmtId="3" fontId="23" fillId="3" borderId="0" xfId="0" applyNumberFormat="1" applyFont="1" applyFill="1" applyAlignment="1">
      <alignment vertical="center"/>
    </xf>
    <xf numFmtId="0" fontId="0" fillId="0" borderId="122" xfId="0" applyBorder="1"/>
    <xf numFmtId="0" fontId="24" fillId="0" borderId="122" xfId="0" applyFont="1" applyBorder="1" applyAlignment="1">
      <alignment vertical="center"/>
    </xf>
    <xf numFmtId="0" fontId="58" fillId="0" borderId="122" xfId="0" applyFont="1" applyBorder="1" applyAlignment="1">
      <alignment horizontal="left" vertical="center"/>
    </xf>
    <xf numFmtId="0" fontId="58" fillId="0" borderId="0" xfId="0" applyFont="1" applyAlignment="1">
      <alignment horizontal="left" vertical="center"/>
    </xf>
    <xf numFmtId="1" fontId="429" fillId="3" borderId="0" xfId="0" applyNumberFormat="1" applyFont="1" applyFill="1" applyAlignment="1">
      <alignment vertical="center"/>
    </xf>
    <xf numFmtId="1" fontId="430" fillId="3" borderId="0" xfId="0" applyNumberFormat="1" applyFont="1" applyFill="1" applyAlignment="1">
      <alignment vertical="center"/>
    </xf>
    <xf numFmtId="1" fontId="429" fillId="0" borderId="0" xfId="0" applyNumberFormat="1" applyFont="1" applyAlignment="1">
      <alignment vertical="center"/>
    </xf>
    <xf numFmtId="1" fontId="430" fillId="0" borderId="0" xfId="0" applyNumberFormat="1" applyFont="1" applyAlignment="1">
      <alignment vertical="center"/>
    </xf>
    <xf numFmtId="1" fontId="429" fillId="3" borderId="122" xfId="0" applyNumberFormat="1" applyFont="1" applyFill="1" applyBorder="1" applyAlignment="1">
      <alignment vertical="center"/>
    </xf>
    <xf numFmtId="1" fontId="430" fillId="3" borderId="122" xfId="0" applyNumberFormat="1" applyFont="1" applyFill="1" applyBorder="1" applyAlignment="1">
      <alignment vertical="center"/>
    </xf>
    <xf numFmtId="1" fontId="429" fillId="0" borderId="122" xfId="0" applyNumberFormat="1" applyFont="1" applyBorder="1" applyAlignment="1">
      <alignment vertical="center"/>
    </xf>
    <xf numFmtId="1" fontId="430" fillId="0" borderId="122" xfId="0" applyNumberFormat="1" applyFont="1" applyBorder="1" applyAlignment="1">
      <alignment vertical="center"/>
    </xf>
    <xf numFmtId="3" fontId="24" fillId="3" borderId="122" xfId="0" applyNumberFormat="1" applyFont="1" applyFill="1" applyBorder="1" applyAlignment="1">
      <alignment vertical="center"/>
    </xf>
    <xf numFmtId="0" fontId="58" fillId="0" borderId="117" xfId="0" applyFont="1" applyBorder="1" applyAlignment="1">
      <alignment horizontal="left" vertical="center"/>
    </xf>
    <xf numFmtId="0" fontId="429" fillId="3" borderId="117" xfId="4" applyNumberFormat="1" applyFont="1" applyFill="1" applyBorder="1" applyAlignment="1">
      <alignment vertical="center"/>
    </xf>
    <xf numFmtId="0" fontId="58" fillId="0" borderId="117" xfId="0" applyFont="1" applyBorder="1" applyAlignment="1">
      <alignment horizontal="right" vertical="center"/>
    </xf>
    <xf numFmtId="0" fontId="429" fillId="3" borderId="122" xfId="4" applyNumberFormat="1" applyFont="1" applyFill="1" applyBorder="1" applyAlignment="1">
      <alignment vertical="center"/>
    </xf>
    <xf numFmtId="0" fontId="58" fillId="0" borderId="122" xfId="0" applyFont="1" applyBorder="1" applyAlignment="1">
      <alignment horizontal="right" vertical="center"/>
    </xf>
    <xf numFmtId="0" fontId="429" fillId="3" borderId="122" xfId="4" applyNumberFormat="1" applyFont="1" applyFill="1" applyBorder="1" applyAlignment="1">
      <alignment horizontal="right" vertical="center"/>
    </xf>
    <xf numFmtId="169" fontId="429" fillId="0" borderId="0" xfId="3" applyNumberFormat="1" applyFont="1" applyBorder="1" applyAlignment="1" applyProtection="1">
      <alignment vertical="center"/>
    </xf>
    <xf numFmtId="169" fontId="429" fillId="0" borderId="0" xfId="3" applyNumberFormat="1" applyFont="1" applyFill="1" applyBorder="1" applyAlignment="1" applyProtection="1">
      <alignment vertical="center"/>
    </xf>
    <xf numFmtId="169" fontId="429" fillId="3" borderId="123" xfId="3" applyNumberFormat="1" applyFont="1" applyFill="1" applyBorder="1" applyAlignment="1" applyProtection="1">
      <alignment vertical="center"/>
    </xf>
    <xf numFmtId="0" fontId="429" fillId="3" borderId="123" xfId="0" applyFont="1" applyFill="1" applyBorder="1" applyAlignment="1">
      <alignment vertical="center"/>
    </xf>
    <xf numFmtId="169" fontId="429" fillId="0" borderId="123" xfId="3" applyNumberFormat="1" applyFont="1" applyFill="1" applyBorder="1" applyAlignment="1" applyProtection="1">
      <alignment vertical="center"/>
    </xf>
    <xf numFmtId="0" fontId="429" fillId="0" borderId="123" xfId="0" applyFont="1" applyBorder="1" applyAlignment="1">
      <alignment vertical="center"/>
    </xf>
    <xf numFmtId="169" fontId="429" fillId="3" borderId="0" xfId="3" applyNumberFormat="1" applyFont="1" applyFill="1" applyBorder="1" applyAlignment="1" applyProtection="1">
      <alignment vertical="center"/>
    </xf>
    <xf numFmtId="169" fontId="429" fillId="3" borderId="122" xfId="3" applyNumberFormat="1" applyFont="1" applyFill="1" applyBorder="1" applyAlignment="1" applyProtection="1">
      <alignment vertical="center"/>
    </xf>
    <xf numFmtId="0" fontId="429" fillId="3" borderId="122" xfId="0" applyFont="1" applyFill="1" applyBorder="1" applyAlignment="1">
      <alignment vertical="center"/>
    </xf>
    <xf numFmtId="169" fontId="429" fillId="0" borderId="122" xfId="3" applyNumberFormat="1" applyFont="1" applyFill="1" applyBorder="1" applyAlignment="1" applyProtection="1">
      <alignment vertical="center"/>
    </xf>
    <xf numFmtId="0" fontId="429" fillId="0" borderId="122" xfId="0" applyFont="1" applyBorder="1" applyAlignment="1">
      <alignment vertical="center"/>
    </xf>
    <xf numFmtId="0" fontId="59" fillId="0" borderId="122" xfId="0" applyFont="1" applyBorder="1" applyAlignment="1">
      <alignment vertical="center"/>
    </xf>
    <xf numFmtId="169" fontId="429" fillId="0" borderId="122" xfId="3" applyNumberFormat="1" applyFont="1" applyBorder="1" applyAlignment="1" applyProtection="1">
      <alignment vertical="center"/>
    </xf>
    <xf numFmtId="0" fontId="59" fillId="0" borderId="122" xfId="0" applyFont="1" applyBorder="1" applyAlignment="1">
      <alignment horizontal="left" vertical="center"/>
    </xf>
    <xf numFmtId="169" fontId="430" fillId="3" borderId="122" xfId="3" applyNumberFormat="1" applyFont="1" applyFill="1" applyBorder="1" applyAlignment="1" applyProtection="1">
      <alignment vertical="center"/>
    </xf>
    <xf numFmtId="0" fontId="430" fillId="3" borderId="122" xfId="0" applyFont="1" applyFill="1" applyBorder="1" applyAlignment="1">
      <alignment vertical="center"/>
    </xf>
    <xf numFmtId="169" fontId="430" fillId="0" borderId="122" xfId="3" applyNumberFormat="1" applyFont="1" applyFill="1" applyBorder="1" applyAlignment="1" applyProtection="1">
      <alignment vertical="center"/>
    </xf>
    <xf numFmtId="0" fontId="430" fillId="0" borderId="122" xfId="0" applyFont="1" applyBorder="1" applyAlignment="1">
      <alignment vertical="center"/>
    </xf>
    <xf numFmtId="3" fontId="429" fillId="3" borderId="122" xfId="0" applyNumberFormat="1" applyFont="1" applyFill="1" applyBorder="1" applyAlignment="1">
      <alignment vertical="center" wrapText="1"/>
    </xf>
    <xf numFmtId="3" fontId="430" fillId="3" borderId="122" xfId="0" applyNumberFormat="1" applyFont="1" applyFill="1" applyBorder="1" applyAlignment="1">
      <alignment vertical="center" wrapText="1"/>
    </xf>
    <xf numFmtId="3" fontId="429" fillId="0" borderId="122" xfId="0" applyNumberFormat="1" applyFont="1" applyBorder="1" applyAlignment="1">
      <alignment vertical="center" wrapText="1"/>
    </xf>
    <xf numFmtId="3" fontId="430" fillId="0" borderId="122" xfId="0" applyNumberFormat="1" applyFont="1" applyBorder="1" applyAlignment="1">
      <alignment vertical="center" wrapText="1"/>
    </xf>
    <xf numFmtId="0" fontId="23" fillId="0" borderId="122" xfId="0" applyFont="1" applyBorder="1" applyAlignment="1">
      <alignment vertical="center" wrapText="1"/>
    </xf>
    <xf numFmtId="0" fontId="23" fillId="212" borderId="122" xfId="0" applyFont="1" applyFill="1" applyBorder="1" applyAlignment="1">
      <alignment horizontal="right" vertical="center"/>
    </xf>
    <xf numFmtId="0" fontId="430" fillId="0" borderId="122" xfId="0" applyFont="1" applyBorder="1" applyAlignment="1">
      <alignment horizontal="right" vertical="center"/>
    </xf>
    <xf numFmtId="0" fontId="429" fillId="0" borderId="122" xfId="0" applyFont="1" applyBorder="1" applyAlignment="1">
      <alignment horizontal="right" vertical="center"/>
    </xf>
    <xf numFmtId="175" fontId="429" fillId="3" borderId="0" xfId="3" applyNumberFormat="1" applyFont="1" applyFill="1" applyBorder="1" applyAlignment="1" applyProtection="1">
      <alignment vertical="center"/>
    </xf>
    <xf numFmtId="175" fontId="429" fillId="3" borderId="0" xfId="3" applyNumberFormat="1" applyFont="1" applyFill="1" applyBorder="1" applyAlignment="1" applyProtection="1">
      <alignment horizontal="right" vertical="center"/>
    </xf>
    <xf numFmtId="1" fontId="431" fillId="0" borderId="0" xfId="0" applyNumberFormat="1" applyFont="1" applyAlignment="1">
      <alignment horizontal="right" vertical="center"/>
    </xf>
    <xf numFmtId="175" fontId="429" fillId="3" borderId="122" xfId="3" applyNumberFormat="1" applyFont="1" applyFill="1" applyBorder="1" applyAlignment="1" applyProtection="1">
      <alignment vertical="center"/>
    </xf>
    <xf numFmtId="175" fontId="429" fillId="3" borderId="122" xfId="3" applyNumberFormat="1" applyFont="1" applyFill="1" applyBorder="1" applyAlignment="1" applyProtection="1">
      <alignment horizontal="right" vertical="center"/>
    </xf>
    <xf numFmtId="0" fontId="431" fillId="0" borderId="122" xfId="0" applyFont="1" applyBorder="1" applyAlignment="1">
      <alignment horizontal="right" vertical="center"/>
    </xf>
    <xf numFmtId="1" fontId="431" fillId="0" borderId="122" xfId="0" applyNumberFormat="1" applyFont="1" applyBorder="1" applyAlignment="1">
      <alignment horizontal="right" vertical="center"/>
    </xf>
    <xf numFmtId="0" fontId="429" fillId="0" borderId="0" xfId="0" applyFont="1" applyAlignment="1">
      <alignment vertical="center" wrapText="1"/>
    </xf>
    <xf numFmtId="175" fontId="430" fillId="3" borderId="0" xfId="3" applyNumberFormat="1" applyFont="1" applyFill="1" applyBorder="1" applyAlignment="1" applyProtection="1">
      <alignment vertical="center"/>
    </xf>
    <xf numFmtId="175" fontId="429" fillId="0" borderId="0" xfId="3" applyNumberFormat="1" applyFont="1" applyFill="1" applyBorder="1" applyAlignment="1" applyProtection="1">
      <alignment vertical="center"/>
    </xf>
    <xf numFmtId="175" fontId="430" fillId="0" borderId="0" xfId="3" applyNumberFormat="1" applyFont="1" applyFill="1" applyBorder="1" applyAlignment="1" applyProtection="1">
      <alignment vertical="center"/>
    </xf>
    <xf numFmtId="0" fontId="429" fillId="0" borderId="122" xfId="0" applyFont="1" applyBorder="1" applyAlignment="1">
      <alignment vertical="center" wrapText="1"/>
    </xf>
    <xf numFmtId="175" fontId="430" fillId="3" borderId="122" xfId="3" applyNumberFormat="1" applyFont="1" applyFill="1" applyBorder="1" applyAlignment="1" applyProtection="1">
      <alignment vertical="center"/>
    </xf>
    <xf numFmtId="175" fontId="429" fillId="0" borderId="122" xfId="3" applyNumberFormat="1" applyFont="1" applyFill="1" applyBorder="1" applyAlignment="1" applyProtection="1">
      <alignment vertical="center"/>
    </xf>
    <xf numFmtId="175" fontId="430" fillId="0" borderId="122" xfId="3" applyNumberFormat="1" applyFont="1" applyFill="1" applyBorder="1" applyAlignment="1" applyProtection="1">
      <alignment vertical="center"/>
    </xf>
    <xf numFmtId="168" fontId="429" fillId="3" borderId="0" xfId="0" applyNumberFormat="1" applyFont="1" applyFill="1" applyAlignment="1">
      <alignment vertical="center" wrapText="1"/>
    </xf>
    <xf numFmtId="168" fontId="429" fillId="0" borderId="0" xfId="0" applyNumberFormat="1" applyFont="1" applyAlignment="1">
      <alignment vertical="center" wrapText="1"/>
    </xf>
    <xf numFmtId="168" fontId="429" fillId="3" borderId="122" xfId="0" applyNumberFormat="1" applyFont="1" applyFill="1" applyBorder="1" applyAlignment="1">
      <alignment vertical="center" wrapText="1"/>
    </xf>
    <xf numFmtId="168" fontId="429" fillId="0" borderId="122" xfId="0" applyNumberFormat="1" applyFont="1" applyBorder="1" applyAlignment="1">
      <alignment vertical="center" wrapText="1"/>
    </xf>
    <xf numFmtId="0" fontId="429" fillId="212" borderId="122" xfId="0" applyFont="1" applyFill="1" applyBorder="1" applyAlignment="1">
      <alignment vertical="center"/>
    </xf>
    <xf numFmtId="0" fontId="440" fillId="0" borderId="117" xfId="2" applyFont="1" applyFill="1" applyBorder="1" applyAlignment="1" applyProtection="1">
      <alignment vertical="center"/>
    </xf>
    <xf numFmtId="1" fontId="431" fillId="3" borderId="117" xfId="0" applyNumberFormat="1" applyFont="1" applyFill="1" applyBorder="1" applyAlignment="1">
      <alignment horizontal="right" vertical="center"/>
    </xf>
    <xf numFmtId="0" fontId="440" fillId="0" borderId="117" xfId="0" applyFont="1" applyBorder="1" applyAlignment="1">
      <alignment vertical="center"/>
    </xf>
    <xf numFmtId="0" fontId="431" fillId="0" borderId="122" xfId="2" applyFont="1" applyFill="1" applyBorder="1" applyAlignment="1" applyProtection="1">
      <alignment vertical="center"/>
    </xf>
    <xf numFmtId="0" fontId="431" fillId="3" borderId="122" xfId="0" applyFont="1" applyFill="1" applyBorder="1" applyAlignment="1">
      <alignment vertical="center"/>
    </xf>
    <xf numFmtId="0" fontId="431" fillId="3" borderId="122" xfId="0" applyFont="1" applyFill="1" applyBorder="1" applyAlignment="1">
      <alignment horizontal="right" vertical="center"/>
    </xf>
    <xf numFmtId="0" fontId="431" fillId="0" borderId="122" xfId="0" applyFont="1" applyBorder="1" applyAlignment="1">
      <alignment vertical="center"/>
    </xf>
    <xf numFmtId="0" fontId="440" fillId="0" borderId="122" xfId="0" applyFont="1" applyBorder="1" applyAlignment="1">
      <alignment vertical="center"/>
    </xf>
    <xf numFmtId="169" fontId="58" fillId="221" borderId="122" xfId="3" quotePrefix="1" applyNumberFormat="1" applyFont="1" applyFill="1" applyBorder="1" applyAlignment="1" applyProtection="1">
      <alignment horizontal="right" vertical="center" wrapText="1"/>
    </xf>
    <xf numFmtId="169" fontId="58" fillId="0" borderId="122" xfId="3" quotePrefix="1" applyNumberFormat="1" applyFont="1" applyFill="1" applyBorder="1" applyAlignment="1" applyProtection="1">
      <alignment horizontal="right" vertical="center" wrapText="1"/>
    </xf>
    <xf numFmtId="0" fontId="429" fillId="0" borderId="122" xfId="0" applyFont="1" applyBorder="1" applyAlignment="1">
      <alignment horizontal="left" vertical="center"/>
    </xf>
    <xf numFmtId="0" fontId="429" fillId="0" borderId="0" xfId="0" applyFont="1" applyAlignment="1">
      <alignment horizontal="left" vertical="center"/>
    </xf>
    <xf numFmtId="0" fontId="431" fillId="0" borderId="122" xfId="2" applyFont="1" applyBorder="1" applyAlignment="1">
      <alignment vertical="center"/>
    </xf>
    <xf numFmtId="0" fontId="431" fillId="0" borderId="122" xfId="2" applyFont="1" applyBorder="1" applyAlignment="1">
      <alignment vertical="center" wrapText="1"/>
    </xf>
    <xf numFmtId="49" fontId="431" fillId="3" borderId="122" xfId="0" applyNumberFormat="1" applyFont="1" applyFill="1" applyBorder="1" applyAlignment="1">
      <alignment horizontal="right" vertical="center"/>
    </xf>
    <xf numFmtId="49" fontId="431" fillId="0" borderId="122" xfId="0" applyNumberFormat="1" applyFont="1" applyBorder="1" applyAlignment="1">
      <alignment horizontal="right" vertical="center"/>
    </xf>
    <xf numFmtId="0" fontId="22" fillId="0" borderId="122" xfId="11" applyFont="1" applyBorder="1" applyAlignment="1">
      <alignment vertical="center"/>
    </xf>
    <xf numFmtId="170" fontId="4" fillId="0" borderId="122" xfId="11" quotePrefix="1" applyNumberFormat="1" applyFont="1" applyBorder="1" applyAlignment="1">
      <alignment horizontal="right" vertical="center" wrapText="1"/>
    </xf>
    <xf numFmtId="170" fontId="4" fillId="0" borderId="122" xfId="11" quotePrefix="1" applyNumberFormat="1" applyFont="1" applyBorder="1" applyAlignment="1">
      <alignment horizontal="right" vertical="center"/>
    </xf>
    <xf numFmtId="0" fontId="4" fillId="0" borderId="122" xfId="11" applyFont="1" applyBorder="1" applyAlignment="1">
      <alignment vertical="center"/>
    </xf>
    <xf numFmtId="9" fontId="4" fillId="0" borderId="122" xfId="13" quotePrefix="1" applyFont="1" applyBorder="1" applyAlignment="1" applyProtection="1">
      <alignment horizontal="right" vertical="center" wrapText="1"/>
    </xf>
    <xf numFmtId="9" fontId="4" fillId="0" borderId="122" xfId="13" quotePrefix="1" applyFont="1" applyBorder="1" applyAlignment="1">
      <alignment horizontal="right" vertical="center"/>
    </xf>
    <xf numFmtId="0" fontId="53" fillId="0" borderId="122" xfId="11" applyFont="1" applyBorder="1" applyAlignment="1">
      <alignment vertical="center"/>
    </xf>
    <xf numFmtId="0" fontId="16" fillId="0" borderId="132" xfId="0" applyFont="1" applyBorder="1"/>
    <xf numFmtId="3" fontId="3" fillId="11" borderId="117" xfId="11" applyNumberFormat="1" applyFont="1" applyFill="1" applyBorder="1" applyAlignment="1">
      <alignment horizontal="right" vertical="center"/>
    </xf>
    <xf numFmtId="3" fontId="3" fillId="0" borderId="117" xfId="11" applyNumberFormat="1" applyFont="1" applyBorder="1" applyAlignment="1">
      <alignment horizontal="right" vertical="center"/>
    </xf>
    <xf numFmtId="0" fontId="490" fillId="0" borderId="122" xfId="11" applyFont="1" applyBorder="1"/>
    <xf numFmtId="0" fontId="3" fillId="0" borderId="122" xfId="11" applyFont="1" applyBorder="1" applyAlignment="1">
      <alignment horizontal="right"/>
    </xf>
    <xf numFmtId="3" fontId="4" fillId="11" borderId="122" xfId="11" applyNumberFormat="1" applyFont="1" applyFill="1" applyBorder="1" applyAlignment="1">
      <alignment horizontal="right" vertical="center"/>
    </xf>
    <xf numFmtId="3" fontId="4" fillId="0" borderId="122" xfId="11" applyNumberFormat="1" applyFont="1" applyBorder="1" applyAlignment="1">
      <alignment horizontal="right" vertical="center"/>
    </xf>
    <xf numFmtId="0" fontId="16" fillId="0" borderId="122" xfId="0" applyFont="1" applyBorder="1"/>
    <xf numFmtId="3" fontId="3" fillId="11" borderId="122" xfId="11" applyNumberFormat="1" applyFont="1" applyFill="1" applyBorder="1" applyAlignment="1">
      <alignment horizontal="right" vertical="center"/>
    </xf>
    <xf numFmtId="3" fontId="3" fillId="5" borderId="122" xfId="11" applyNumberFormat="1" applyFont="1" applyFill="1" applyBorder="1" applyAlignment="1">
      <alignment horizontal="right" vertical="center"/>
    </xf>
    <xf numFmtId="3" fontId="3" fillId="0" borderId="122" xfId="11" applyNumberFormat="1" applyFont="1" applyBorder="1" applyAlignment="1">
      <alignment horizontal="right"/>
    </xf>
    <xf numFmtId="3" fontId="3" fillId="220" borderId="122" xfId="11" applyNumberFormat="1" applyFont="1" applyFill="1" applyBorder="1" applyAlignment="1">
      <alignment horizontal="right" vertical="center"/>
    </xf>
    <xf numFmtId="0" fontId="17" fillId="0" borderId="122" xfId="0" applyFont="1" applyBorder="1" applyAlignment="1">
      <alignment horizontal="left" vertical="center"/>
    </xf>
    <xf numFmtId="174" fontId="53" fillId="11" borderId="122" xfId="11" applyNumberFormat="1" applyFont="1" applyFill="1" applyBorder="1" applyAlignment="1">
      <alignment horizontal="right" vertical="center"/>
    </xf>
    <xf numFmtId="174" fontId="4" fillId="0" borderId="122" xfId="11" applyNumberFormat="1" applyFont="1" applyBorder="1" applyAlignment="1">
      <alignment horizontal="right" vertical="center"/>
    </xf>
    <xf numFmtId="3" fontId="53" fillId="0" borderId="0" xfId="11" applyNumberFormat="1" applyFont="1" applyAlignment="1">
      <alignment horizontal="right" vertical="center"/>
    </xf>
    <xf numFmtId="3" fontId="53" fillId="0" borderId="122" xfId="11" applyNumberFormat="1" applyFont="1" applyBorder="1" applyAlignment="1">
      <alignment horizontal="right" vertical="center"/>
    </xf>
    <xf numFmtId="3" fontId="53" fillId="0" borderId="117" xfId="11" applyNumberFormat="1" applyFont="1" applyBorder="1" applyAlignment="1">
      <alignment horizontal="right" vertical="center"/>
    </xf>
    <xf numFmtId="0" fontId="3" fillId="0" borderId="122" xfId="11" applyFont="1" applyBorder="1"/>
    <xf numFmtId="0" fontId="4" fillId="0" borderId="122" xfId="11" applyFont="1" applyBorder="1" applyAlignment="1">
      <alignment horizontal="left" vertical="center" indent="1"/>
    </xf>
    <xf numFmtId="0" fontId="3" fillId="0" borderId="122" xfId="11" applyFont="1" applyBorder="1" applyAlignment="1">
      <alignment vertical="center"/>
    </xf>
    <xf numFmtId="3" fontId="3" fillId="0" borderId="122" xfId="11" applyNumberFormat="1" applyFont="1" applyBorder="1" applyAlignment="1">
      <alignment horizontal="right" vertical="center"/>
    </xf>
    <xf numFmtId="0" fontId="3" fillId="0" borderId="122" xfId="11" applyFont="1" applyBorder="1" applyAlignment="1">
      <alignment wrapText="1"/>
    </xf>
    <xf numFmtId="0" fontId="3" fillId="0" borderId="118" xfId="11" applyFont="1" applyBorder="1"/>
    <xf numFmtId="3" fontId="3" fillId="11" borderId="0" xfId="11" applyNumberFormat="1" applyFont="1" applyFill="1" applyAlignment="1">
      <alignment horizontal="right" vertical="center"/>
    </xf>
    <xf numFmtId="0" fontId="511" fillId="0" borderId="0" xfId="11" applyFont="1"/>
    <xf numFmtId="0" fontId="4" fillId="0" borderId="122" xfId="11" applyFont="1" applyBorder="1" applyAlignment="1">
      <alignment horizontal="left" indent="1"/>
    </xf>
    <xf numFmtId="0" fontId="509" fillId="0" borderId="122" xfId="11" applyFont="1" applyBorder="1"/>
    <xf numFmtId="0" fontId="4" fillId="0" borderId="122" xfId="11" applyFont="1" applyBorder="1" applyAlignment="1">
      <alignment horizontal="left"/>
    </xf>
    <xf numFmtId="0" fontId="3" fillId="0" borderId="122" xfId="11" applyFont="1" applyBorder="1" applyAlignment="1">
      <alignment horizontal="left"/>
    </xf>
    <xf numFmtId="3" fontId="22" fillId="11" borderId="122" xfId="11" applyNumberFormat="1" applyFont="1" applyFill="1" applyBorder="1" applyAlignment="1">
      <alignment horizontal="right" vertical="center"/>
    </xf>
    <xf numFmtId="3" fontId="66" fillId="11" borderId="122" xfId="11" applyNumberFormat="1" applyFont="1" applyFill="1" applyBorder="1" applyAlignment="1">
      <alignment horizontal="right" vertical="center"/>
    </xf>
    <xf numFmtId="0" fontId="53" fillId="0" borderId="122" xfId="11" applyFont="1" applyBorder="1" applyAlignment="1">
      <alignment horizontal="left" vertical="center" indent="1"/>
    </xf>
    <xf numFmtId="3" fontId="4" fillId="0" borderId="122" xfId="11" applyNumberFormat="1" applyFont="1" applyBorder="1" applyAlignment="1">
      <alignment horizontal="right"/>
    </xf>
    <xf numFmtId="0" fontId="4" fillId="0" borderId="122" xfId="11" applyFont="1" applyBorder="1"/>
    <xf numFmtId="168" fontId="4" fillId="0" borderId="122" xfId="11" applyNumberFormat="1" applyFont="1" applyBorder="1"/>
    <xf numFmtId="0" fontId="3" fillId="0" borderId="122" xfId="18" applyFont="1" applyBorder="1"/>
    <xf numFmtId="3" fontId="3" fillId="11" borderId="122" xfId="11" applyNumberFormat="1" applyFont="1" applyFill="1" applyBorder="1" applyAlignment="1">
      <alignment horizontal="right"/>
    </xf>
    <xf numFmtId="0" fontId="4" fillId="0" borderId="122" xfId="18" applyFont="1" applyBorder="1" applyAlignment="1">
      <alignment horizontal="left" indent="1"/>
    </xf>
    <xf numFmtId="3" fontId="4" fillId="11" borderId="122" xfId="11" applyNumberFormat="1" applyFont="1" applyFill="1" applyBorder="1" applyAlignment="1">
      <alignment horizontal="right"/>
    </xf>
    <xf numFmtId="3" fontId="4" fillId="0" borderId="122" xfId="12" applyNumberFormat="1" applyFont="1" applyFill="1" applyBorder="1" applyAlignment="1" applyProtection="1">
      <alignment horizontal="right"/>
    </xf>
    <xf numFmtId="0" fontId="58" fillId="3" borderId="0" xfId="0" applyFont="1" applyFill="1" applyAlignment="1">
      <alignment horizontal="right" vertical="center"/>
    </xf>
    <xf numFmtId="0" fontId="58" fillId="0" borderId="0" xfId="0" applyFont="1" applyAlignment="1">
      <alignment horizontal="right" vertical="center"/>
    </xf>
    <xf numFmtId="0" fontId="58" fillId="3" borderId="122" xfId="0" applyFont="1" applyFill="1" applyBorder="1" applyAlignment="1">
      <alignment horizontal="right" vertical="center"/>
    </xf>
    <xf numFmtId="0" fontId="59" fillId="221" borderId="122" xfId="0" applyFont="1" applyFill="1" applyBorder="1" applyAlignment="1">
      <alignment horizontal="right" vertical="center"/>
    </xf>
    <xf numFmtId="0" fontId="59" fillId="0" borderId="122" xfId="0" applyFont="1" applyBorder="1" applyAlignment="1">
      <alignment horizontal="right" vertical="center"/>
    </xf>
    <xf numFmtId="168" fontId="17" fillId="221" borderId="122" xfId="0" applyNumberFormat="1" applyFont="1" applyFill="1" applyBorder="1" applyAlignment="1">
      <alignment horizontal="right" vertical="center"/>
    </xf>
    <xf numFmtId="174" fontId="17" fillId="0" borderId="122" xfId="0" applyNumberFormat="1" applyFont="1" applyBorder="1" applyAlignment="1">
      <alignment horizontal="right" vertical="center"/>
    </xf>
    <xf numFmtId="0" fontId="16" fillId="0" borderId="122" xfId="0" applyFont="1" applyBorder="1" applyAlignment="1">
      <alignment horizontal="left"/>
    </xf>
    <xf numFmtId="0" fontId="13" fillId="0" borderId="122" xfId="0" applyFont="1" applyBorder="1"/>
    <xf numFmtId="0" fontId="17" fillId="4" borderId="122" xfId="0" applyFont="1" applyFill="1" applyBorder="1" applyAlignment="1">
      <alignment vertical="center"/>
    </xf>
    <xf numFmtId="169" fontId="429" fillId="3" borderId="133" xfId="0" applyNumberFormat="1" applyFont="1" applyFill="1" applyBorder="1"/>
    <xf numFmtId="0" fontId="475" fillId="0" borderId="129" xfId="0" applyFont="1" applyBorder="1" applyAlignment="1">
      <alignment horizontal="left" indent="1"/>
    </xf>
    <xf numFmtId="0" fontId="475" fillId="216" borderId="128" xfId="0" applyFont="1" applyFill="1" applyBorder="1" applyAlignment="1">
      <alignment horizontal="left" indent="1"/>
    </xf>
    <xf numFmtId="0" fontId="475" fillId="0" borderId="129" xfId="0" applyFont="1" applyBorder="1" applyAlignment="1">
      <alignment horizontal="left"/>
    </xf>
    <xf numFmtId="0" fontId="475" fillId="0" borderId="129" xfId="0" applyFont="1" applyBorder="1"/>
    <xf numFmtId="0" fontId="475" fillId="0" borderId="134" xfId="0" applyFont="1" applyBorder="1" applyAlignment="1">
      <alignment horizontal="left" indent="1"/>
    </xf>
    <xf numFmtId="169" fontId="429" fillId="3" borderId="122" xfId="0" applyNumberFormat="1" applyFont="1" applyFill="1" applyBorder="1"/>
    <xf numFmtId="169" fontId="429" fillId="4" borderId="122" xfId="0" applyNumberFormat="1" applyFont="1" applyFill="1" applyBorder="1"/>
    <xf numFmtId="0" fontId="29" fillId="216" borderId="134" xfId="0" applyFont="1" applyFill="1" applyBorder="1" applyAlignment="1">
      <alignment horizontal="left" indent="3"/>
    </xf>
    <xf numFmtId="0" fontId="29" fillId="216" borderId="122" xfId="0" applyFont="1" applyFill="1" applyBorder="1" applyAlignment="1">
      <alignment horizontal="left" indent="3"/>
    </xf>
    <xf numFmtId="0" fontId="17" fillId="216" borderId="134" xfId="0" applyFont="1" applyFill="1" applyBorder="1" applyAlignment="1">
      <alignment horizontal="left" vertical="top" indent="3"/>
    </xf>
    <xf numFmtId="0" fontId="29" fillId="216" borderId="134" xfId="0" applyFont="1" applyFill="1" applyBorder="1" applyAlignment="1">
      <alignment horizontal="left" vertical="top" indent="3"/>
    </xf>
    <xf numFmtId="0" fontId="29" fillId="216" borderId="134" xfId="0" applyFont="1" applyFill="1" applyBorder="1" applyAlignment="1">
      <alignment horizontal="left" indent="5"/>
    </xf>
    <xf numFmtId="0" fontId="29" fillId="216" borderId="134" xfId="0" applyFont="1" applyFill="1" applyBorder="1" applyAlignment="1">
      <alignment horizontal="left" indent="2"/>
    </xf>
    <xf numFmtId="0" fontId="16" fillId="0" borderId="122" xfId="0" applyFont="1" applyBorder="1" applyAlignment="1">
      <alignment horizontal="left" indent="1"/>
    </xf>
    <xf numFmtId="0" fontId="16" fillId="0" borderId="134" xfId="0" applyFont="1" applyBorder="1" applyAlignment="1">
      <alignment horizontal="left" indent="1"/>
    </xf>
    <xf numFmtId="0" fontId="490" fillId="0" borderId="122" xfId="0" applyFont="1" applyBorder="1" applyAlignment="1">
      <alignment wrapText="1"/>
    </xf>
    <xf numFmtId="3" fontId="22" fillId="3" borderId="122" xfId="0" applyNumberFormat="1" applyFont="1" applyFill="1" applyBorder="1"/>
    <xf numFmtId="169" fontId="22" fillId="4" borderId="122" xfId="3" applyNumberFormat="1" applyFont="1" applyFill="1" applyBorder="1" applyProtection="1"/>
    <xf numFmtId="0" fontId="22" fillId="0" borderId="122" xfId="0" applyFont="1" applyBorder="1" applyAlignment="1">
      <alignment horizontal="left" indent="3"/>
    </xf>
    <xf numFmtId="0" fontId="22" fillId="3" borderId="122" xfId="0" applyFont="1" applyFill="1" applyBorder="1"/>
    <xf numFmtId="165" fontId="22" fillId="4" borderId="122" xfId="3" applyNumberFormat="1" applyFont="1" applyFill="1" applyBorder="1" applyProtection="1"/>
    <xf numFmtId="285" fontId="22" fillId="4" borderId="122" xfId="3" applyNumberFormat="1" applyFont="1" applyFill="1" applyBorder="1" applyAlignment="1" applyProtection="1">
      <alignment horizontal="right"/>
    </xf>
    <xf numFmtId="0" fontId="22" fillId="0" borderId="122" xfId="0" applyFont="1" applyBorder="1" applyAlignment="1">
      <alignment horizontal="left" vertical="center" indent="1"/>
    </xf>
    <xf numFmtId="0" fontId="22" fillId="0" borderId="0" xfId="0" applyFont="1" applyAlignment="1">
      <alignment vertical="center" wrapText="1"/>
    </xf>
    <xf numFmtId="0" fontId="22" fillId="221" borderId="0" xfId="0" applyFont="1" applyFill="1" applyAlignment="1">
      <alignment horizontal="center" vertical="center" wrapText="1"/>
    </xf>
    <xf numFmtId="0" fontId="22" fillId="3" borderId="0" xfId="0" applyFont="1" applyFill="1" applyAlignment="1">
      <alignment horizontal="left" vertical="center" wrapText="1"/>
    </xf>
    <xf numFmtId="0" fontId="22" fillId="0" borderId="122" xfId="0" applyFont="1" applyBorder="1" applyAlignment="1">
      <alignment vertical="center" wrapText="1"/>
    </xf>
    <xf numFmtId="9" fontId="22" fillId="3" borderId="122" xfId="0" applyNumberFormat="1" applyFont="1" applyFill="1" applyBorder="1" applyAlignment="1">
      <alignment horizontal="center" vertical="center" wrapText="1"/>
    </xf>
    <xf numFmtId="168" fontId="22" fillId="221" borderId="122" xfId="0" applyNumberFormat="1" applyFont="1" applyFill="1" applyBorder="1" applyAlignment="1">
      <alignment horizontal="center" vertical="center" wrapText="1"/>
    </xf>
    <xf numFmtId="9" fontId="22" fillId="3" borderId="122" xfId="4" applyFont="1" applyFill="1" applyBorder="1" applyAlignment="1">
      <alignment horizontal="center" vertical="center" wrapText="1"/>
    </xf>
    <xf numFmtId="0" fontId="22" fillId="3" borderId="122" xfId="0" applyFont="1" applyFill="1" applyBorder="1" applyAlignment="1">
      <alignment horizontal="left" vertical="center" wrapText="1"/>
    </xf>
    <xf numFmtId="9" fontId="22" fillId="221" borderId="122" xfId="0" applyNumberFormat="1" applyFont="1" applyFill="1" applyBorder="1" applyAlignment="1">
      <alignment horizontal="center" vertical="center" wrapText="1"/>
    </xf>
    <xf numFmtId="0" fontId="22" fillId="3" borderId="122" xfId="0" applyFont="1" applyFill="1" applyBorder="1" applyAlignment="1">
      <alignment horizontal="center" vertical="center" wrapText="1"/>
    </xf>
    <xf numFmtId="0" fontId="496" fillId="0" borderId="0" xfId="0" applyFont="1" applyAlignment="1">
      <alignment vertical="center"/>
    </xf>
    <xf numFmtId="165" fontId="22" fillId="3" borderId="122" xfId="3" applyNumberFormat="1" applyFont="1" applyFill="1" applyBorder="1" applyProtection="1"/>
    <xf numFmtId="168" fontId="22" fillId="3" borderId="122" xfId="0" applyNumberFormat="1" applyFont="1" applyFill="1" applyBorder="1"/>
    <xf numFmtId="171" fontId="22" fillId="3" borderId="122" xfId="0" applyNumberFormat="1" applyFont="1" applyFill="1" applyBorder="1"/>
    <xf numFmtId="0" fontId="22" fillId="4" borderId="122" xfId="0" applyFont="1" applyFill="1" applyBorder="1"/>
    <xf numFmtId="0" fontId="490" fillId="0" borderId="122" xfId="0" applyFont="1" applyBorder="1"/>
    <xf numFmtId="165" fontId="490" fillId="3" borderId="122" xfId="3" applyNumberFormat="1" applyFont="1" applyFill="1" applyBorder="1" applyProtection="1"/>
    <xf numFmtId="168" fontId="490" fillId="3" borderId="122" xfId="0" applyNumberFormat="1" applyFont="1" applyFill="1" applyBorder="1"/>
    <xf numFmtId="171" fontId="490" fillId="3" borderId="122" xfId="0" applyNumberFormat="1" applyFont="1" applyFill="1" applyBorder="1"/>
    <xf numFmtId="0" fontId="58" fillId="4" borderId="122" xfId="0" applyFont="1" applyFill="1" applyBorder="1"/>
    <xf numFmtId="0" fontId="59" fillId="4" borderId="0" xfId="2" applyFont="1" applyFill="1" applyBorder="1" applyAlignment="1" applyProtection="1">
      <alignment vertical="center" wrapText="1"/>
    </xf>
    <xf numFmtId="3" fontId="59" fillId="3" borderId="0" xfId="0" applyNumberFormat="1" applyFont="1" applyFill="1" applyAlignment="1">
      <alignment horizontal="right" vertical="center"/>
    </xf>
    <xf numFmtId="3" fontId="59" fillId="4" borderId="0" xfId="0" applyNumberFormat="1" applyFont="1" applyFill="1" applyAlignment="1">
      <alignment horizontal="right" vertical="center"/>
    </xf>
    <xf numFmtId="3" fontId="58" fillId="3" borderId="0" xfId="4" applyNumberFormat="1" applyFont="1" applyFill="1" applyBorder="1" applyAlignment="1" applyProtection="1">
      <alignment horizontal="right" vertical="center"/>
    </xf>
    <xf numFmtId="3" fontId="58" fillId="4" borderId="0" xfId="4" applyNumberFormat="1" applyFont="1" applyFill="1" applyBorder="1" applyAlignment="1" applyProtection="1">
      <alignment horizontal="right" vertical="center"/>
    </xf>
    <xf numFmtId="0" fontId="58" fillId="4" borderId="122" xfId="5" applyFont="1" applyFill="1" applyBorder="1" applyAlignment="1" applyProtection="1">
      <alignment horizontal="left" vertical="center" wrapText="1"/>
    </xf>
    <xf numFmtId="0" fontId="58" fillId="4" borderId="122" xfId="0" applyFont="1" applyFill="1" applyBorder="1" applyAlignment="1">
      <alignment horizontal="left" vertical="center" indent="1"/>
    </xf>
    <xf numFmtId="3" fontId="58" fillId="3" borderId="122" xfId="0" applyNumberFormat="1" applyFont="1" applyFill="1" applyBorder="1" applyAlignment="1">
      <alignment horizontal="right" vertical="center"/>
    </xf>
    <xf numFmtId="3" fontId="58" fillId="4" borderId="122" xfId="0" applyNumberFormat="1" applyFont="1" applyFill="1" applyBorder="1" applyAlignment="1">
      <alignment horizontal="right" vertical="center"/>
    </xf>
    <xf numFmtId="0" fontId="58" fillId="4" borderId="122" xfId="2" applyFont="1" applyFill="1" applyBorder="1" applyAlignment="1" applyProtection="1">
      <alignment horizontal="left" vertical="center" wrapText="1" indent="1"/>
    </xf>
    <xf numFmtId="0" fontId="59" fillId="4" borderId="122" xfId="6" applyFont="1" applyFill="1" applyBorder="1" applyAlignment="1">
      <alignment horizontal="left" vertical="center"/>
    </xf>
    <xf numFmtId="3" fontId="58" fillId="3" borderId="122" xfId="4" applyNumberFormat="1" applyFont="1" applyFill="1" applyBorder="1" applyAlignment="1" applyProtection="1">
      <alignment horizontal="right" vertical="center"/>
    </xf>
    <xf numFmtId="3" fontId="58" fillId="4" borderId="122" xfId="4" applyNumberFormat="1" applyFont="1" applyFill="1" applyBorder="1" applyAlignment="1" applyProtection="1">
      <alignment horizontal="right" vertical="center"/>
    </xf>
    <xf numFmtId="0" fontId="58" fillId="3" borderId="122" xfId="0" applyFont="1" applyFill="1" applyBorder="1" applyAlignment="1">
      <alignment horizontal="left" vertical="center" wrapText="1"/>
    </xf>
    <xf numFmtId="1" fontId="58" fillId="3" borderId="122" xfId="0" applyNumberFormat="1" applyFont="1" applyFill="1" applyBorder="1" applyAlignment="1">
      <alignment horizontal="left" vertical="center" wrapText="1"/>
    </xf>
    <xf numFmtId="1" fontId="4" fillId="3" borderId="0" xfId="0" applyNumberFormat="1" applyFont="1" applyFill="1" applyAlignment="1">
      <alignment horizontal="left" vertical="center" wrapText="1"/>
    </xf>
    <xf numFmtId="0" fontId="4" fillId="0" borderId="122" xfId="0" applyFont="1" applyBorder="1" applyAlignment="1">
      <alignment horizontal="left" vertical="center"/>
    </xf>
    <xf numFmtId="1" fontId="4" fillId="3" borderId="122" xfId="0" applyNumberFormat="1" applyFont="1" applyFill="1" applyBorder="1" applyAlignment="1">
      <alignment horizontal="left" vertical="center" wrapText="1"/>
    </xf>
    <xf numFmtId="0" fontId="22" fillId="4" borderId="122" xfId="0" applyFont="1" applyFill="1" applyBorder="1" applyAlignment="1">
      <alignment vertical="center" wrapText="1"/>
    </xf>
    <xf numFmtId="0" fontId="490" fillId="4" borderId="122" xfId="0" applyFont="1" applyFill="1" applyBorder="1" applyAlignment="1">
      <alignment vertical="center" wrapText="1"/>
    </xf>
    <xf numFmtId="0" fontId="430" fillId="0" borderId="122" xfId="0" applyFont="1" applyBorder="1"/>
    <xf numFmtId="0" fontId="58" fillId="3" borderId="122" xfId="0" applyFont="1" applyFill="1" applyBorder="1"/>
    <xf numFmtId="0" fontId="58" fillId="0" borderId="122" xfId="0" applyFont="1" applyBorder="1"/>
    <xf numFmtId="0" fontId="58" fillId="0" borderId="122" xfId="0" applyFont="1" applyBorder="1" applyAlignment="1">
      <alignment horizontal="left" vertical="center" indent="1"/>
    </xf>
    <xf numFmtId="3" fontId="58" fillId="3" borderId="122" xfId="0" applyNumberFormat="1" applyFont="1" applyFill="1" applyBorder="1" applyAlignment="1">
      <alignment horizontal="right"/>
    </xf>
    <xf numFmtId="3" fontId="58" fillId="0" borderId="122" xfId="0" applyNumberFormat="1" applyFont="1" applyBorder="1" applyAlignment="1">
      <alignment horizontal="right"/>
    </xf>
    <xf numFmtId="0" fontId="58" fillId="0" borderId="122" xfId="0" applyFont="1" applyBorder="1" applyAlignment="1">
      <alignment vertical="center"/>
    </xf>
    <xf numFmtId="3" fontId="59" fillId="3" borderId="122" xfId="0" applyNumberFormat="1" applyFont="1" applyFill="1" applyBorder="1" applyAlignment="1">
      <alignment horizontal="right"/>
    </xf>
    <xf numFmtId="0" fontId="59" fillId="0" borderId="0" xfId="0" applyFont="1" applyAlignment="1">
      <alignment wrapText="1"/>
    </xf>
    <xf numFmtId="3" fontId="59" fillId="221" borderId="0" xfId="0" applyNumberFormat="1" applyFont="1" applyFill="1" applyAlignment="1">
      <alignment horizontal="right" vertical="center"/>
    </xf>
    <xf numFmtId="0" fontId="59" fillId="0" borderId="0" xfId="0" applyFont="1" applyAlignment="1">
      <alignment horizontal="left" vertical="center" indent="1"/>
    </xf>
    <xf numFmtId="0" fontId="59" fillId="0" borderId="0" xfId="0" applyFont="1" applyAlignment="1">
      <alignment horizontal="left" indent="1"/>
    </xf>
    <xf numFmtId="0" fontId="429" fillId="0" borderId="122" xfId="0" applyFont="1" applyBorder="1"/>
    <xf numFmtId="0" fontId="59" fillId="0" borderId="122" xfId="0" applyFont="1" applyBorder="1" applyAlignment="1">
      <alignment horizontal="left"/>
    </xf>
    <xf numFmtId="0" fontId="59" fillId="0" borderId="122" xfId="0" applyFont="1" applyBorder="1" applyAlignment="1">
      <alignment vertical="center" wrapText="1"/>
    </xf>
    <xf numFmtId="3" fontId="59" fillId="221" borderId="122" xfId="0" applyNumberFormat="1" applyFont="1" applyFill="1" applyBorder="1" applyAlignment="1">
      <alignment horizontal="right" vertical="center"/>
    </xf>
    <xf numFmtId="0" fontId="59" fillId="0" borderId="122" xfId="0" applyFont="1" applyBorder="1"/>
    <xf numFmtId="0" fontId="58" fillId="0" borderId="122" xfId="0" applyFont="1" applyBorder="1" applyAlignment="1">
      <alignment horizontal="left" indent="1"/>
    </xf>
    <xf numFmtId="3" fontId="429" fillId="3" borderId="122" xfId="3" applyNumberFormat="1" applyFont="1" applyFill="1" applyBorder="1" applyProtection="1"/>
    <xf numFmtId="3" fontId="429" fillId="0" borderId="122" xfId="3" applyNumberFormat="1" applyFont="1" applyFill="1" applyBorder="1" applyProtection="1"/>
    <xf numFmtId="3" fontId="58" fillId="3" borderId="122" xfId="0" applyNumberFormat="1" applyFont="1" applyFill="1" applyBorder="1"/>
    <xf numFmtId="3" fontId="58" fillId="0" borderId="122" xfId="0" applyNumberFormat="1" applyFont="1" applyBorder="1"/>
    <xf numFmtId="0" fontId="462" fillId="2" borderId="135" xfId="0" applyFont="1" applyFill="1" applyBorder="1" applyAlignment="1">
      <alignment horizontal="left" vertical="center" wrapText="1"/>
    </xf>
    <xf numFmtId="0" fontId="75" fillId="2" borderId="135" xfId="0" applyFont="1" applyFill="1" applyBorder="1" applyAlignment="1">
      <alignment horizontal="left" vertical="center" wrapText="1"/>
    </xf>
    <xf numFmtId="0" fontId="3" fillId="0" borderId="126" xfId="0" applyFont="1" applyBorder="1" applyAlignment="1">
      <alignment vertical="top" wrapText="1"/>
    </xf>
    <xf numFmtId="0" fontId="64" fillId="0" borderId="126" xfId="0" applyFont="1" applyBorder="1" applyAlignment="1">
      <alignment horizontal="left" vertical="top" wrapText="1"/>
    </xf>
    <xf numFmtId="0" fontId="44" fillId="0" borderId="126" xfId="0" applyFont="1" applyBorder="1" applyAlignment="1">
      <alignment horizontal="left" vertical="top" wrapText="1"/>
    </xf>
    <xf numFmtId="0" fontId="467" fillId="0" borderId="126" xfId="0" applyFont="1" applyBorder="1" applyAlignment="1">
      <alignment horizontal="left" vertical="top" wrapText="1"/>
    </xf>
    <xf numFmtId="49" fontId="407" fillId="0" borderId="126" xfId="67" applyFont="1" applyBorder="1" applyAlignment="1" applyProtection="1">
      <alignment horizontal="left" vertical="center" wrapText="1"/>
    </xf>
    <xf numFmtId="0" fontId="54" fillId="0" borderId="126" xfId="0" applyFont="1" applyBorder="1" applyAlignment="1">
      <alignment vertical="top" wrapText="1"/>
    </xf>
    <xf numFmtId="49" fontId="407" fillId="8" borderId="126" xfId="67" applyFont="1" applyFill="1" applyBorder="1" applyAlignment="1" applyProtection="1">
      <alignment horizontal="left" vertical="center" wrapText="1"/>
    </xf>
    <xf numFmtId="0" fontId="54" fillId="0" borderId="126" xfId="0" applyFont="1" applyBorder="1" applyAlignment="1">
      <alignment horizontal="left" vertical="top" wrapText="1"/>
    </xf>
    <xf numFmtId="0" fontId="45" fillId="0" borderId="126" xfId="0" applyFont="1" applyBorder="1" applyAlignment="1">
      <alignment horizontal="left" vertical="top" wrapText="1"/>
    </xf>
    <xf numFmtId="0" fontId="3" fillId="214" borderId="118" xfId="0" applyFont="1" applyFill="1" applyBorder="1" applyAlignment="1">
      <alignment vertical="center"/>
    </xf>
    <xf numFmtId="0" fontId="42" fillId="214" borderId="118" xfId="0" applyFont="1" applyFill="1" applyBorder="1" applyAlignment="1">
      <alignment vertical="center"/>
    </xf>
    <xf numFmtId="0" fontId="3" fillId="214" borderId="120" xfId="0" applyFont="1" applyFill="1" applyBorder="1" applyAlignment="1">
      <alignment vertical="center"/>
    </xf>
    <xf numFmtId="0" fontId="42" fillId="214" borderId="119" xfId="0" applyFont="1" applyFill="1" applyBorder="1" applyAlignment="1">
      <alignment vertical="center"/>
    </xf>
    <xf numFmtId="0" fontId="42" fillId="214" borderId="121" xfId="0" applyFont="1" applyFill="1" applyBorder="1" applyAlignment="1">
      <alignment vertical="center"/>
    </xf>
    <xf numFmtId="0" fontId="85" fillId="213" borderId="0" xfId="0" applyFont="1" applyFill="1" applyAlignment="1">
      <alignment horizontal="left" vertical="center"/>
    </xf>
    <xf numFmtId="0" fontId="3" fillId="214" borderId="136" xfId="0" applyFont="1" applyFill="1" applyBorder="1" applyAlignment="1">
      <alignment vertical="center"/>
    </xf>
    <xf numFmtId="0" fontId="42" fillId="214" borderId="0" xfId="0" applyFont="1" applyFill="1" applyAlignment="1">
      <alignment vertical="center"/>
    </xf>
    <xf numFmtId="0" fontId="42" fillId="214" borderId="137" xfId="0" applyFont="1" applyFill="1" applyBorder="1" applyAlignment="1">
      <alignment vertical="center"/>
    </xf>
    <xf numFmtId="0" fontId="467" fillId="0" borderId="126" xfId="0" applyFont="1" applyBorder="1" applyAlignment="1">
      <alignment vertical="top" wrapText="1"/>
    </xf>
    <xf numFmtId="49" fontId="100" fillId="0" borderId="126" xfId="67" applyFont="1" applyBorder="1" applyAlignment="1" applyProtection="1">
      <alignment horizontal="left" vertical="center" wrapText="1"/>
    </xf>
    <xf numFmtId="49" fontId="100" fillId="4" borderId="126" xfId="67" applyFont="1" applyFill="1" applyBorder="1" applyAlignment="1" applyProtection="1">
      <alignment horizontal="left" vertical="center" wrapText="1"/>
    </xf>
    <xf numFmtId="0" fontId="468" fillId="214" borderId="0" xfId="0" applyFont="1" applyFill="1" applyAlignment="1">
      <alignment vertical="center"/>
    </xf>
    <xf numFmtId="0" fontId="468" fillId="214" borderId="137" xfId="0" applyFont="1" applyFill="1" applyBorder="1" applyAlignment="1">
      <alignment vertical="center"/>
    </xf>
    <xf numFmtId="0" fontId="470" fillId="0" borderId="126" xfId="0" applyFont="1" applyBorder="1" applyAlignment="1">
      <alignment horizontal="left" vertical="top" wrapText="1"/>
    </xf>
    <xf numFmtId="0" fontId="85" fillId="213" borderId="136" xfId="0" applyFont="1" applyFill="1" applyBorder="1" applyAlignment="1">
      <alignment vertical="center"/>
    </xf>
    <xf numFmtId="0" fontId="43" fillId="213" borderId="137" xfId="0" applyFont="1" applyFill="1" applyBorder="1" applyAlignment="1">
      <alignment vertical="center"/>
    </xf>
    <xf numFmtId="49" fontId="408" fillId="0" borderId="126" xfId="67" applyFont="1" applyBorder="1" applyAlignment="1" applyProtection="1">
      <alignment horizontal="left" vertical="center" wrapText="1"/>
    </xf>
    <xf numFmtId="0" fontId="3" fillId="214" borderId="141" xfId="0" applyFont="1" applyFill="1" applyBorder="1" applyAlignment="1">
      <alignment vertical="center"/>
    </xf>
    <xf numFmtId="0" fontId="42" fillId="214" borderId="142" xfId="0" applyFont="1" applyFill="1" applyBorder="1" applyAlignment="1">
      <alignment vertical="center"/>
    </xf>
    <xf numFmtId="0" fontId="3" fillId="214" borderId="0" xfId="0" applyFont="1" applyFill="1" applyAlignment="1">
      <alignment vertical="center"/>
    </xf>
    <xf numFmtId="0" fontId="64" fillId="0" borderId="126" xfId="0" applyFont="1" applyBorder="1" applyAlignment="1">
      <alignment horizontal="left" vertical="center" wrapText="1"/>
    </xf>
    <xf numFmtId="49" fontId="407" fillId="4" borderId="126" xfId="67" applyFont="1" applyFill="1" applyBorder="1" applyAlignment="1" applyProtection="1">
      <alignment horizontal="center" vertical="center" wrapText="1"/>
    </xf>
    <xf numFmtId="0" fontId="42" fillId="214" borderId="119" xfId="0" applyFont="1" applyFill="1" applyBorder="1" applyAlignment="1">
      <alignment vertical="top"/>
    </xf>
    <xf numFmtId="49" fontId="407" fillId="4" borderId="126" xfId="67" applyFont="1" applyFill="1" applyBorder="1" applyAlignment="1" applyProtection="1">
      <alignment horizontal="left" vertical="center" wrapText="1"/>
    </xf>
    <xf numFmtId="0" fontId="42" fillId="214" borderId="0" xfId="0" applyFont="1" applyFill="1" applyAlignment="1">
      <alignment vertical="top"/>
    </xf>
    <xf numFmtId="0" fontId="54" fillId="0" borderId="126" xfId="0" applyFont="1" applyBorder="1" applyAlignment="1">
      <alignment horizontal="center" vertical="center"/>
    </xf>
    <xf numFmtId="0" fontId="54" fillId="0" borderId="126" xfId="0" applyFont="1" applyBorder="1" applyAlignment="1">
      <alignment vertical="center" wrapText="1"/>
    </xf>
    <xf numFmtId="0" fontId="54" fillId="0" borderId="126" xfId="0" applyFont="1" applyBorder="1" applyAlignment="1">
      <alignment horizontal="center" vertical="center" wrapText="1"/>
    </xf>
    <xf numFmtId="0" fontId="467" fillId="0" borderId="126" xfId="0" applyFont="1" applyBorder="1" applyAlignment="1">
      <alignment vertical="center" wrapText="1"/>
    </xf>
    <xf numFmtId="0" fontId="64" fillId="0" borderId="126" xfId="0" applyFont="1" applyBorder="1" applyAlignment="1">
      <alignment vertical="center" wrapText="1"/>
    </xf>
    <xf numFmtId="0" fontId="54" fillId="0" borderId="126" xfId="0" applyFont="1" applyBorder="1" applyAlignment="1">
      <alignment horizontal="center" wrapText="1"/>
    </xf>
    <xf numFmtId="0" fontId="66" fillId="214" borderId="126" xfId="0" applyFont="1" applyFill="1" applyBorder="1" applyAlignment="1">
      <alignment horizontal="center" vertical="center" wrapText="1"/>
    </xf>
    <xf numFmtId="0" fontId="54" fillId="0" borderId="126" xfId="0" applyFont="1" applyBorder="1"/>
    <xf numFmtId="0" fontId="467" fillId="4" borderId="126" xfId="0" applyFont="1" applyFill="1" applyBorder="1" applyAlignment="1">
      <alignment horizontal="left" vertical="top" wrapText="1"/>
    </xf>
    <xf numFmtId="0" fontId="64" fillId="4" borderId="126" xfId="7" applyFont="1" applyFill="1" applyBorder="1" applyAlignment="1">
      <alignment horizontal="left" vertical="top" wrapText="1"/>
    </xf>
    <xf numFmtId="0" fontId="64" fillId="0" borderId="126" xfId="7" applyFont="1" applyBorder="1" applyAlignment="1">
      <alignment horizontal="left" vertical="top" wrapText="1"/>
    </xf>
    <xf numFmtId="0" fontId="66" fillId="214" borderId="126" xfId="0" applyFont="1" applyFill="1" applyBorder="1" applyAlignment="1">
      <alignment horizontal="left" vertical="center" wrapText="1"/>
    </xf>
    <xf numFmtId="0" fontId="64" fillId="4" borderId="126" xfId="7" applyFont="1" applyFill="1" applyBorder="1" applyAlignment="1">
      <alignment horizontal="left" vertical="center" wrapText="1"/>
    </xf>
    <xf numFmtId="0" fontId="64" fillId="0" borderId="126" xfId="7" applyFont="1" applyBorder="1" applyAlignment="1">
      <alignment horizontal="left" vertical="center" wrapText="1"/>
    </xf>
    <xf numFmtId="0" fontId="467" fillId="0" borderId="126" xfId="7" applyFont="1" applyBorder="1" applyAlignment="1">
      <alignment horizontal="left" vertical="center" wrapText="1"/>
    </xf>
    <xf numFmtId="0" fontId="85" fillId="214" borderId="126" xfId="0" applyFont="1" applyFill="1" applyBorder="1" applyAlignment="1">
      <alignment horizontal="center" vertical="center" wrapText="1"/>
    </xf>
    <xf numFmtId="0" fontId="502" fillId="0" borderId="126" xfId="0" applyFont="1" applyBorder="1" applyAlignment="1">
      <alignment vertical="center" wrapText="1"/>
    </xf>
    <xf numFmtId="0" fontId="53" fillId="0" borderId="126" xfId="0" applyFont="1" applyBorder="1" applyAlignment="1">
      <alignment vertical="center" wrapText="1"/>
    </xf>
    <xf numFmtId="165" fontId="4" fillId="3" borderId="122" xfId="3" applyNumberFormat="1" applyFont="1" applyFill="1" applyBorder="1" applyProtection="1"/>
    <xf numFmtId="165" fontId="490" fillId="221" borderId="125" xfId="3" applyNumberFormat="1" applyFont="1" applyFill="1" applyBorder="1"/>
    <xf numFmtId="169" fontId="429" fillId="3" borderId="122" xfId="3" applyNumberFormat="1" applyFont="1" applyFill="1" applyBorder="1"/>
    <xf numFmtId="0" fontId="22" fillId="0" borderId="0" xfId="0" applyFont="1" applyAlignment="1">
      <alignment horizontal="left" vertical="center" wrapText="1"/>
    </xf>
    <xf numFmtId="168" fontId="22" fillId="3" borderId="0" xfId="0" applyNumberFormat="1" applyFont="1" applyFill="1" applyAlignment="1">
      <alignment horizontal="center" vertical="center" wrapText="1"/>
    </xf>
    <xf numFmtId="0" fontId="430" fillId="0" borderId="116" xfId="0" applyFont="1" applyBorder="1" applyAlignment="1">
      <alignment horizontal="left" vertical="center"/>
    </xf>
    <xf numFmtId="0" fontId="59" fillId="4" borderId="116" xfId="0" applyFont="1" applyFill="1" applyBorder="1" applyAlignment="1">
      <alignment horizontal="right" vertical="center"/>
    </xf>
    <xf numFmtId="0" fontId="23" fillId="4" borderId="116" xfId="0" applyFont="1" applyFill="1" applyBorder="1" applyAlignment="1">
      <alignment wrapText="1"/>
    </xf>
    <xf numFmtId="0" fontId="23" fillId="4" borderId="143" xfId="0" applyFont="1" applyFill="1" applyBorder="1" applyAlignment="1">
      <alignment wrapText="1"/>
    </xf>
    <xf numFmtId="0" fontId="430" fillId="0" borderId="117" xfId="0" applyFont="1" applyBorder="1" applyAlignment="1">
      <alignment horizontal="left" vertical="center"/>
    </xf>
    <xf numFmtId="0" fontId="0" fillId="0" borderId="0" xfId="0" quotePrefix="1"/>
    <xf numFmtId="0" fontId="421" fillId="0" borderId="0" xfId="0" quotePrefix="1" applyFont="1"/>
    <xf numFmtId="0" fontId="421" fillId="0" borderId="0" xfId="0" applyFont="1" applyAlignment="1">
      <alignment vertical="center"/>
    </xf>
    <xf numFmtId="0" fontId="512" fillId="0" borderId="0" xfId="0" applyFont="1" applyAlignment="1">
      <alignment vertical="center"/>
    </xf>
    <xf numFmtId="0" fontId="17" fillId="0" borderId="125" xfId="0" applyFont="1" applyBorder="1" applyAlignment="1">
      <alignment horizontal="left" indent="1"/>
    </xf>
    <xf numFmtId="3" fontId="17" fillId="0" borderId="122" xfId="3" applyNumberFormat="1" applyFont="1" applyFill="1" applyBorder="1" applyAlignment="1" applyProtection="1">
      <alignment horizontal="right" vertical="center"/>
    </xf>
    <xf numFmtId="0" fontId="13" fillId="0" borderId="117" xfId="0" applyFont="1" applyBorder="1"/>
    <xf numFmtId="0" fontId="428" fillId="43" borderId="125" xfId="0" applyFont="1" applyFill="1" applyBorder="1" applyAlignment="1">
      <alignment vertical="center" wrapText="1"/>
    </xf>
    <xf numFmtId="3" fontId="24" fillId="0" borderId="122" xfId="0" applyNumberFormat="1" applyFont="1" applyBorder="1" applyAlignment="1">
      <alignment vertical="center"/>
    </xf>
    <xf numFmtId="175" fontId="429" fillId="0" borderId="122" xfId="3" applyNumberFormat="1" applyFont="1" applyFill="1" applyBorder="1" applyAlignment="1" applyProtection="1">
      <alignment horizontal="right" vertical="center"/>
    </xf>
    <xf numFmtId="175" fontId="429" fillId="0" borderId="0" xfId="3" applyNumberFormat="1" applyFont="1" applyFill="1" applyBorder="1" applyAlignment="1" applyProtection="1">
      <alignment horizontal="right" vertical="center"/>
    </xf>
    <xf numFmtId="0" fontId="69" fillId="43" borderId="0" xfId="1" applyFont="1" applyFill="1" applyAlignment="1">
      <alignment vertical="center"/>
    </xf>
    <xf numFmtId="3" fontId="3" fillId="0" borderId="118" xfId="11" applyNumberFormat="1" applyFont="1" applyBorder="1" applyAlignment="1">
      <alignment horizontal="right" vertical="center"/>
    </xf>
    <xf numFmtId="3" fontId="3" fillId="0" borderId="0" xfId="11" applyNumberFormat="1" applyFont="1" applyAlignment="1">
      <alignment horizontal="right" vertical="center"/>
    </xf>
    <xf numFmtId="3" fontId="22" fillId="0" borderId="122" xfId="11" applyNumberFormat="1" applyFont="1" applyBorder="1"/>
    <xf numFmtId="3" fontId="22" fillId="0" borderId="0" xfId="11" applyNumberFormat="1" applyFont="1" applyAlignment="1">
      <alignment horizontal="right" vertical="center"/>
    </xf>
    <xf numFmtId="3" fontId="22" fillId="0" borderId="122" xfId="11" applyNumberFormat="1" applyFont="1" applyBorder="1" applyAlignment="1">
      <alignment horizontal="right" vertical="center"/>
    </xf>
    <xf numFmtId="3" fontId="22" fillId="0" borderId="0" xfId="11" applyNumberFormat="1" applyFont="1"/>
    <xf numFmtId="3" fontId="66" fillId="0" borderId="122" xfId="11" applyNumberFormat="1" applyFont="1" applyBorder="1" applyAlignment="1">
      <alignment horizontal="right" vertical="center"/>
    </xf>
    <xf numFmtId="3" fontId="59" fillId="0" borderId="0" xfId="0" applyNumberFormat="1" applyFont="1" applyAlignment="1">
      <alignment horizontal="right"/>
    </xf>
    <xf numFmtId="3" fontId="58" fillId="0" borderId="0" xfId="0" applyNumberFormat="1" applyFont="1" applyAlignment="1">
      <alignment horizontal="right" vertical="center"/>
    </xf>
    <xf numFmtId="3" fontId="59" fillId="0" borderId="122" xfId="0" applyNumberFormat="1" applyFont="1" applyBorder="1" applyAlignment="1">
      <alignment horizontal="right"/>
    </xf>
    <xf numFmtId="3" fontId="58" fillId="0" borderId="117" xfId="0" applyNumberFormat="1" applyFont="1" applyBorder="1" applyAlignment="1">
      <alignment horizontal="right" vertical="center"/>
    </xf>
    <xf numFmtId="3" fontId="58" fillId="0" borderId="122" xfId="0" applyNumberFormat="1" applyFont="1" applyBorder="1" applyAlignment="1">
      <alignment horizontal="right" vertical="center"/>
    </xf>
    <xf numFmtId="3" fontId="59" fillId="0" borderId="0" xfId="0" applyNumberFormat="1" applyFont="1" applyAlignment="1">
      <alignment horizontal="right" vertical="center"/>
    </xf>
    <xf numFmtId="3" fontId="59" fillId="0" borderId="122" xfId="0" applyNumberFormat="1" applyFont="1" applyBorder="1" applyAlignment="1">
      <alignment horizontal="right" vertical="center"/>
    </xf>
    <xf numFmtId="3" fontId="58" fillId="0" borderId="0" xfId="3" applyNumberFormat="1" applyFont="1" applyFill="1"/>
    <xf numFmtId="3" fontId="429" fillId="0" borderId="0" xfId="3" applyNumberFormat="1" applyFont="1" applyFill="1"/>
    <xf numFmtId="3" fontId="58" fillId="0" borderId="0" xfId="0" applyNumberFormat="1" applyFont="1"/>
    <xf numFmtId="0" fontId="69" fillId="43" borderId="144" xfId="0" applyFont="1" applyFill="1" applyBorder="1" applyAlignment="1">
      <alignment vertical="center"/>
    </xf>
    <xf numFmtId="0" fontId="0" fillId="4" borderId="144" xfId="0" applyFill="1" applyBorder="1" applyAlignment="1">
      <alignment vertical="center" wrapText="1"/>
    </xf>
    <xf numFmtId="0" fontId="0" fillId="4" borderId="144" xfId="0" applyFill="1" applyBorder="1" applyAlignment="1">
      <alignment vertical="center"/>
    </xf>
    <xf numFmtId="0" fontId="0" fillId="0" borderId="144" xfId="0" applyBorder="1" applyAlignment="1">
      <alignment vertical="center"/>
    </xf>
    <xf numFmtId="0" fontId="0" fillId="215" borderId="144" xfId="0" applyFill="1" applyBorder="1" applyAlignment="1">
      <alignment vertical="center" wrapText="1"/>
    </xf>
    <xf numFmtId="0" fontId="9" fillId="0" borderId="144" xfId="0" applyFont="1" applyBorder="1" applyAlignment="1">
      <alignment vertical="center" wrapText="1"/>
    </xf>
    <xf numFmtId="0" fontId="28" fillId="0" borderId="144" xfId="0" applyFont="1" applyBorder="1" applyAlignment="1">
      <alignment vertical="center" wrapText="1"/>
    </xf>
    <xf numFmtId="0" fontId="0" fillId="216" borderId="144" xfId="0" applyFill="1" applyBorder="1" applyAlignment="1">
      <alignment vertical="center" wrapText="1"/>
    </xf>
    <xf numFmtId="0" fontId="0" fillId="0" borderId="144" xfId="0" applyBorder="1" applyAlignment="1">
      <alignment vertical="center" wrapText="1"/>
    </xf>
    <xf numFmtId="0" fontId="0" fillId="218" borderId="144" xfId="0" applyFill="1" applyBorder="1" applyAlignment="1">
      <alignment vertical="center" wrapText="1"/>
    </xf>
    <xf numFmtId="0" fontId="0" fillId="4" borderId="147" xfId="0" applyFill="1" applyBorder="1" applyAlignment="1">
      <alignment vertical="top" wrapText="1"/>
    </xf>
    <xf numFmtId="0" fontId="211" fillId="43" borderId="0" xfId="11" applyFont="1" applyFill="1" applyAlignment="1">
      <alignment horizontal="left" vertical="center" wrapText="1"/>
    </xf>
    <xf numFmtId="0" fontId="475" fillId="0" borderId="0" xfId="0" applyFont="1" applyAlignment="1">
      <alignment horizontal="left" vertical="top"/>
    </xf>
    <xf numFmtId="0" fontId="29" fillId="0" borderId="0" xfId="0" applyFont="1" applyAlignment="1">
      <alignment horizontal="left" vertical="top"/>
    </xf>
    <xf numFmtId="0" fontId="490" fillId="0" borderId="0" xfId="11" applyFont="1" applyAlignment="1">
      <alignment vertical="center"/>
    </xf>
    <xf numFmtId="170" fontId="4" fillId="0" borderId="122" xfId="11" quotePrefix="1" applyNumberFormat="1" applyFont="1" applyBorder="1" applyAlignment="1">
      <alignment vertical="center" wrapText="1"/>
    </xf>
    <xf numFmtId="0" fontId="490" fillId="0" borderId="116" xfId="11" applyFont="1" applyBorder="1" applyAlignment="1">
      <alignment vertical="center"/>
    </xf>
    <xf numFmtId="0" fontId="0" fillId="3" borderId="0" xfId="0" applyFill="1"/>
    <xf numFmtId="170" fontId="4" fillId="0" borderId="122" xfId="11" quotePrefix="1" applyNumberFormat="1" applyFont="1" applyBorder="1" applyAlignment="1">
      <alignment horizontal="center" vertical="center" wrapText="1"/>
    </xf>
    <xf numFmtId="0" fontId="211" fillId="43" borderId="0" xfId="11" applyFont="1" applyFill="1" applyAlignment="1">
      <alignment horizontal="center" vertical="center" wrapText="1"/>
    </xf>
    <xf numFmtId="170" fontId="4" fillId="0" borderId="0" xfId="11" quotePrefix="1" applyNumberFormat="1" applyFont="1" applyAlignment="1">
      <alignment horizontal="left" vertical="center" wrapText="1"/>
    </xf>
    <xf numFmtId="170" fontId="4" fillId="0" borderId="0" xfId="11" quotePrefix="1" applyNumberFormat="1" applyFont="1" applyAlignment="1">
      <alignment horizontal="center" vertical="center" wrapText="1"/>
    </xf>
    <xf numFmtId="170" fontId="4" fillId="0" borderId="0" xfId="11" quotePrefix="1" applyNumberFormat="1" applyFont="1" applyAlignment="1">
      <alignment vertical="center" wrapText="1"/>
    </xf>
    <xf numFmtId="0" fontId="0" fillId="3" borderId="117" xfId="0" applyFill="1" applyBorder="1"/>
    <xf numFmtId="0" fontId="490" fillId="0" borderId="117" xfId="11" applyFont="1" applyBorder="1" applyAlignment="1">
      <alignment vertical="center"/>
    </xf>
    <xf numFmtId="0" fontId="0" fillId="0" borderId="117" xfId="0" applyBorder="1"/>
    <xf numFmtId="0" fontId="22" fillId="0" borderId="117" xfId="11" applyFont="1" applyBorder="1" applyAlignment="1">
      <alignment horizontal="left" vertical="center" indent="1"/>
    </xf>
    <xf numFmtId="0" fontId="22" fillId="0" borderId="0" xfId="11" applyFont="1" applyAlignment="1">
      <alignment horizontal="left" vertical="center" indent="1"/>
    </xf>
    <xf numFmtId="0" fontId="0" fillId="4" borderId="144" xfId="0" applyFill="1" applyBorder="1" applyAlignment="1">
      <alignment horizontal="left" vertical="center" wrapText="1"/>
    </xf>
    <xf numFmtId="0" fontId="0" fillId="4" borderId="144" xfId="0" applyFill="1" applyBorder="1" applyAlignment="1">
      <alignment horizontal="center" vertical="center" wrapText="1"/>
    </xf>
    <xf numFmtId="0" fontId="75" fillId="0" borderId="0" xfId="0" applyFont="1" applyAlignment="1">
      <alignment horizontal="left" vertical="center" wrapText="1"/>
    </xf>
    <xf numFmtId="0" fontId="44" fillId="0" borderId="0" xfId="0" applyFont="1" applyAlignment="1">
      <alignment horizontal="left" vertical="top" wrapText="1"/>
    </xf>
    <xf numFmtId="49" fontId="407" fillId="0" borderId="0" xfId="67" applyFont="1" applyBorder="1" applyAlignment="1" applyProtection="1">
      <alignment horizontal="left" vertical="center" wrapText="1"/>
    </xf>
    <xf numFmtId="0" fontId="45" fillId="0" borderId="0" xfId="0" applyFont="1" applyAlignment="1">
      <alignment horizontal="left" vertical="top" wrapText="1"/>
    </xf>
    <xf numFmtId="0" fontId="42" fillId="0" borderId="0" xfId="0" applyFont="1" applyAlignment="1">
      <alignment horizontal="left" vertical="center"/>
    </xf>
    <xf numFmtId="0" fontId="43" fillId="0" borderId="0" xfId="0" applyFont="1" applyAlignment="1">
      <alignment vertical="center"/>
    </xf>
    <xf numFmtId="0" fontId="42" fillId="0" borderId="0" xfId="0" applyFont="1" applyAlignment="1">
      <alignment vertical="center"/>
    </xf>
    <xf numFmtId="49" fontId="100" fillId="0" borderId="0" xfId="67" applyFont="1" applyBorder="1" applyAlignment="1" applyProtection="1">
      <alignment horizontal="left" vertical="center" wrapText="1"/>
    </xf>
    <xf numFmtId="0" fontId="468" fillId="0" borderId="0" xfId="0" applyFont="1" applyAlignment="1">
      <alignment vertical="center"/>
    </xf>
    <xf numFmtId="0" fontId="470" fillId="0" borderId="0" xfId="0" applyFont="1" applyAlignment="1">
      <alignment horizontal="left" vertical="top" wrapText="1"/>
    </xf>
    <xf numFmtId="49" fontId="408" fillId="0" borderId="0" xfId="67" applyFont="1" applyBorder="1" applyAlignment="1" applyProtection="1">
      <alignment horizontal="left" vertical="center" wrapText="1"/>
    </xf>
    <xf numFmtId="49" fontId="407" fillId="0" borderId="0" xfId="67" applyFont="1" applyBorder="1" applyAlignment="1" applyProtection="1">
      <alignment horizontal="center" vertical="center" wrapText="1"/>
    </xf>
    <xf numFmtId="0" fontId="44" fillId="0" borderId="149" xfId="0" applyFont="1" applyBorder="1" applyAlignment="1">
      <alignment horizontal="left" vertical="top" wrapText="1"/>
    </xf>
    <xf numFmtId="49" fontId="100" fillId="0" borderId="149" xfId="67" applyFont="1" applyBorder="1" applyAlignment="1" applyProtection="1">
      <alignment horizontal="left" vertical="center" wrapText="1"/>
    </xf>
    <xf numFmtId="0" fontId="44" fillId="0" borderId="126" xfId="0" applyFont="1" applyBorder="1" applyAlignment="1">
      <alignment horizontal="left" vertical="center" wrapText="1"/>
    </xf>
    <xf numFmtId="0" fontId="44" fillId="0" borderId="0" xfId="0" applyFont="1" applyAlignment="1">
      <alignment horizontal="left" vertical="center" wrapText="1"/>
    </xf>
    <xf numFmtId="1" fontId="440" fillId="0" borderId="117" xfId="0" applyNumberFormat="1" applyFont="1" applyBorder="1" applyAlignment="1">
      <alignment horizontal="right" vertical="center"/>
    </xf>
    <xf numFmtId="0" fontId="64" fillId="4" borderId="138" xfId="0" applyFont="1" applyFill="1" applyBorder="1" applyAlignment="1">
      <alignment vertical="top" wrapText="1"/>
    </xf>
    <xf numFmtId="0" fontId="22" fillId="0" borderId="0" xfId="11" applyFont="1" applyAlignment="1">
      <alignment horizontal="left" vertical="center" indent="2"/>
    </xf>
    <xf numFmtId="0" fontId="22" fillId="0" borderId="117" xfId="11" applyFont="1" applyBorder="1" applyAlignment="1">
      <alignment horizontal="left" vertical="center" indent="2"/>
    </xf>
    <xf numFmtId="0" fontId="69" fillId="0" borderId="0" xfId="0" applyFont="1" applyAlignment="1">
      <alignment vertical="center"/>
    </xf>
    <xf numFmtId="0" fontId="69" fillId="0" borderId="0" xfId="0" applyFont="1" applyAlignment="1">
      <alignment horizontal="right" vertical="center"/>
    </xf>
    <xf numFmtId="0" fontId="69" fillId="0" borderId="0" xfId="0" applyFont="1" applyAlignment="1">
      <alignment horizontal="right" vertical="center" wrapText="1"/>
    </xf>
    <xf numFmtId="0" fontId="17" fillId="4" borderId="122" xfId="0" applyFont="1" applyFill="1" applyBorder="1" applyAlignment="1">
      <alignment vertical="center" wrapText="1"/>
    </xf>
    <xf numFmtId="0" fontId="430" fillId="0" borderId="0" xfId="0" applyFont="1" applyAlignment="1">
      <alignment horizontal="right" vertical="center"/>
    </xf>
    <xf numFmtId="0" fontId="69" fillId="43" borderId="125" xfId="0" applyFont="1" applyFill="1" applyBorder="1" applyAlignment="1">
      <alignment vertical="center"/>
    </xf>
    <xf numFmtId="0" fontId="59" fillId="0" borderId="0" xfId="0" applyFont="1" applyAlignment="1">
      <alignment horizontal="left" vertical="center"/>
    </xf>
    <xf numFmtId="0" fontId="430" fillId="4" borderId="122" xfId="0" applyFont="1" applyFill="1" applyBorder="1" applyAlignment="1">
      <alignment horizontal="right" vertical="center"/>
    </xf>
    <xf numFmtId="0" fontId="430" fillId="4" borderId="0" xfId="0" applyFont="1" applyFill="1" applyAlignment="1">
      <alignment horizontal="right" vertical="center"/>
    </xf>
    <xf numFmtId="0" fontId="429" fillId="4" borderId="0" xfId="0" applyFont="1" applyFill="1" applyAlignment="1">
      <alignment horizontal="right" vertical="center"/>
    </xf>
    <xf numFmtId="49" fontId="54" fillId="0" borderId="126" xfId="67" applyFont="1" applyBorder="1" applyProtection="1">
      <alignment horizontal="left" vertical="top" wrapText="1"/>
    </xf>
    <xf numFmtId="0" fontId="431" fillId="221" borderId="0" xfId="0" applyFont="1" applyFill="1" applyAlignment="1">
      <alignment vertical="center"/>
    </xf>
    <xf numFmtId="0" fontId="431" fillId="221" borderId="122" xfId="0" applyFont="1" applyFill="1" applyBorder="1" applyAlignment="1">
      <alignment vertical="center"/>
    </xf>
    <xf numFmtId="0" fontId="515" fillId="0" borderId="0" xfId="0" applyFont="1" applyAlignment="1">
      <alignment horizontal="right"/>
    </xf>
    <xf numFmtId="0" fontId="69" fillId="213" borderId="155" xfId="0" applyFont="1" applyFill="1" applyBorder="1" applyAlignment="1">
      <alignment horizontal="left" vertical="center" wrapText="1"/>
    </xf>
    <xf numFmtId="0" fontId="69" fillId="213" borderId="156" xfId="0" applyFont="1" applyFill="1" applyBorder="1" applyAlignment="1">
      <alignment horizontal="left" vertical="center" wrapText="1"/>
    </xf>
    <xf numFmtId="0" fontId="17" fillId="0" borderId="125" xfId="0" applyFont="1" applyBorder="1" applyAlignment="1">
      <alignment horizontal="left" wrapText="1" indent="2"/>
    </xf>
    <xf numFmtId="0" fontId="22" fillId="0" borderId="122" xfId="0" applyFont="1" applyBorder="1" applyAlignment="1">
      <alignment wrapText="1"/>
    </xf>
    <xf numFmtId="169" fontId="22" fillId="5" borderId="0" xfId="3" applyNumberFormat="1" applyFont="1" applyFill="1" applyAlignment="1">
      <alignment horizontal="right"/>
    </xf>
    <xf numFmtId="169" fontId="22" fillId="4" borderId="0" xfId="3" applyNumberFormat="1" applyFont="1" applyFill="1" applyBorder="1" applyProtection="1"/>
    <xf numFmtId="0" fontId="7" fillId="0" borderId="0" xfId="0" applyFont="1"/>
    <xf numFmtId="165" fontId="22" fillId="3" borderId="122" xfId="3" applyNumberFormat="1" applyFont="1" applyFill="1" applyBorder="1"/>
    <xf numFmtId="168" fontId="490" fillId="221" borderId="125" xfId="0" applyNumberFormat="1" applyFont="1" applyFill="1" applyBorder="1"/>
    <xf numFmtId="171" fontId="490" fillId="221" borderId="125" xfId="0" applyNumberFormat="1" applyFont="1" applyFill="1" applyBorder="1"/>
    <xf numFmtId="0" fontId="22" fillId="4" borderId="122" xfId="0" applyFont="1" applyFill="1" applyBorder="1" applyAlignment="1">
      <alignment vertical="center"/>
    </xf>
    <xf numFmtId="0" fontId="69" fillId="2" borderId="148" xfId="0" applyFont="1" applyFill="1" applyBorder="1" applyAlignment="1">
      <alignment horizontal="center" vertical="center" wrapText="1"/>
    </xf>
    <xf numFmtId="0" fontId="75" fillId="2" borderId="148" xfId="0" applyFont="1" applyFill="1" applyBorder="1" applyAlignment="1">
      <alignment horizontal="center" vertical="center" wrapText="1"/>
    </xf>
    <xf numFmtId="0" fontId="58" fillId="4" borderId="116" xfId="0" applyFont="1" applyFill="1" applyBorder="1" applyAlignment="1">
      <alignment horizontal="right" vertical="center"/>
    </xf>
    <xf numFmtId="0" fontId="22" fillId="0" borderId="116" xfId="11" applyFont="1" applyBorder="1" applyAlignment="1">
      <alignment vertical="center"/>
    </xf>
    <xf numFmtId="0" fontId="11" fillId="4" borderId="144" xfId="0" applyFont="1" applyFill="1" applyBorder="1" applyAlignment="1">
      <alignment vertical="center" wrapText="1"/>
    </xf>
    <xf numFmtId="0" fontId="64" fillId="0" borderId="0" xfId="37598" applyFont="1" applyAlignment="1">
      <alignment horizontal="left" vertical="center"/>
    </xf>
    <xf numFmtId="0" fontId="17" fillId="0" borderId="122" xfId="0" applyFont="1" applyBorder="1" applyAlignment="1">
      <alignment horizontal="left" wrapText="1" indent="1"/>
    </xf>
    <xf numFmtId="0" fontId="17" fillId="4" borderId="122" xfId="0" applyFont="1" applyFill="1" applyBorder="1" applyAlignment="1">
      <alignment horizontal="left" wrapText="1" indent="1"/>
    </xf>
    <xf numFmtId="0" fontId="58" fillId="215" borderId="122" xfId="0" applyFont="1" applyFill="1" applyBorder="1" applyAlignment="1">
      <alignment horizontal="right" vertical="center"/>
    </xf>
    <xf numFmtId="49" fontId="419" fillId="4" borderId="0" xfId="0" applyNumberFormat="1" applyFont="1" applyFill="1" applyAlignment="1">
      <alignment horizontal="left" vertical="center"/>
    </xf>
    <xf numFmtId="168" fontId="490" fillId="3" borderId="122" xfId="0" applyNumberFormat="1" applyFont="1" applyFill="1" applyBorder="1" applyAlignment="1">
      <alignment horizontal="right"/>
    </xf>
    <xf numFmtId="0" fontId="22" fillId="4" borderId="122" xfId="0" applyFont="1" applyFill="1" applyBorder="1" applyAlignment="1">
      <alignment horizontal="left" vertical="center" wrapText="1" indent="1"/>
    </xf>
    <xf numFmtId="169" fontId="0" fillId="4" borderId="144" xfId="3" applyNumberFormat="1" applyFont="1" applyFill="1" applyBorder="1" applyAlignment="1">
      <alignment horizontal="center" vertical="center" wrapText="1"/>
    </xf>
    <xf numFmtId="0" fontId="0" fillId="0" borderId="144" xfId="0" applyBorder="1" applyAlignment="1">
      <alignment horizontal="center" vertical="center" wrapText="1"/>
    </xf>
    <xf numFmtId="17" fontId="0" fillId="0" borderId="144" xfId="0" applyNumberFormat="1" applyBorder="1" applyAlignment="1">
      <alignment horizontal="center" vertical="center" wrapText="1"/>
    </xf>
    <xf numFmtId="9" fontId="0" fillId="4" borderId="144" xfId="0" applyNumberFormat="1" applyFill="1" applyBorder="1" applyAlignment="1">
      <alignment horizontal="center" vertical="center" wrapText="1"/>
    </xf>
    <xf numFmtId="3" fontId="0" fillId="4" borderId="144" xfId="0" applyNumberFormat="1" applyFill="1" applyBorder="1" applyAlignment="1">
      <alignment horizontal="center" vertical="center" wrapText="1"/>
    </xf>
    <xf numFmtId="0" fontId="431" fillId="0" borderId="0" xfId="0" applyFont="1" applyAlignment="1">
      <alignment horizontal="left" vertical="center" indent="1"/>
    </xf>
    <xf numFmtId="0" fontId="431" fillId="0" borderId="122" xfId="0" applyFont="1" applyBorder="1" applyAlignment="1">
      <alignment horizontal="left" vertical="center" indent="1"/>
    </xf>
    <xf numFmtId="0" fontId="440" fillId="0" borderId="122" xfId="0" applyFont="1" applyBorder="1" applyAlignment="1">
      <alignment horizontal="left" vertical="center" indent="1"/>
    </xf>
    <xf numFmtId="0" fontId="421" fillId="0" borderId="0" xfId="0" applyFont="1" applyAlignment="1">
      <alignment horizontal="left" vertical="center" wrapText="1"/>
    </xf>
    <xf numFmtId="0" fontId="420" fillId="0" borderId="0" xfId="0" applyFont="1" applyAlignment="1">
      <alignment horizontal="right" vertical="center"/>
    </xf>
    <xf numFmtId="0" fontId="512" fillId="0" borderId="0" xfId="2" quotePrefix="1" applyFont="1" applyFill="1" applyBorder="1" applyAlignment="1" applyProtection="1">
      <alignment horizontal="left" vertical="center" wrapText="1"/>
    </xf>
    <xf numFmtId="0" fontId="515" fillId="0" borderId="0" xfId="0" quotePrefix="1" applyFont="1" applyAlignment="1">
      <alignment vertical="center"/>
    </xf>
    <xf numFmtId="169" fontId="429" fillId="0" borderId="0" xfId="3" applyNumberFormat="1" applyFont="1" applyFill="1" applyBorder="1"/>
    <xf numFmtId="10" fontId="429" fillId="0" borderId="0" xfId="4" applyNumberFormat="1" applyFont="1" applyFill="1" applyBorder="1"/>
    <xf numFmtId="169" fontId="22" fillId="3" borderId="0" xfId="0" applyNumberFormat="1" applyFont="1" applyFill="1"/>
    <xf numFmtId="169" fontId="22" fillId="3" borderId="122" xfId="0" applyNumberFormat="1" applyFont="1" applyFill="1" applyBorder="1"/>
    <xf numFmtId="0" fontId="22" fillId="4" borderId="122" xfId="0" applyFont="1" applyFill="1" applyBorder="1" applyAlignment="1">
      <alignment horizontal="left" vertical="center"/>
    </xf>
    <xf numFmtId="9" fontId="22" fillId="3" borderId="122" xfId="4" applyFont="1" applyFill="1" applyBorder="1" applyAlignment="1" applyProtection="1">
      <alignment horizontal="right" vertical="center"/>
    </xf>
    <xf numFmtId="0" fontId="475" fillId="0" borderId="0" xfId="0" applyFont="1" applyAlignment="1">
      <alignment horizontal="left" wrapText="1"/>
    </xf>
    <xf numFmtId="0" fontId="429" fillId="4" borderId="0" xfId="0" applyFont="1" applyFill="1" applyAlignment="1">
      <alignment vertical="center"/>
    </xf>
    <xf numFmtId="0" fontId="7" fillId="4" borderId="0" xfId="0" applyFont="1" applyFill="1" applyAlignment="1">
      <alignment wrapText="1"/>
    </xf>
    <xf numFmtId="168" fontId="4" fillId="0" borderId="122" xfId="11" applyNumberFormat="1" applyFont="1" applyBorder="1" applyAlignment="1">
      <alignment horizontal="right"/>
    </xf>
    <xf numFmtId="9" fontId="0" fillId="4" borderId="0" xfId="4" applyFont="1" applyFill="1"/>
    <xf numFmtId="0" fontId="0" fillId="4" borderId="0" xfId="0" applyFill="1" applyAlignment="1">
      <alignment horizontal="right"/>
    </xf>
    <xf numFmtId="0" fontId="3" fillId="4" borderId="0" xfId="0" applyFont="1" applyFill="1" applyAlignment="1">
      <alignment horizontal="center" vertical="center" wrapText="1"/>
    </xf>
    <xf numFmtId="0" fontId="0" fillId="221" borderId="144" xfId="0" applyFill="1" applyBorder="1" applyAlignment="1">
      <alignment horizontal="center" vertical="center" wrapText="1"/>
    </xf>
    <xf numFmtId="169" fontId="0" fillId="221" borderId="144" xfId="3" applyNumberFormat="1" applyFont="1" applyFill="1" applyBorder="1" applyAlignment="1">
      <alignment horizontal="center" vertical="center" wrapText="1"/>
    </xf>
    <xf numFmtId="9" fontId="0" fillId="221" borderId="144" xfId="0" applyNumberFormat="1" applyFill="1" applyBorder="1" applyAlignment="1">
      <alignment horizontal="center" vertical="center" wrapText="1"/>
    </xf>
    <xf numFmtId="17" fontId="0" fillId="221" borderId="144" xfId="0" applyNumberFormat="1" applyFill="1" applyBorder="1" applyAlignment="1">
      <alignment horizontal="center" vertical="center" wrapText="1"/>
    </xf>
    <xf numFmtId="0" fontId="59" fillId="0" borderId="123" xfId="0" applyFont="1" applyBorder="1" applyAlignment="1">
      <alignment horizontal="left" vertical="center"/>
    </xf>
    <xf numFmtId="168" fontId="0" fillId="0" borderId="0" xfId="0" applyNumberFormat="1"/>
    <xf numFmtId="168" fontId="0" fillId="0" borderId="117" xfId="0" applyNumberFormat="1" applyBorder="1"/>
    <xf numFmtId="168" fontId="2" fillId="0" borderId="117" xfId="0" applyNumberFormat="1" applyFont="1" applyBorder="1"/>
    <xf numFmtId="0" fontId="518" fillId="0" borderId="0" xfId="0" applyFont="1" applyAlignment="1">
      <alignment wrapText="1"/>
    </xf>
    <xf numFmtId="0" fontId="519" fillId="4" borderId="0" xfId="0" applyFont="1" applyFill="1" applyAlignment="1">
      <alignment vertical="center"/>
    </xf>
    <xf numFmtId="0" fontId="22" fillId="0" borderId="122" xfId="0" applyFont="1" applyBorder="1" applyAlignment="1">
      <alignment horizontal="left" indent="1"/>
    </xf>
    <xf numFmtId="0" fontId="22" fillId="0" borderId="0" xfId="0" applyFont="1" applyAlignment="1">
      <alignment horizontal="left" indent="1"/>
    </xf>
    <xf numFmtId="0" fontId="490" fillId="0" borderId="122" xfId="0" applyFont="1" applyBorder="1" applyAlignment="1">
      <alignment horizontal="left" vertical="center" indent="1"/>
    </xf>
    <xf numFmtId="165" fontId="490" fillId="4" borderId="122" xfId="3" applyNumberFormat="1" applyFont="1" applyFill="1" applyBorder="1" applyProtection="1"/>
    <xf numFmtId="3" fontId="490" fillId="3" borderId="122" xfId="0" applyNumberFormat="1" applyFont="1" applyFill="1" applyBorder="1"/>
    <xf numFmtId="169" fontId="490" fillId="4" borderId="122" xfId="3" applyNumberFormat="1" applyFont="1" applyFill="1" applyBorder="1" applyProtection="1"/>
    <xf numFmtId="169" fontId="490" fillId="5" borderId="122" xfId="3" applyNumberFormat="1" applyFont="1" applyFill="1" applyBorder="1" applyAlignment="1" applyProtection="1">
      <alignment horizontal="right"/>
    </xf>
    <xf numFmtId="0" fontId="446" fillId="0" borderId="0" xfId="11" applyFont="1" applyAlignment="1">
      <alignment horizontal="left" vertical="center" wrapText="1"/>
    </xf>
    <xf numFmtId="0" fontId="435" fillId="0" borderId="0" xfId="10" applyFont="1" applyAlignment="1">
      <alignment vertical="center"/>
    </xf>
    <xf numFmtId="49" fontId="435" fillId="4" borderId="0" xfId="10" applyNumberFormat="1" applyFont="1" applyFill="1" applyAlignment="1">
      <alignment horizontal="left" vertical="center"/>
    </xf>
    <xf numFmtId="0" fontId="435" fillId="0" borderId="0" xfId="10" applyFont="1"/>
    <xf numFmtId="0" fontId="420" fillId="0" borderId="0" xfId="10" applyFont="1"/>
    <xf numFmtId="0" fontId="70" fillId="4" borderId="0" xfId="10" applyFill="1" applyAlignment="1">
      <alignment horizontal="left" vertical="center"/>
    </xf>
    <xf numFmtId="0" fontId="524" fillId="0" borderId="0" xfId="11" applyFont="1" applyAlignment="1">
      <alignment vertical="center"/>
    </xf>
    <xf numFmtId="0" fontId="0" fillId="4" borderId="144" xfId="0" quotePrefix="1" applyFill="1" applyBorder="1" applyAlignment="1">
      <alignment vertical="center" wrapText="1"/>
    </xf>
    <xf numFmtId="0" fontId="0" fillId="0" borderId="0" xfId="0" applyAlignment="1">
      <alignment vertical="center" wrapText="1"/>
    </xf>
    <xf numFmtId="168" fontId="429" fillId="3" borderId="0" xfId="0" applyNumberFormat="1" applyFont="1" applyFill="1" applyAlignment="1">
      <alignment vertical="center"/>
    </xf>
    <xf numFmtId="168" fontId="429" fillId="0" borderId="0" xfId="0" applyNumberFormat="1" applyFont="1" applyAlignment="1">
      <alignment vertical="center"/>
    </xf>
    <xf numFmtId="9" fontId="431" fillId="3" borderId="122" xfId="0" applyNumberFormat="1" applyFont="1" applyFill="1" applyBorder="1" applyAlignment="1">
      <alignment horizontal="right" vertical="center"/>
    </xf>
    <xf numFmtId="168" fontId="58" fillId="3" borderId="122" xfId="0" applyNumberFormat="1" applyFont="1" applyFill="1" applyBorder="1" applyAlignment="1">
      <alignment horizontal="right" vertical="center"/>
    </xf>
    <xf numFmtId="169" fontId="430" fillId="3" borderId="122" xfId="0" applyNumberFormat="1" applyFont="1" applyFill="1" applyBorder="1"/>
    <xf numFmtId="169" fontId="430" fillId="3" borderId="133" xfId="0" applyNumberFormat="1" applyFont="1" applyFill="1" applyBorder="1"/>
    <xf numFmtId="1" fontId="22" fillId="3" borderId="0" xfId="0" applyNumberFormat="1" applyFont="1" applyFill="1"/>
    <xf numFmtId="2" fontId="22" fillId="221" borderId="122" xfId="0" applyNumberFormat="1" applyFont="1" applyFill="1" applyBorder="1" applyAlignment="1">
      <alignment horizontal="center" vertical="center" wrapText="1"/>
    </xf>
    <xf numFmtId="168" fontId="22" fillId="221" borderId="0" xfId="0" applyNumberFormat="1" applyFont="1" applyFill="1" applyAlignment="1">
      <alignment horizontal="center" vertical="center" wrapText="1"/>
    </xf>
    <xf numFmtId="2" fontId="22" fillId="221" borderId="0" xfId="0" applyNumberFormat="1" applyFont="1" applyFill="1" applyAlignment="1">
      <alignment horizontal="center" vertical="center" wrapText="1"/>
    </xf>
    <xf numFmtId="2" fontId="22" fillId="3" borderId="122" xfId="0" applyNumberFormat="1" applyFont="1" applyFill="1" applyBorder="1" applyAlignment="1">
      <alignment horizontal="center" vertical="center" wrapText="1"/>
    </xf>
    <xf numFmtId="2" fontId="22" fillId="3" borderId="0" xfId="0" applyNumberFormat="1" applyFont="1" applyFill="1" applyAlignment="1">
      <alignment horizontal="center" vertical="center" wrapText="1"/>
    </xf>
    <xf numFmtId="3" fontId="0" fillId="3" borderId="0" xfId="0" applyNumberFormat="1" applyFill="1"/>
    <xf numFmtId="168" fontId="0" fillId="3" borderId="0" xfId="0" applyNumberFormat="1" applyFill="1"/>
    <xf numFmtId="168" fontId="0" fillId="3" borderId="117" xfId="0" applyNumberFormat="1" applyFill="1" applyBorder="1"/>
    <xf numFmtId="166" fontId="0" fillId="4" borderId="126" xfId="0" applyNumberFormat="1" applyFill="1" applyBorder="1" applyAlignment="1">
      <alignment horizontal="left" vertical="center" wrapText="1"/>
    </xf>
    <xf numFmtId="0" fontId="211" fillId="43" borderId="161" xfId="11" applyFont="1" applyFill="1" applyBorder="1" applyAlignment="1">
      <alignment horizontal="right" vertical="center"/>
    </xf>
    <xf numFmtId="0" fontId="2" fillId="221" borderId="116" xfId="0" applyFont="1" applyFill="1" applyBorder="1"/>
    <xf numFmtId="168" fontId="525" fillId="221" borderId="116" xfId="0" applyNumberFormat="1" applyFont="1" applyFill="1" applyBorder="1" applyAlignment="1">
      <alignment horizontal="right" vertical="center" wrapText="1"/>
    </xf>
    <xf numFmtId="168" fontId="2" fillId="3" borderId="116" xfId="0" applyNumberFormat="1" applyFont="1" applyFill="1" applyBorder="1"/>
    <xf numFmtId="3" fontId="421" fillId="0" borderId="0" xfId="11" applyNumberFormat="1" applyFont="1"/>
    <xf numFmtId="43" fontId="0" fillId="0" borderId="0" xfId="3" applyFont="1"/>
    <xf numFmtId="0" fontId="502" fillId="0" borderId="126" xfId="0" applyFont="1" applyBorder="1" applyAlignment="1">
      <alignment horizontal="left" vertical="center" wrapText="1"/>
    </xf>
    <xf numFmtId="0" fontId="29" fillId="4" borderId="122" xfId="0" applyFont="1" applyFill="1" applyBorder="1" applyAlignment="1">
      <alignment vertical="center" wrapText="1"/>
    </xf>
    <xf numFmtId="168" fontId="429" fillId="3" borderId="122" xfId="0" applyNumberFormat="1" applyFont="1" applyFill="1" applyBorder="1" applyAlignment="1">
      <alignment vertical="center"/>
    </xf>
    <xf numFmtId="168" fontId="431" fillId="3" borderId="122" xfId="0" applyNumberFormat="1" applyFont="1" applyFill="1" applyBorder="1" applyAlignment="1">
      <alignment horizontal="right" vertical="center"/>
    </xf>
    <xf numFmtId="168" fontId="440" fillId="3" borderId="122" xfId="0" applyNumberFormat="1" applyFont="1" applyFill="1" applyBorder="1" applyAlignment="1">
      <alignment horizontal="right" vertical="center"/>
    </xf>
    <xf numFmtId="4" fontId="429" fillId="3" borderId="157" xfId="0" applyNumberFormat="1" applyFont="1" applyFill="1" applyBorder="1" applyAlignment="1">
      <alignment horizontal="right" vertical="center"/>
    </xf>
    <xf numFmtId="4" fontId="429" fillId="0" borderId="157" xfId="0" applyNumberFormat="1" applyFont="1" applyBorder="1" applyAlignment="1">
      <alignment horizontal="right" vertical="center"/>
    </xf>
    <xf numFmtId="0" fontId="435" fillId="0" borderId="123" xfId="2" quotePrefix="1" applyFont="1" applyFill="1" applyBorder="1" applyAlignment="1" applyProtection="1">
      <alignment vertical="center" wrapText="1"/>
    </xf>
    <xf numFmtId="0" fontId="431" fillId="0" borderId="122" xfId="2" applyFont="1" applyBorder="1" applyAlignment="1">
      <alignment horizontal="left" vertical="center" indent="1"/>
    </xf>
    <xf numFmtId="0" fontId="430" fillId="0" borderId="122" xfId="0" applyFont="1" applyBorder="1" applyAlignment="1">
      <alignment horizontal="left" vertical="center"/>
    </xf>
    <xf numFmtId="0" fontId="421" fillId="0" borderId="0" xfId="0" applyFont="1" applyAlignment="1">
      <alignment horizontal="left" vertical="center"/>
    </xf>
    <xf numFmtId="164" fontId="452" fillId="4" borderId="0" xfId="11" applyNumberFormat="1" applyFont="1" applyFill="1" applyAlignment="1">
      <alignment horizontal="right" vertical="center"/>
    </xf>
    <xf numFmtId="0" fontId="211" fillId="43" borderId="165" xfId="11" applyFont="1" applyFill="1" applyBorder="1" applyAlignment="1">
      <alignment horizontal="right" vertical="center"/>
    </xf>
    <xf numFmtId="0" fontId="211" fillId="43" borderId="166" xfId="11" applyFont="1" applyFill="1" applyBorder="1" applyAlignment="1">
      <alignment horizontal="right" vertical="center"/>
    </xf>
    <xf numFmtId="0" fontId="211" fillId="43" borderId="167" xfId="11" applyFont="1" applyFill="1" applyBorder="1" applyAlignment="1">
      <alignment horizontal="right" vertical="center"/>
    </xf>
    <xf numFmtId="0" fontId="6" fillId="4" borderId="0" xfId="11" applyFont="1" applyFill="1" applyAlignment="1">
      <alignment horizontal="left" vertical="center"/>
    </xf>
    <xf numFmtId="0" fontId="17" fillId="0" borderId="122" xfId="0" applyFont="1" applyBorder="1" applyAlignment="1">
      <alignment vertical="top" wrapText="1"/>
    </xf>
    <xf numFmtId="0" fontId="71" fillId="4" borderId="0" xfId="0" applyFont="1" applyFill="1"/>
    <xf numFmtId="0" fontId="17" fillId="0" borderId="0" xfId="0" applyFont="1" applyAlignment="1">
      <alignment vertical="top" wrapText="1"/>
    </xf>
    <xf numFmtId="0" fontId="17" fillId="0" borderId="0" xfId="0" applyFont="1" applyAlignment="1">
      <alignment horizontal="left" vertical="top" wrapText="1"/>
    </xf>
    <xf numFmtId="0" fontId="17" fillId="0" borderId="122" xfId="0" applyFont="1" applyBorder="1" applyAlignment="1">
      <alignment horizontal="left" vertical="top" wrapText="1"/>
    </xf>
    <xf numFmtId="0" fontId="17" fillId="0" borderId="122" xfId="0" applyFont="1" applyBorder="1" applyAlignment="1">
      <alignment horizontal="left" vertical="center" wrapText="1"/>
    </xf>
    <xf numFmtId="0" fontId="17" fillId="0" borderId="0" xfId="0" applyFont="1" applyAlignment="1">
      <alignment vertical="center" wrapText="1"/>
    </xf>
    <xf numFmtId="0" fontId="17" fillId="0" borderId="0" xfId="0" applyFont="1" applyAlignment="1">
      <alignment horizontal="left" vertical="center" wrapText="1"/>
    </xf>
    <xf numFmtId="169" fontId="429" fillId="0" borderId="122" xfId="0" applyNumberFormat="1" applyFont="1" applyBorder="1"/>
    <xf numFmtId="169" fontId="429" fillId="0" borderId="0" xfId="0" applyNumberFormat="1" applyFont="1"/>
    <xf numFmtId="169" fontId="22" fillId="0" borderId="122" xfId="3" applyNumberFormat="1" applyFont="1" applyFill="1" applyBorder="1" applyProtection="1"/>
    <xf numFmtId="169" fontId="22" fillId="0" borderId="0" xfId="3" applyNumberFormat="1" applyFont="1" applyFill="1" applyAlignment="1">
      <alignment horizontal="right"/>
    </xf>
    <xf numFmtId="169" fontId="22" fillId="0" borderId="0" xfId="3" applyNumberFormat="1" applyFont="1" applyFill="1" applyBorder="1" applyProtection="1"/>
    <xf numFmtId="168" fontId="58" fillId="4" borderId="116" xfId="0" applyNumberFormat="1" applyFont="1" applyFill="1" applyBorder="1" applyAlignment="1">
      <alignment horizontal="right" vertical="center"/>
    </xf>
    <xf numFmtId="0" fontId="428" fillId="43" borderId="125" xfId="0" applyFont="1" applyFill="1" applyBorder="1" applyAlignment="1">
      <alignment horizontal="right" vertical="center" wrapText="1"/>
    </xf>
    <xf numFmtId="0" fontId="502" fillId="4" borderId="130" xfId="0" applyFont="1" applyFill="1" applyBorder="1" applyAlignment="1">
      <alignment vertical="center" wrapText="1"/>
    </xf>
    <xf numFmtId="0" fontId="502" fillId="4" borderId="151" xfId="0" applyFont="1" applyFill="1" applyBorder="1" applyAlignment="1">
      <alignment vertical="center" wrapText="1"/>
    </xf>
    <xf numFmtId="0" fontId="64" fillId="0" borderId="151" xfId="0" applyFont="1" applyBorder="1" applyAlignment="1">
      <alignment vertical="center" wrapText="1"/>
    </xf>
    <xf numFmtId="0" fontId="64" fillId="0" borderId="151" xfId="7" applyFont="1" applyBorder="1" applyAlignment="1">
      <alignment horizontal="left" vertical="center" wrapText="1"/>
    </xf>
    <xf numFmtId="0" fontId="64" fillId="4" borderId="130" xfId="7" applyFont="1" applyFill="1" applyBorder="1" applyAlignment="1">
      <alignment horizontal="left" vertical="top" wrapText="1"/>
    </xf>
    <xf numFmtId="0" fontId="64" fillId="4" borderId="130" xfId="7" applyFont="1" applyFill="1" applyBorder="1" applyAlignment="1">
      <alignment horizontal="left" vertical="center" wrapText="1"/>
    </xf>
    <xf numFmtId="49" fontId="420" fillId="4" borderId="123" xfId="0" applyNumberFormat="1" applyFont="1" applyFill="1" applyBorder="1" applyAlignment="1">
      <alignment vertical="top" wrapText="1"/>
    </xf>
    <xf numFmtId="0" fontId="4" fillId="4" borderId="122" xfId="0" applyFont="1" applyFill="1" applyBorder="1" applyAlignment="1">
      <alignment horizontal="left" vertical="center" wrapText="1" indent="1"/>
    </xf>
    <xf numFmtId="166" fontId="0" fillId="4" borderId="144" xfId="0" applyNumberFormat="1" applyFill="1" applyBorder="1" applyAlignment="1">
      <alignment horizontal="center" vertical="center" wrapText="1"/>
    </xf>
    <xf numFmtId="174" fontId="29" fillId="3" borderId="122" xfId="0" applyNumberFormat="1" applyFont="1" applyFill="1" applyBorder="1" applyAlignment="1">
      <alignment horizontal="right" vertical="center"/>
    </xf>
    <xf numFmtId="168" fontId="29" fillId="221" borderId="122" xfId="0" applyNumberFormat="1" applyFont="1" applyFill="1" applyBorder="1" applyAlignment="1">
      <alignment horizontal="right" vertical="center"/>
    </xf>
    <xf numFmtId="168" fontId="17" fillId="0" borderId="122" xfId="0" applyNumberFormat="1" applyFont="1" applyBorder="1" applyAlignment="1">
      <alignment horizontal="right" vertical="center"/>
    </xf>
    <xf numFmtId="174" fontId="29" fillId="0" borderId="122" xfId="0" applyNumberFormat="1" applyFont="1" applyBorder="1" applyAlignment="1">
      <alignment horizontal="right" vertical="center"/>
    </xf>
    <xf numFmtId="3" fontId="4" fillId="0" borderId="122" xfId="11" quotePrefix="1" applyNumberFormat="1" applyFont="1" applyBorder="1" applyAlignment="1">
      <alignment horizontal="right" vertical="center"/>
    </xf>
    <xf numFmtId="0" fontId="16" fillId="0" borderId="170" xfId="0" applyFont="1" applyBorder="1"/>
    <xf numFmtId="169" fontId="490" fillId="0" borderId="122" xfId="3" applyNumberFormat="1" applyFont="1" applyFill="1" applyBorder="1" applyProtection="1"/>
    <xf numFmtId="0" fontId="29" fillId="3" borderId="125" xfId="0" applyFont="1" applyFill="1" applyBorder="1" applyAlignment="1">
      <alignment horizontal="right" vertical="center"/>
    </xf>
    <xf numFmtId="0" fontId="29" fillId="0" borderId="122" xfId="0" applyFont="1" applyBorder="1" applyAlignment="1">
      <alignment horizontal="right" vertical="center"/>
    </xf>
    <xf numFmtId="9" fontId="452" fillId="0" borderId="0" xfId="4" applyFont="1" applyAlignment="1">
      <alignment horizontal="right" vertical="center"/>
    </xf>
    <xf numFmtId="0" fontId="53" fillId="4" borderId="122" xfId="0" applyFont="1" applyFill="1" applyBorder="1" applyAlignment="1">
      <alignment vertical="center"/>
    </xf>
    <xf numFmtId="169" fontId="58" fillId="0" borderId="122" xfId="3" applyNumberFormat="1" applyFont="1" applyBorder="1" applyAlignment="1">
      <alignment horizontal="right" vertical="center" wrapText="1"/>
    </xf>
    <xf numFmtId="169" fontId="58" fillId="0" borderId="122" xfId="3" quotePrefix="1" applyNumberFormat="1" applyFont="1" applyBorder="1" applyAlignment="1">
      <alignment horizontal="right" vertical="center" wrapText="1"/>
    </xf>
    <xf numFmtId="0" fontId="533" fillId="0" borderId="126" xfId="0" applyFont="1" applyBorder="1" applyAlignment="1">
      <alignment horizontal="left" vertical="top" wrapText="1"/>
    </xf>
    <xf numFmtId="0" fontId="467" fillId="0" borderId="138" xfId="0" applyFont="1" applyBorder="1" applyAlignment="1">
      <alignment vertical="top" wrapText="1"/>
    </xf>
    <xf numFmtId="0" fontId="533" fillId="0" borderId="138" xfId="0" applyFont="1" applyBorder="1" applyAlignment="1">
      <alignment vertical="top" wrapText="1"/>
    </xf>
    <xf numFmtId="0" fontId="521" fillId="0" borderId="0" xfId="10" quotePrefix="1" applyFont="1" applyFill="1" applyBorder="1" applyAlignment="1" applyProtection="1">
      <alignment horizontal="left" vertical="center" wrapText="1"/>
    </xf>
    <xf numFmtId="0" fontId="58" fillId="0" borderId="122" xfId="0" applyFont="1" applyBorder="1" applyAlignment="1">
      <alignment vertical="center" wrapText="1"/>
    </xf>
    <xf numFmtId="3" fontId="431" fillId="0" borderId="122" xfId="0" applyNumberFormat="1" applyFont="1" applyBorder="1" applyAlignment="1">
      <alignment vertical="center"/>
    </xf>
    <xf numFmtId="2" fontId="431" fillId="3" borderId="122" xfId="0" applyNumberFormat="1" applyFont="1" applyFill="1" applyBorder="1" applyAlignment="1">
      <alignment vertical="center"/>
    </xf>
    <xf numFmtId="3" fontId="431" fillId="3" borderId="122" xfId="0" applyNumberFormat="1" applyFont="1" applyFill="1" applyBorder="1" applyAlignment="1">
      <alignment vertical="center"/>
    </xf>
    <xf numFmtId="0" fontId="29" fillId="0" borderId="0" xfId="0" applyFont="1" applyAlignment="1">
      <alignment vertical="top"/>
    </xf>
    <xf numFmtId="0" fontId="4" fillId="0" borderId="0" xfId="0" applyFont="1" applyAlignment="1">
      <alignment horizontal="left" vertical="top" wrapText="1"/>
    </xf>
    <xf numFmtId="0" fontId="17" fillId="0" borderId="0" xfId="0" applyFont="1" applyAlignment="1">
      <alignment horizontal="left" vertical="center" indent="1"/>
    </xf>
    <xf numFmtId="168" fontId="2" fillId="221" borderId="117" xfId="0" applyNumberFormat="1" applyFont="1" applyFill="1" applyBorder="1"/>
    <xf numFmtId="165" fontId="534" fillId="3" borderId="122" xfId="3" applyNumberFormat="1" applyFont="1" applyFill="1" applyBorder="1" applyAlignment="1">
      <alignment horizontal="right" vertical="center"/>
    </xf>
    <xf numFmtId="165" fontId="4" fillId="3" borderId="122" xfId="3" applyNumberFormat="1" applyFont="1" applyFill="1" applyBorder="1" applyAlignment="1" applyProtection="1">
      <alignment horizontal="right" vertical="center"/>
    </xf>
    <xf numFmtId="168" fontId="535" fillId="221" borderId="116" xfId="0" applyNumberFormat="1" applyFont="1" applyFill="1" applyBorder="1" applyAlignment="1">
      <alignment horizontal="right" vertical="center" wrapText="1"/>
    </xf>
    <xf numFmtId="0" fontId="420" fillId="0" borderId="0" xfId="0" applyFont="1" applyAlignment="1">
      <alignment horizontal="left" vertical="center" wrapText="1"/>
    </xf>
    <xf numFmtId="165" fontId="536" fillId="3" borderId="122" xfId="3" applyNumberFormat="1" applyFont="1" applyFill="1" applyBorder="1" applyAlignment="1">
      <alignment horizontal="right"/>
    </xf>
    <xf numFmtId="168" fontId="22" fillId="3" borderId="122" xfId="0" applyNumberFormat="1" applyFont="1" applyFill="1" applyBorder="1" applyAlignment="1">
      <alignment horizontal="center" vertical="center" wrapText="1"/>
    </xf>
    <xf numFmtId="2" fontId="536" fillId="3" borderId="122" xfId="0" applyNumberFormat="1" applyFont="1" applyFill="1" applyBorder="1" applyAlignment="1">
      <alignment horizontal="center" vertical="center" wrapText="1"/>
    </xf>
    <xf numFmtId="168" fontId="536" fillId="3" borderId="0" xfId="0" applyNumberFormat="1" applyFont="1" applyFill="1" applyAlignment="1">
      <alignment horizontal="center" vertical="center" wrapText="1"/>
    </xf>
    <xf numFmtId="0" fontId="536" fillId="3" borderId="0" xfId="0" applyFont="1" applyFill="1" applyAlignment="1">
      <alignment horizontal="center" vertical="center" wrapText="1"/>
    </xf>
    <xf numFmtId="9" fontId="4" fillId="3" borderId="122" xfId="4" applyFont="1" applyFill="1" applyBorder="1" applyAlignment="1" applyProtection="1">
      <alignment horizontal="right"/>
    </xf>
    <xf numFmtId="0" fontId="17" fillId="4" borderId="125" xfId="0" applyFont="1" applyFill="1" applyBorder="1" applyAlignment="1">
      <alignment horizontal="right" vertical="center"/>
    </xf>
    <xf numFmtId="0" fontId="17" fillId="4" borderId="122" xfId="0" applyFont="1" applyFill="1" applyBorder="1" applyAlignment="1">
      <alignment horizontal="right" vertical="center"/>
    </xf>
    <xf numFmtId="0" fontId="17" fillId="4" borderId="117" xfId="0" applyFont="1" applyFill="1" applyBorder="1" applyAlignment="1">
      <alignment horizontal="right" vertical="center"/>
    </xf>
    <xf numFmtId="3" fontId="29" fillId="4" borderId="122" xfId="0" applyNumberFormat="1" applyFont="1" applyFill="1" applyBorder="1" applyAlignment="1">
      <alignment horizontal="right" vertical="center"/>
    </xf>
    <xf numFmtId="1" fontId="17" fillId="0" borderId="131" xfId="3" applyNumberFormat="1" applyFont="1" applyFill="1" applyBorder="1" applyAlignment="1">
      <alignment horizontal="right" vertical="center"/>
    </xf>
    <xf numFmtId="1" fontId="17" fillId="0" borderId="124" xfId="3" applyNumberFormat="1" applyFont="1" applyFill="1" applyBorder="1" applyAlignment="1" applyProtection="1">
      <alignment horizontal="right" vertical="center"/>
    </xf>
    <xf numFmtId="1" fontId="17" fillId="0" borderId="122" xfId="0" applyNumberFormat="1" applyFont="1" applyBorder="1" applyAlignment="1">
      <alignment horizontal="right" vertical="center"/>
    </xf>
    <xf numFmtId="1" fontId="17" fillId="0" borderId="122" xfId="3" applyNumberFormat="1" applyFont="1" applyFill="1" applyBorder="1" applyAlignment="1" applyProtection="1">
      <alignment horizontal="right" vertical="center"/>
    </xf>
    <xf numFmtId="0" fontId="537" fillId="43" borderId="0" xfId="0" applyFont="1" applyFill="1" applyAlignment="1">
      <alignment horizontal="right" vertical="center"/>
    </xf>
    <xf numFmtId="0" fontId="462" fillId="43" borderId="0" xfId="0" applyFont="1" applyFill="1" applyAlignment="1">
      <alignment horizontal="right" vertical="center"/>
    </xf>
    <xf numFmtId="0" fontId="429" fillId="4" borderId="122" xfId="0" applyFont="1" applyFill="1" applyBorder="1" applyAlignment="1">
      <alignment horizontal="right" vertical="center"/>
    </xf>
    <xf numFmtId="0" fontId="431" fillId="4" borderId="122" xfId="0" applyFont="1" applyFill="1" applyBorder="1" applyAlignment="1">
      <alignment horizontal="right" vertical="center"/>
    </xf>
    <xf numFmtId="0" fontId="440" fillId="4" borderId="122" xfId="0" applyFont="1" applyFill="1" applyBorder="1" applyAlignment="1">
      <alignment horizontal="right" vertical="center"/>
    </xf>
    <xf numFmtId="169" fontId="429" fillId="3" borderId="122" xfId="3" applyNumberFormat="1" applyFont="1" applyFill="1" applyBorder="1" applyAlignment="1">
      <alignment horizontal="right" vertical="center"/>
    </xf>
    <xf numFmtId="0" fontId="58" fillId="0" borderId="123" xfId="0" applyFont="1" applyBorder="1" applyAlignment="1">
      <alignment horizontal="left" vertical="center"/>
    </xf>
    <xf numFmtId="0" fontId="431" fillId="0" borderId="123" xfId="0" applyFont="1" applyBorder="1" applyAlignment="1">
      <alignment horizontal="left" vertical="center"/>
    </xf>
    <xf numFmtId="0" fontId="431" fillId="4" borderId="0" xfId="0" applyFont="1" applyFill="1" applyAlignment="1">
      <alignment vertical="center"/>
    </xf>
    <xf numFmtId="0" fontId="431" fillId="4" borderId="122" xfId="0" applyFont="1" applyFill="1" applyBorder="1" applyAlignment="1">
      <alignment vertical="center"/>
    </xf>
    <xf numFmtId="3" fontId="24" fillId="0" borderId="122" xfId="0" applyNumberFormat="1" applyFont="1" applyBorder="1" applyAlignment="1">
      <alignment horizontal="right" vertical="center"/>
    </xf>
    <xf numFmtId="1" fontId="4" fillId="3" borderId="122" xfId="3" quotePrefix="1" applyNumberFormat="1" applyFont="1" applyFill="1" applyBorder="1" applyAlignment="1" applyProtection="1">
      <alignment horizontal="right" vertical="center"/>
    </xf>
    <xf numFmtId="1" fontId="4" fillId="3" borderId="0" xfId="3" quotePrefix="1" applyNumberFormat="1" applyFont="1" applyFill="1" applyAlignment="1" applyProtection="1">
      <alignment horizontal="right" vertical="center"/>
    </xf>
    <xf numFmtId="0" fontId="461" fillId="4" borderId="122" xfId="11" applyFont="1" applyFill="1" applyBorder="1"/>
    <xf numFmtId="3" fontId="461" fillId="4" borderId="122" xfId="11" applyNumberFormat="1" applyFont="1" applyFill="1" applyBorder="1"/>
    <xf numFmtId="0" fontId="22" fillId="5" borderId="125" xfId="11" applyFont="1" applyFill="1" applyBorder="1"/>
    <xf numFmtId="0" fontId="3" fillId="4" borderId="125" xfId="11" applyFont="1" applyFill="1" applyBorder="1" applyAlignment="1">
      <alignment horizontal="right"/>
    </xf>
    <xf numFmtId="3" fontId="22" fillId="5" borderId="0" xfId="11" applyNumberFormat="1" applyFont="1" applyFill="1"/>
    <xf numFmtId="3" fontId="4" fillId="4" borderId="0" xfId="11" applyNumberFormat="1" applyFont="1" applyFill="1" applyAlignment="1">
      <alignment horizontal="right" vertical="center"/>
    </xf>
    <xf numFmtId="3" fontId="22" fillId="5" borderId="122" xfId="11" applyNumberFormat="1" applyFont="1" applyFill="1" applyBorder="1"/>
    <xf numFmtId="3" fontId="4" fillId="4" borderId="122" xfId="11" applyNumberFormat="1" applyFont="1" applyFill="1" applyBorder="1" applyAlignment="1">
      <alignment horizontal="right" vertical="center"/>
    </xf>
    <xf numFmtId="1" fontId="4" fillId="0" borderId="116" xfId="3" applyNumberFormat="1" applyFont="1" applyFill="1" applyBorder="1" applyAlignment="1" applyProtection="1">
      <alignment horizontal="right"/>
    </xf>
    <xf numFmtId="1" fontId="4" fillId="11" borderId="116" xfId="3" applyNumberFormat="1" applyFont="1" applyFill="1" applyBorder="1" applyAlignment="1" applyProtection="1">
      <alignment horizontal="right"/>
    </xf>
    <xf numFmtId="1" fontId="4" fillId="11" borderId="122" xfId="3" applyNumberFormat="1" applyFont="1" applyFill="1" applyBorder="1" applyAlignment="1" applyProtection="1">
      <alignment horizontal="right"/>
    </xf>
    <xf numFmtId="1" fontId="4" fillId="5" borderId="122" xfId="3" applyNumberFormat="1" applyFont="1" applyFill="1" applyBorder="1" applyAlignment="1" applyProtection="1">
      <alignment horizontal="right"/>
    </xf>
    <xf numFmtId="3" fontId="3" fillId="4" borderId="0" xfId="11" applyNumberFormat="1" applyFont="1" applyFill="1" applyAlignment="1">
      <alignment horizontal="right"/>
    </xf>
    <xf numFmtId="3" fontId="22" fillId="4" borderId="0" xfId="11" applyNumberFormat="1" applyFont="1" applyFill="1"/>
    <xf numFmtId="3" fontId="22" fillId="4" borderId="122" xfId="11" applyNumberFormat="1" applyFont="1" applyFill="1" applyBorder="1"/>
    <xf numFmtId="3" fontId="3" fillId="4" borderId="122" xfId="11" applyNumberFormat="1" applyFont="1" applyFill="1" applyBorder="1" applyAlignment="1">
      <alignment horizontal="right"/>
    </xf>
    <xf numFmtId="168" fontId="4" fillId="3" borderId="122" xfId="11" applyNumberFormat="1" applyFont="1" applyFill="1" applyBorder="1"/>
    <xf numFmtId="168" fontId="4" fillId="3" borderId="122" xfId="11" applyNumberFormat="1" applyFont="1" applyFill="1" applyBorder="1" applyAlignment="1">
      <alignment horizontal="right"/>
    </xf>
    <xf numFmtId="43" fontId="22" fillId="3" borderId="122" xfId="3" applyFont="1" applyFill="1" applyBorder="1" applyAlignment="1">
      <alignment vertical="center" wrapText="1"/>
    </xf>
    <xf numFmtId="43" fontId="22" fillId="3" borderId="0" xfId="3" applyFont="1" applyFill="1" applyBorder="1" applyAlignment="1">
      <alignment vertical="center" wrapText="1"/>
    </xf>
    <xf numFmtId="43" fontId="490" fillId="221" borderId="122" xfId="3" applyFont="1" applyFill="1" applyBorder="1" applyAlignment="1">
      <alignment vertical="center" wrapText="1"/>
    </xf>
    <xf numFmtId="2" fontId="431" fillId="0" borderId="122" xfId="0" applyNumberFormat="1" applyFont="1" applyBorder="1" applyAlignment="1">
      <alignment vertical="center"/>
    </xf>
    <xf numFmtId="174" fontId="58" fillId="3" borderId="0" xfId="0" applyNumberFormat="1" applyFont="1" applyFill="1" applyAlignment="1">
      <alignment horizontal="right"/>
    </xf>
    <xf numFmtId="174" fontId="58" fillId="0" borderId="0" xfId="0" applyNumberFormat="1" applyFont="1" applyAlignment="1">
      <alignment horizontal="right"/>
    </xf>
    <xf numFmtId="174" fontId="58" fillId="3" borderId="122" xfId="0" applyNumberFormat="1" applyFont="1" applyFill="1" applyBorder="1" applyAlignment="1">
      <alignment horizontal="right"/>
    </xf>
    <xf numFmtId="174" fontId="58" fillId="0" borderId="122" xfId="0" applyNumberFormat="1" applyFont="1" applyBorder="1" applyAlignment="1">
      <alignment horizontal="right"/>
    </xf>
    <xf numFmtId="174" fontId="59" fillId="3" borderId="122" xfId="0" applyNumberFormat="1" applyFont="1" applyFill="1" applyBorder="1" applyAlignment="1">
      <alignment horizontal="right"/>
    </xf>
    <xf numFmtId="174" fontId="59" fillId="0" borderId="122" xfId="0" applyNumberFormat="1" applyFont="1" applyBorder="1" applyAlignment="1">
      <alignment horizontal="right"/>
    </xf>
    <xf numFmtId="174" fontId="59" fillId="3" borderId="0" xfId="0" applyNumberFormat="1" applyFont="1" applyFill="1" applyAlignment="1">
      <alignment horizontal="right"/>
    </xf>
    <xf numFmtId="174" fontId="59" fillId="0" borderId="0" xfId="0" applyNumberFormat="1" applyFont="1" applyAlignment="1">
      <alignment horizontal="right"/>
    </xf>
    <xf numFmtId="174" fontId="59" fillId="221" borderId="122" xfId="0" applyNumberFormat="1" applyFont="1" applyFill="1" applyBorder="1" applyAlignment="1">
      <alignment horizontal="right"/>
    </xf>
    <xf numFmtId="174" fontId="58" fillId="3" borderId="122" xfId="0" applyNumberFormat="1" applyFont="1" applyFill="1" applyBorder="1" applyAlignment="1">
      <alignment horizontal="right" vertical="center"/>
    </xf>
    <xf numFmtId="174" fontId="58" fillId="0" borderId="122" xfId="0" applyNumberFormat="1" applyFont="1" applyBorder="1" applyAlignment="1">
      <alignment horizontal="right" vertical="center"/>
    </xf>
    <xf numFmtId="0" fontId="1" fillId="4" borderId="0" xfId="0" applyFont="1" applyFill="1"/>
    <xf numFmtId="9" fontId="29" fillId="0" borderId="0" xfId="4" applyFont="1"/>
    <xf numFmtId="1" fontId="29" fillId="0" borderId="0" xfId="0" applyNumberFormat="1" applyFont="1"/>
    <xf numFmtId="169" fontId="29" fillId="0" borderId="0" xfId="0" applyNumberFormat="1" applyFont="1"/>
    <xf numFmtId="0" fontId="245" fillId="0" borderId="0" xfId="0" applyFont="1" applyAlignment="1">
      <alignment vertical="center"/>
    </xf>
    <xf numFmtId="0" fontId="69" fillId="43" borderId="0" xfId="0" applyFont="1" applyFill="1" applyAlignment="1">
      <alignment horizontal="center" vertical="center"/>
    </xf>
    <xf numFmtId="0" fontId="69" fillId="43" borderId="0" xfId="0" applyFont="1" applyFill="1" applyAlignment="1">
      <alignment horizontal="center" vertical="center" wrapText="1"/>
    </xf>
    <xf numFmtId="0" fontId="414" fillId="0" borderId="0" xfId="0" applyFont="1" applyAlignment="1">
      <alignment horizontal="right"/>
    </xf>
    <xf numFmtId="0" fontId="69" fillId="43" borderId="0" xfId="0" applyFont="1" applyFill="1" applyAlignment="1">
      <alignment horizontal="right" wrapText="1"/>
    </xf>
    <xf numFmtId="43" fontId="17" fillId="3" borderId="116" xfId="3" applyFont="1" applyFill="1" applyBorder="1" applyAlignment="1" applyProtection="1">
      <alignment horizontal="right" vertical="center"/>
    </xf>
    <xf numFmtId="43" fontId="17" fillId="4" borderId="116" xfId="3" applyFont="1" applyFill="1" applyBorder="1" applyAlignment="1" applyProtection="1">
      <alignment horizontal="right" vertical="center"/>
    </xf>
    <xf numFmtId="43" fontId="59" fillId="0" borderId="117" xfId="3" applyFont="1" applyFill="1" applyBorder="1" applyAlignment="1">
      <alignment horizontal="right" vertical="center"/>
    </xf>
    <xf numFmtId="43" fontId="58" fillId="4" borderId="117" xfId="3" applyFont="1" applyFill="1" applyBorder="1" applyAlignment="1" applyProtection="1">
      <alignment horizontal="right" vertical="center"/>
    </xf>
    <xf numFmtId="43" fontId="17" fillId="3" borderId="143" xfId="3" applyFont="1" applyFill="1" applyBorder="1" applyAlignment="1" applyProtection="1">
      <alignment horizontal="right" vertical="center"/>
    </xf>
    <xf numFmtId="43" fontId="17" fillId="4" borderId="143" xfId="3" applyFont="1" applyFill="1" applyBorder="1" applyAlignment="1" applyProtection="1">
      <alignment horizontal="right" vertical="center"/>
    </xf>
    <xf numFmtId="43" fontId="58" fillId="3" borderId="122" xfId="3" applyFont="1" applyFill="1" applyBorder="1" applyAlignment="1" applyProtection="1">
      <alignment horizontal="right" wrapText="1"/>
    </xf>
    <xf numFmtId="0" fontId="11" fillId="4" borderId="0" xfId="0" applyFont="1" applyFill="1" applyAlignment="1">
      <alignment horizontal="right"/>
    </xf>
    <xf numFmtId="43" fontId="58" fillId="3" borderId="122" xfId="3" applyFont="1" applyFill="1" applyBorder="1" applyAlignment="1">
      <alignment horizontal="right" wrapText="1"/>
    </xf>
    <xf numFmtId="1" fontId="211" fillId="43" borderId="0" xfId="0" applyNumberFormat="1" applyFont="1" applyFill="1" applyAlignment="1">
      <alignment horizontal="left" vertical="center" wrapText="1"/>
    </xf>
    <xf numFmtId="1" fontId="211" fillId="43" borderId="0" xfId="0" applyNumberFormat="1" applyFont="1" applyFill="1" applyAlignment="1">
      <alignment horizontal="left" vertical="center"/>
    </xf>
    <xf numFmtId="0" fontId="211" fillId="43" borderId="0" xfId="11" applyFont="1" applyFill="1" applyAlignment="1">
      <alignment vertical="top" wrapText="1"/>
    </xf>
    <xf numFmtId="0" fontId="211" fillId="43" borderId="0" xfId="11" applyFont="1" applyFill="1" applyAlignment="1">
      <alignment horizontal="right" vertical="top" wrapText="1"/>
    </xf>
    <xf numFmtId="43" fontId="58" fillId="0" borderId="122" xfId="3" applyFont="1" applyFill="1" applyBorder="1" applyAlignment="1" applyProtection="1">
      <alignment horizontal="right" wrapText="1"/>
    </xf>
    <xf numFmtId="43" fontId="58" fillId="0" borderId="122" xfId="3" applyFont="1" applyBorder="1" applyAlignment="1">
      <alignment horizontal="right" wrapText="1"/>
    </xf>
    <xf numFmtId="0" fontId="211" fillId="43" borderId="0" xfId="0" applyFont="1" applyFill="1" applyAlignment="1">
      <alignment horizontal="right" vertical="center" wrapText="1"/>
    </xf>
    <xf numFmtId="174" fontId="58" fillId="4" borderId="122" xfId="0" applyNumberFormat="1" applyFont="1" applyFill="1" applyBorder="1" applyAlignment="1">
      <alignment horizontal="right" vertical="center"/>
    </xf>
    <xf numFmtId="0" fontId="0" fillId="0" borderId="0" xfId="0" applyAlignment="1">
      <alignment vertical="top"/>
    </xf>
    <xf numFmtId="1" fontId="2" fillId="0" borderId="117" xfId="0" applyNumberFormat="1" applyFont="1" applyBorder="1"/>
    <xf numFmtId="3" fontId="2" fillId="221" borderId="0" xfId="0" applyNumberFormat="1" applyFont="1" applyFill="1"/>
    <xf numFmtId="0" fontId="211" fillId="43" borderId="0" xfId="0" applyFont="1" applyFill="1" applyAlignment="1">
      <alignment horizontal="left" vertical="center"/>
    </xf>
    <xf numFmtId="0" fontId="22" fillId="0" borderId="0" xfId="0" applyFont="1" applyAlignment="1">
      <alignment wrapText="1"/>
    </xf>
    <xf numFmtId="0" fontId="475" fillId="216" borderId="134" xfId="0" applyFont="1" applyFill="1" applyBorder="1" applyAlignment="1">
      <alignment vertical="center" wrapText="1"/>
    </xf>
    <xf numFmtId="2" fontId="536" fillId="3" borderId="0" xfId="0" applyNumberFormat="1" applyFont="1" applyFill="1" applyAlignment="1">
      <alignment horizontal="center" vertical="center" wrapText="1"/>
    </xf>
    <xf numFmtId="1" fontId="22" fillId="3" borderId="0" xfId="3" applyNumberFormat="1" applyFont="1" applyFill="1" applyAlignment="1">
      <alignment horizontal="center" vertical="center" wrapText="1"/>
    </xf>
    <xf numFmtId="1" fontId="22" fillId="3" borderId="122" xfId="0" applyNumberFormat="1" applyFont="1" applyFill="1" applyBorder="1" applyAlignment="1">
      <alignment horizontal="center" vertical="center" wrapText="1"/>
    </xf>
    <xf numFmtId="1" fontId="22" fillId="3" borderId="0" xfId="0" applyNumberFormat="1" applyFont="1" applyFill="1" applyAlignment="1">
      <alignment horizontal="center" vertical="center" wrapText="1"/>
    </xf>
    <xf numFmtId="1" fontId="22" fillId="3" borderId="122" xfId="4" applyNumberFormat="1" applyFont="1" applyFill="1" applyBorder="1" applyAlignment="1">
      <alignment horizontal="center" vertical="center" wrapText="1"/>
    </xf>
    <xf numFmtId="165" fontId="22" fillId="3" borderId="0" xfId="3" applyNumberFormat="1" applyFont="1" applyFill="1" applyAlignment="1" applyProtection="1">
      <alignment vertical="center"/>
    </xf>
    <xf numFmtId="165" fontId="536" fillId="3" borderId="122" xfId="3" applyNumberFormat="1" applyFont="1" applyFill="1" applyBorder="1" applyAlignment="1">
      <alignment horizontal="right" vertical="center"/>
    </xf>
    <xf numFmtId="168" fontId="22" fillId="3" borderId="0" xfId="0" applyNumberFormat="1" applyFont="1" applyFill="1" applyAlignment="1">
      <alignment vertical="center"/>
    </xf>
    <xf numFmtId="171" fontId="22" fillId="3" borderId="0" xfId="0" applyNumberFormat="1" applyFont="1" applyFill="1" applyAlignment="1">
      <alignment vertical="center"/>
    </xf>
    <xf numFmtId="168" fontId="22" fillId="3" borderId="122" xfId="4" applyNumberFormat="1" applyFont="1" applyFill="1" applyBorder="1" applyProtection="1"/>
    <xf numFmtId="168" fontId="22" fillId="3" borderId="0" xfId="4" applyNumberFormat="1" applyFont="1" applyFill="1" applyProtection="1"/>
    <xf numFmtId="168" fontId="22" fillId="3" borderId="0" xfId="4" applyNumberFormat="1" applyFont="1" applyFill="1" applyAlignment="1" applyProtection="1">
      <alignment vertical="center"/>
    </xf>
    <xf numFmtId="168" fontId="490" fillId="3" borderId="122" xfId="4" applyNumberFormat="1" applyFont="1" applyFill="1" applyBorder="1" applyProtection="1"/>
    <xf numFmtId="165" fontId="429" fillId="3" borderId="122" xfId="3" applyNumberFormat="1" applyFont="1" applyFill="1" applyBorder="1"/>
    <xf numFmtId="165" fontId="429" fillId="3" borderId="133" xfId="3" applyNumberFormat="1" applyFont="1" applyFill="1" applyBorder="1"/>
    <xf numFmtId="1" fontId="22" fillId="221" borderId="122" xfId="4" applyNumberFormat="1" applyFont="1" applyFill="1" applyBorder="1" applyProtection="1"/>
    <xf numFmtId="1" fontId="22" fillId="221" borderId="0" xfId="4" applyNumberFormat="1" applyFont="1" applyFill="1" applyProtection="1"/>
    <xf numFmtId="1" fontId="4" fillId="221" borderId="122" xfId="4" applyNumberFormat="1" applyFont="1" applyFill="1" applyBorder="1" applyProtection="1"/>
    <xf numFmtId="1" fontId="3" fillId="221" borderId="122" xfId="4" applyNumberFormat="1" applyFont="1" applyFill="1" applyBorder="1" applyProtection="1"/>
    <xf numFmtId="1" fontId="4" fillId="3" borderId="122" xfId="4" applyNumberFormat="1" applyFont="1" applyFill="1" applyBorder="1" applyAlignment="1" applyProtection="1">
      <alignment horizontal="right"/>
    </xf>
    <xf numFmtId="1" fontId="490" fillId="3" borderId="125" xfId="4" applyNumberFormat="1" applyFont="1" applyFill="1" applyBorder="1"/>
    <xf numFmtId="1" fontId="536" fillId="3" borderId="122" xfId="3" applyNumberFormat="1" applyFont="1" applyFill="1" applyBorder="1" applyAlignment="1">
      <alignment horizontal="right"/>
    </xf>
    <xf numFmtId="1" fontId="22" fillId="221" borderId="122" xfId="0" applyNumberFormat="1" applyFont="1" applyFill="1" applyBorder="1" applyAlignment="1">
      <alignment horizontal="center" vertical="center" wrapText="1"/>
    </xf>
    <xf numFmtId="0" fontId="22" fillId="0" borderId="0" xfId="0" applyFont="1" applyAlignment="1">
      <alignment horizontal="left" vertical="center" indent="1"/>
    </xf>
    <xf numFmtId="3" fontId="490" fillId="3" borderId="0" xfId="0" applyNumberFormat="1" applyFont="1" applyFill="1"/>
    <xf numFmtId="169" fontId="490" fillId="4" borderId="0" xfId="3" applyNumberFormat="1" applyFont="1" applyFill="1" applyBorder="1" applyProtection="1"/>
    <xf numFmtId="169" fontId="490" fillId="0" borderId="0" xfId="3" applyNumberFormat="1" applyFont="1" applyFill="1" applyBorder="1" applyProtection="1"/>
    <xf numFmtId="0" fontId="0" fillId="0" borderId="0" xfId="0" applyAlignment="1">
      <alignment horizontal="left" vertical="top" wrapText="1"/>
    </xf>
    <xf numFmtId="0" fontId="11" fillId="0" borderId="0" xfId="0" applyFont="1" applyAlignment="1">
      <alignment horizontal="left" vertical="top" wrapText="1"/>
    </xf>
    <xf numFmtId="0" fontId="539" fillId="0" borderId="0" xfId="0" applyFont="1" applyAlignment="1">
      <alignment horizontal="left" vertical="top" wrapText="1"/>
    </xf>
    <xf numFmtId="0" fontId="0" fillId="4" borderId="145" xfId="0" applyFill="1" applyBorder="1" applyAlignment="1">
      <alignment horizontal="center" vertical="top" wrapText="1"/>
    </xf>
    <xf numFmtId="0" fontId="0" fillId="4" borderId="146" xfId="0" applyFill="1" applyBorder="1" applyAlignment="1">
      <alignment horizontal="center" vertical="top" wrapText="1"/>
    </xf>
    <xf numFmtId="0" fontId="0" fillId="4" borderId="147" xfId="0" applyFill="1" applyBorder="1" applyAlignment="1">
      <alignment horizontal="center" vertical="top" wrapText="1"/>
    </xf>
    <xf numFmtId="0" fontId="0" fillId="215" borderId="145" xfId="0" applyFill="1" applyBorder="1" applyAlignment="1">
      <alignment horizontal="left" vertical="center" wrapText="1"/>
    </xf>
    <xf numFmtId="0" fontId="0" fillId="216" borderId="145" xfId="0" applyFill="1" applyBorder="1" applyAlignment="1">
      <alignment horizontal="left" vertical="center" wrapText="1"/>
    </xf>
    <xf numFmtId="0" fontId="0" fillId="216" borderId="145" xfId="0" applyFill="1" applyBorder="1" applyAlignment="1">
      <alignment horizontal="left" vertical="center"/>
    </xf>
    <xf numFmtId="0" fontId="0" fillId="215" borderId="145" xfId="0" applyFill="1" applyBorder="1" applyAlignment="1">
      <alignment horizontal="left" vertical="center"/>
    </xf>
    <xf numFmtId="0" fontId="0" fillId="4" borderId="158" xfId="0" applyFill="1" applyBorder="1" applyAlignment="1">
      <alignment horizontal="center" vertical="center" wrapText="1"/>
    </xf>
    <xf numFmtId="0" fontId="0" fillId="4" borderId="159" xfId="0" applyFill="1" applyBorder="1" applyAlignment="1">
      <alignment horizontal="center" vertical="center" wrapText="1"/>
    </xf>
    <xf numFmtId="0" fontId="0" fillId="4" borderId="160" xfId="0" applyFill="1" applyBorder="1" applyAlignment="1">
      <alignment horizontal="center" vertical="center" wrapText="1"/>
    </xf>
    <xf numFmtId="0" fontId="0" fillId="4" borderId="144" xfId="0" applyFill="1" applyBorder="1" applyAlignment="1">
      <alignment horizontal="center" vertical="top" wrapText="1"/>
    </xf>
    <xf numFmtId="0" fontId="0" fillId="218" borderId="144" xfId="0" applyFill="1" applyBorder="1" applyAlignment="1">
      <alignment horizontal="left" vertical="center"/>
    </xf>
    <xf numFmtId="0" fontId="0" fillId="218" borderId="144" xfId="0" applyFill="1" applyBorder="1" applyAlignment="1">
      <alignment horizontal="left" vertical="center" wrapText="1"/>
    </xf>
    <xf numFmtId="0" fontId="0" fillId="217" borderId="145" xfId="0" applyFill="1" applyBorder="1" applyAlignment="1">
      <alignment horizontal="left" vertical="center" wrapText="1"/>
    </xf>
    <xf numFmtId="0" fontId="0" fillId="217" borderId="145" xfId="0" applyFill="1" applyBorder="1" applyAlignment="1">
      <alignment horizontal="left" vertical="center"/>
    </xf>
    <xf numFmtId="0" fontId="0" fillId="218" borderId="145" xfId="0" applyFill="1" applyBorder="1" applyAlignment="1">
      <alignment horizontal="left" vertical="center" wrapText="1"/>
    </xf>
    <xf numFmtId="0" fontId="0" fillId="4" borderId="126" xfId="0" applyFill="1" applyBorder="1" applyAlignment="1">
      <alignment horizontal="center" vertical="top" wrapText="1"/>
    </xf>
    <xf numFmtId="0" fontId="0" fillId="215" borderId="126" xfId="0" applyFill="1" applyBorder="1" applyAlignment="1">
      <alignment horizontal="center" vertical="center" wrapText="1"/>
    </xf>
    <xf numFmtId="0" fontId="0" fillId="215" borderId="126" xfId="0" applyFill="1" applyBorder="1" applyAlignment="1">
      <alignment horizontal="left" vertical="center" wrapText="1"/>
    </xf>
    <xf numFmtId="0" fontId="0" fillId="217" borderId="126" xfId="0" applyFill="1" applyBorder="1" applyAlignment="1">
      <alignment horizontal="center" vertical="center" wrapText="1"/>
    </xf>
    <xf numFmtId="0" fontId="0" fillId="217" borderId="126" xfId="0" applyFill="1" applyBorder="1" applyAlignment="1">
      <alignment horizontal="center" vertical="center"/>
    </xf>
    <xf numFmtId="0" fontId="0" fillId="217" borderId="126" xfId="0" applyFill="1" applyBorder="1" applyAlignment="1">
      <alignment horizontal="left" vertical="center" wrapText="1"/>
    </xf>
    <xf numFmtId="0" fontId="0" fillId="216" borderId="126" xfId="0" applyFill="1" applyBorder="1" applyAlignment="1">
      <alignment horizontal="center" vertical="center" wrapText="1"/>
    </xf>
    <xf numFmtId="0" fontId="0" fillId="216" borderId="126" xfId="0" applyFill="1" applyBorder="1" applyAlignment="1">
      <alignment horizontal="left" vertical="center" wrapText="1"/>
    </xf>
    <xf numFmtId="0" fontId="421" fillId="0" borderId="0" xfId="0" applyFont="1" applyAlignment="1">
      <alignment horizontal="left" vertical="center" wrapText="1"/>
    </xf>
    <xf numFmtId="0" fontId="16" fillId="0" borderId="125" xfId="0" applyFont="1" applyBorder="1" applyAlignment="1">
      <alignment horizontal="left"/>
    </xf>
    <xf numFmtId="0" fontId="419" fillId="0" borderId="0" xfId="0" applyFont="1" applyAlignment="1">
      <alignment horizontal="left" vertical="center" wrapText="1"/>
    </xf>
    <xf numFmtId="49" fontId="419" fillId="0" borderId="0" xfId="0" applyNumberFormat="1" applyFont="1" applyAlignment="1">
      <alignment horizontal="left" vertical="center" wrapText="1"/>
    </xf>
    <xf numFmtId="49" fontId="421" fillId="0" borderId="0" xfId="0" applyNumberFormat="1" applyFont="1" applyAlignment="1">
      <alignment horizontal="left" vertical="center" wrapText="1"/>
    </xf>
    <xf numFmtId="0" fontId="521" fillId="0" borderId="0" xfId="10" quotePrefix="1" applyFont="1" applyFill="1" applyBorder="1" applyAlignment="1" applyProtection="1">
      <alignment horizontal="left" vertical="center" wrapText="1"/>
    </xf>
    <xf numFmtId="0" fontId="435" fillId="0" borderId="0" xfId="2" quotePrefix="1" applyFont="1" applyFill="1" applyAlignment="1">
      <alignment horizontal="left" vertical="center" wrapText="1"/>
    </xf>
    <xf numFmtId="0" fontId="435" fillId="0" borderId="0" xfId="2" quotePrefix="1" applyFont="1" applyFill="1" applyBorder="1" applyAlignment="1" applyProtection="1">
      <alignment horizontal="left" vertical="center" wrapText="1"/>
    </xf>
    <xf numFmtId="0" fontId="75" fillId="43" borderId="0" xfId="0" applyFont="1" applyFill="1" applyAlignment="1">
      <alignment horizontal="left" vertical="center" wrapText="1"/>
    </xf>
    <xf numFmtId="0" fontId="75" fillId="43" borderId="0" xfId="0" applyFont="1" applyFill="1" applyAlignment="1">
      <alignment horizontal="right" vertical="center"/>
    </xf>
    <xf numFmtId="0" fontId="435" fillId="4" borderId="0" xfId="2" quotePrefix="1" applyFont="1" applyFill="1" applyBorder="1" applyAlignment="1" applyProtection="1">
      <alignment horizontal="left" vertical="center" wrapText="1"/>
    </xf>
    <xf numFmtId="0" fontId="69" fillId="43" borderId="0" xfId="1" applyFont="1" applyFill="1" applyAlignment="1">
      <alignment horizontal="center" vertical="center"/>
    </xf>
    <xf numFmtId="0" fontId="69" fillId="43" borderId="0" xfId="0" applyFont="1" applyFill="1" applyAlignment="1">
      <alignment vertical="center"/>
    </xf>
    <xf numFmtId="0" fontId="69" fillId="43" borderId="0" xfId="0" applyFont="1" applyFill="1" applyAlignment="1">
      <alignment horizontal="right" vertical="center"/>
    </xf>
    <xf numFmtId="0" fontId="69" fillId="43" borderId="0" xfId="0" applyFont="1" applyFill="1" applyAlignment="1">
      <alignment horizontal="right"/>
    </xf>
    <xf numFmtId="0" fontId="435" fillId="0" borderId="0" xfId="0" applyFont="1" applyAlignment="1">
      <alignment horizontal="left" wrapText="1"/>
    </xf>
    <xf numFmtId="0" fontId="69" fillId="43" borderId="0" xfId="0" applyFont="1" applyFill="1" applyAlignment="1">
      <alignment horizontal="left" vertical="center"/>
    </xf>
    <xf numFmtId="0" fontId="30" fillId="43" borderId="0" xfId="0" applyFont="1" applyFill="1" applyAlignment="1">
      <alignment horizontal="right" wrapText="1"/>
    </xf>
    <xf numFmtId="0" fontId="7" fillId="0" borderId="0" xfId="0" applyFont="1" applyAlignment="1">
      <alignment vertical="center" wrapText="1"/>
    </xf>
    <xf numFmtId="0" fontId="17" fillId="0" borderId="0" xfId="0" applyFont="1" applyAlignment="1">
      <alignment horizontal="right"/>
    </xf>
    <xf numFmtId="0" fontId="16" fillId="0" borderId="0" xfId="0" applyFont="1" applyAlignment="1">
      <alignment horizontal="right"/>
    </xf>
    <xf numFmtId="0" fontId="69" fillId="43" borderId="0" xfId="0" applyFont="1" applyFill="1" applyAlignment="1">
      <alignment horizontal="left" vertical="center" wrapText="1"/>
    </xf>
    <xf numFmtId="0" fontId="69" fillId="43" borderId="125" xfId="0" applyFont="1" applyFill="1" applyBorder="1" applyAlignment="1">
      <alignment horizontal="left" vertical="center" wrapText="1"/>
    </xf>
    <xf numFmtId="0" fontId="75" fillId="43" borderId="125" xfId="0" applyFont="1" applyFill="1" applyBorder="1" applyAlignment="1">
      <alignment horizontal="left" vertical="center" wrapText="1"/>
    </xf>
    <xf numFmtId="0" fontId="69" fillId="43" borderId="125" xfId="0" applyFont="1" applyFill="1" applyBorder="1" applyAlignment="1">
      <alignment horizontal="left" vertical="center"/>
    </xf>
    <xf numFmtId="0" fontId="435" fillId="0" borderId="123" xfId="2" quotePrefix="1" applyFont="1" applyFill="1" applyBorder="1" applyAlignment="1" applyProtection="1">
      <alignment horizontal="left" vertical="center" wrapText="1"/>
    </xf>
    <xf numFmtId="0" fontId="431" fillId="0" borderId="0" xfId="0" applyFont="1" applyAlignment="1">
      <alignment horizontal="left" vertical="top" wrapText="1"/>
    </xf>
    <xf numFmtId="0" fontId="485" fillId="0" borderId="0" xfId="11" applyFont="1" applyAlignment="1">
      <alignment horizontal="left" vertical="center" wrapText="1"/>
    </xf>
    <xf numFmtId="0" fontId="527" fillId="0" borderId="0" xfId="0" applyFont="1" applyAlignment="1">
      <alignment horizontal="left"/>
    </xf>
    <xf numFmtId="0" fontId="85" fillId="43" borderId="162" xfId="11" applyFont="1" applyFill="1" applyBorder="1" applyAlignment="1">
      <alignment horizontal="left" vertical="center" wrapText="1"/>
    </xf>
    <xf numFmtId="0" fontId="85" fillId="43" borderId="164" xfId="11" applyFont="1" applyFill="1" applyBorder="1" applyAlignment="1">
      <alignment horizontal="left" vertical="center" wrapText="1"/>
    </xf>
    <xf numFmtId="0" fontId="211" fillId="43" borderId="168" xfId="11" applyFont="1" applyFill="1" applyBorder="1" applyAlignment="1">
      <alignment horizontal="center" vertical="center"/>
    </xf>
    <xf numFmtId="0" fontId="211" fillId="43" borderId="169" xfId="11" applyFont="1" applyFill="1" applyBorder="1" applyAlignment="1">
      <alignment horizontal="center" vertical="center"/>
    </xf>
    <xf numFmtId="0" fontId="448" fillId="0" borderId="0" xfId="11" applyFont="1" applyAlignment="1">
      <alignment horizontal="left" vertical="top" wrapText="1"/>
    </xf>
    <xf numFmtId="0" fontId="447" fillId="0" borderId="0" xfId="11" applyFont="1" applyAlignment="1">
      <alignment horizontal="left" vertical="top" wrapText="1"/>
    </xf>
    <xf numFmtId="0" fontId="446" fillId="0" borderId="0" xfId="11" applyFont="1" applyAlignment="1">
      <alignment horizontal="left" vertical="center" wrapText="1"/>
    </xf>
    <xf numFmtId="0" fontId="53" fillId="0" borderId="122" xfId="11" applyFont="1" applyBorder="1" applyAlignment="1">
      <alignment horizontal="left" vertical="center" wrapText="1"/>
    </xf>
    <xf numFmtId="0" fontId="211" fillId="43" borderId="162" xfId="11" applyFont="1" applyFill="1" applyBorder="1" applyAlignment="1">
      <alignment horizontal="left" vertical="center" wrapText="1"/>
    </xf>
    <xf numFmtId="0" fontId="211" fillId="43" borderId="164" xfId="11" applyFont="1" applyFill="1" applyBorder="1" applyAlignment="1">
      <alignment horizontal="left" vertical="center" wrapText="1"/>
    </xf>
    <xf numFmtId="0" fontId="211" fillId="43" borderId="0" xfId="11" applyFont="1" applyFill="1" applyAlignment="1">
      <alignment horizontal="center" vertical="center"/>
    </xf>
    <xf numFmtId="0" fontId="211" fillId="43" borderId="162" xfId="11" applyFont="1" applyFill="1" applyBorder="1" applyAlignment="1">
      <alignment horizontal="center" vertical="center"/>
    </xf>
    <xf numFmtId="0" fontId="211" fillId="43" borderId="163" xfId="11" applyFont="1" applyFill="1" applyBorder="1" applyAlignment="1">
      <alignment horizontal="center" vertical="center"/>
    </xf>
    <xf numFmtId="0" fontId="419" fillId="0" borderId="0" xfId="0" applyFont="1" applyAlignment="1">
      <alignment horizontal="left" wrapText="1"/>
    </xf>
    <xf numFmtId="0" fontId="447" fillId="4" borderId="0" xfId="11" applyFont="1" applyFill="1" applyAlignment="1">
      <alignment horizontal="left" vertical="center" wrapText="1"/>
    </xf>
    <xf numFmtId="0" fontId="69" fillId="43" borderId="0" xfId="0" applyFont="1" applyFill="1" applyAlignment="1">
      <alignment horizontal="center" vertical="center" wrapText="1"/>
    </xf>
    <xf numFmtId="0" fontId="420" fillId="4" borderId="0" xfId="0" applyFont="1" applyFill="1" applyAlignment="1">
      <alignment horizontal="left" wrapText="1"/>
    </xf>
    <xf numFmtId="0" fontId="420" fillId="0" borderId="0" xfId="0" applyFont="1" applyAlignment="1">
      <alignment horizontal="left" vertical="top" wrapText="1"/>
    </xf>
    <xf numFmtId="0" fontId="447" fillId="0" borderId="0" xfId="0" applyFont="1" applyAlignment="1">
      <alignment horizontal="left" wrapText="1"/>
    </xf>
    <xf numFmtId="0" fontId="22" fillId="0" borderId="122" xfId="0" applyFont="1" applyBorder="1" applyAlignment="1">
      <alignment horizontal="left" vertical="center" wrapText="1"/>
    </xf>
    <xf numFmtId="0" fontId="446" fillId="0" borderId="0" xfId="0" applyFont="1" applyAlignment="1">
      <alignment horizontal="left" vertical="center" wrapText="1"/>
    </xf>
    <xf numFmtId="0" fontId="447" fillId="0" borderId="0" xfId="0" applyFont="1" applyAlignment="1">
      <alignment horizontal="left" vertical="center" wrapText="1"/>
    </xf>
    <xf numFmtId="0" fontId="22" fillId="0" borderId="0" xfId="0" applyFont="1" applyAlignment="1">
      <alignment horizontal="left" vertical="center" wrapText="1"/>
    </xf>
    <xf numFmtId="0" fontId="58" fillId="4" borderId="0" xfId="0" applyFont="1" applyFill="1" applyAlignment="1">
      <alignment horizontal="left" vertical="top" wrapText="1"/>
    </xf>
    <xf numFmtId="49" fontId="17" fillId="4" borderId="122" xfId="0" applyNumberFormat="1" applyFont="1" applyFill="1" applyBorder="1" applyAlignment="1">
      <alignment horizontal="left" vertical="top" wrapText="1"/>
    </xf>
    <xf numFmtId="0" fontId="435" fillId="4" borderId="0" xfId="0" applyFont="1" applyFill="1" applyAlignment="1">
      <alignment horizontal="left" wrapText="1"/>
    </xf>
    <xf numFmtId="0" fontId="435" fillId="4" borderId="0" xfId="0" applyFont="1" applyFill="1" applyAlignment="1">
      <alignment horizontal="left" vertical="center" wrapText="1"/>
    </xf>
    <xf numFmtId="0" fontId="421" fillId="0" borderId="0" xfId="0" applyFont="1" applyAlignment="1">
      <alignment horizontal="left" vertical="top" wrapText="1"/>
    </xf>
    <xf numFmtId="2" fontId="22" fillId="0" borderId="122" xfId="0" applyNumberFormat="1" applyFont="1" applyBorder="1" applyAlignment="1">
      <alignment horizontal="left" vertical="center" wrapText="1"/>
    </xf>
    <xf numFmtId="0" fontId="420" fillId="4" borderId="0" xfId="0" applyFont="1" applyFill="1" applyAlignment="1">
      <alignment horizontal="left" vertical="center" wrapText="1"/>
    </xf>
    <xf numFmtId="0" fontId="420" fillId="4" borderId="171" xfId="0" applyFont="1" applyFill="1" applyBorder="1" applyAlignment="1">
      <alignment horizontal="left" wrapText="1"/>
    </xf>
    <xf numFmtId="0" fontId="446" fillId="4" borderId="0" xfId="0" applyFont="1" applyFill="1" applyAlignment="1">
      <alignment horizontal="left" vertical="center" wrapText="1"/>
    </xf>
    <xf numFmtId="0" fontId="22" fillId="4" borderId="123" xfId="0" applyFont="1" applyFill="1" applyBorder="1" applyAlignment="1">
      <alignment horizontal="left" vertical="center" wrapText="1"/>
    </xf>
    <xf numFmtId="0" fontId="22" fillId="4" borderId="0" xfId="0" applyFont="1" applyFill="1" applyAlignment="1">
      <alignment horizontal="left" vertical="center" wrapText="1"/>
    </xf>
    <xf numFmtId="0" fontId="22" fillId="4" borderId="125" xfId="0" applyFont="1" applyFill="1" applyBorder="1" applyAlignment="1">
      <alignment horizontal="left" vertical="center" wrapText="1"/>
    </xf>
    <xf numFmtId="0" fontId="22" fillId="4" borderId="123" xfId="0" applyFont="1" applyFill="1" applyBorder="1" applyAlignment="1">
      <alignment horizontal="left" vertical="center"/>
    </xf>
    <xf numFmtId="0" fontId="22" fillId="4" borderId="0" xfId="0" applyFont="1" applyFill="1" applyAlignment="1">
      <alignment horizontal="left" vertical="center"/>
    </xf>
    <xf numFmtId="0" fontId="22" fillId="4" borderId="125" xfId="0" applyFont="1" applyFill="1" applyBorder="1" applyAlignment="1">
      <alignment horizontal="left" vertical="center"/>
    </xf>
    <xf numFmtId="0" fontId="69" fillId="43" borderId="127" xfId="0" applyFont="1" applyFill="1" applyBorder="1" applyAlignment="1">
      <alignment horizontal="left" vertical="center" wrapText="1"/>
    </xf>
    <xf numFmtId="0" fontId="475" fillId="0" borderId="129" xfId="0" applyFont="1" applyBorder="1" applyAlignment="1">
      <alignment horizontal="center" vertical="center" wrapText="1"/>
    </xf>
    <xf numFmtId="0" fontId="475" fillId="0" borderId="128" xfId="0" applyFont="1" applyBorder="1" applyAlignment="1">
      <alignment horizontal="center" vertical="center" wrapText="1"/>
    </xf>
    <xf numFmtId="0" fontId="22" fillId="0" borderId="122" xfId="0" applyFont="1" applyBorder="1" applyAlignment="1">
      <alignment horizontal="left" vertical="top" wrapText="1"/>
    </xf>
    <xf numFmtId="0" fontId="4" fillId="0" borderId="0" xfId="0" applyFont="1" applyAlignment="1">
      <alignment horizontal="left" vertical="center" wrapText="1"/>
    </xf>
    <xf numFmtId="0" fontId="211" fillId="43" borderId="125" xfId="0" applyFont="1" applyFill="1" applyBorder="1" applyAlignment="1">
      <alignment horizontal="left" vertical="center" wrapText="1"/>
    </xf>
    <xf numFmtId="0" fontId="58" fillId="4" borderId="0" xfId="0" applyFont="1" applyFill="1" applyAlignment="1">
      <alignment horizontal="left" vertical="center" wrapText="1"/>
    </xf>
    <xf numFmtId="0" fontId="490" fillId="0" borderId="122" xfId="0" applyFont="1" applyBorder="1" applyAlignment="1">
      <alignment horizontal="left" vertical="center" wrapText="1"/>
    </xf>
    <xf numFmtId="0" fontId="435" fillId="0" borderId="0" xfId="10" applyFont="1" applyFill="1" applyAlignment="1">
      <alignment horizontal="left" vertical="top" wrapText="1"/>
    </xf>
    <xf numFmtId="0" fontId="421" fillId="4" borderId="0" xfId="0" applyFont="1" applyFill="1" applyAlignment="1">
      <alignment horizontal="left" vertical="top" wrapText="1"/>
    </xf>
    <xf numFmtId="0" fontId="433" fillId="0" borderId="0" xfId="0" applyFont="1" applyAlignment="1">
      <alignment horizontal="left" vertical="center" wrapText="1"/>
    </xf>
    <xf numFmtId="0" fontId="433" fillId="4" borderId="0" xfId="0" applyFont="1" applyFill="1" applyAlignment="1">
      <alignment horizontal="left" vertical="center" wrapText="1"/>
    </xf>
    <xf numFmtId="0" fontId="433" fillId="0" borderId="0" xfId="0" applyFont="1" applyAlignment="1">
      <alignment horizontal="left" wrapText="1"/>
    </xf>
    <xf numFmtId="0" fontId="435" fillId="0" borderId="0" xfId="10" applyFont="1" applyAlignment="1">
      <alignment horizontal="left" wrapText="1"/>
    </xf>
    <xf numFmtId="0" fontId="420" fillId="0" borderId="0" xfId="0" applyFont="1" applyAlignment="1">
      <alignment horizontal="left" vertical="center" wrapText="1"/>
    </xf>
    <xf numFmtId="0" fontId="3" fillId="0" borderId="126" xfId="0" applyFont="1" applyBorder="1" applyAlignment="1">
      <alignment vertical="top" wrapText="1"/>
    </xf>
    <xf numFmtId="0" fontId="3" fillId="0" borderId="138" xfId="0" applyFont="1" applyBorder="1" applyAlignment="1">
      <alignment horizontal="left" vertical="top" wrapText="1"/>
    </xf>
    <xf numFmtId="0" fontId="3" fillId="0" borderId="139" xfId="0" applyFont="1" applyBorder="1" applyAlignment="1">
      <alignment horizontal="left" vertical="top" wrapText="1"/>
    </xf>
    <xf numFmtId="0" fontId="3" fillId="0" borderId="140" xfId="0" applyFont="1" applyBorder="1" applyAlignment="1">
      <alignment horizontal="left" vertical="top" wrapText="1"/>
    </xf>
    <xf numFmtId="0" fontId="3" fillId="0" borderId="126" xfId="0" applyFont="1" applyBorder="1" applyAlignment="1">
      <alignment horizontal="left" vertical="top" wrapText="1"/>
    </xf>
    <xf numFmtId="0" fontId="64" fillId="4" borderId="138" xfId="0" applyFont="1" applyFill="1" applyBorder="1" applyAlignment="1">
      <alignment horizontal="left" vertical="top" wrapText="1"/>
    </xf>
    <xf numFmtId="0" fontId="64" fillId="4" borderId="139" xfId="0" applyFont="1" applyFill="1" applyBorder="1" applyAlignment="1">
      <alignment horizontal="left" vertical="top" wrapText="1"/>
    </xf>
    <xf numFmtId="0" fontId="64" fillId="4" borderId="152" xfId="0" applyFont="1" applyFill="1" applyBorder="1" applyAlignment="1">
      <alignment horizontal="left" vertical="top" wrapText="1"/>
    </xf>
    <xf numFmtId="0" fontId="64" fillId="4" borderId="153" xfId="0" applyFont="1" applyFill="1" applyBorder="1" applyAlignment="1">
      <alignment horizontal="left" vertical="top" wrapText="1"/>
    </xf>
    <xf numFmtId="0" fontId="64" fillId="4" borderId="150" xfId="0" applyFont="1" applyFill="1" applyBorder="1" applyAlignment="1">
      <alignment horizontal="left" vertical="top" wrapText="1"/>
    </xf>
    <xf numFmtId="0" fontId="64" fillId="4" borderId="140" xfId="0" applyFont="1" applyFill="1" applyBorder="1" applyAlignment="1">
      <alignment horizontal="left" vertical="top" wrapText="1"/>
    </xf>
    <xf numFmtId="0" fontId="64" fillId="4" borderId="154" xfId="0" applyFont="1" applyFill="1" applyBorder="1" applyAlignment="1">
      <alignment horizontal="left" vertical="top" wrapText="1"/>
    </xf>
    <xf numFmtId="0" fontId="3" fillId="4" borderId="138" xfId="0" applyFont="1" applyFill="1" applyBorder="1" applyAlignment="1">
      <alignment horizontal="center" vertical="center" wrapText="1"/>
    </xf>
    <xf numFmtId="0" fontId="3" fillId="4" borderId="139" xfId="0" applyFont="1" applyFill="1" applyBorder="1" applyAlignment="1">
      <alignment horizontal="center" vertical="center" wrapText="1"/>
    </xf>
    <xf numFmtId="0" fontId="3" fillId="4" borderId="140" xfId="0" applyFont="1" applyFill="1" applyBorder="1" applyAlignment="1">
      <alignment horizontal="center" vertical="center" wrapText="1"/>
    </xf>
    <xf numFmtId="0" fontId="467" fillId="0" borderId="138" xfId="0" applyFont="1" applyBorder="1" applyAlignment="1">
      <alignment horizontal="left" vertical="top" wrapText="1"/>
    </xf>
    <xf numFmtId="0" fontId="467" fillId="0" borderId="140" xfId="0" applyFont="1" applyBorder="1" applyAlignment="1">
      <alignment horizontal="left" vertical="top" wrapText="1"/>
    </xf>
    <xf numFmtId="0" fontId="64" fillId="4" borderId="138" xfId="0" applyFont="1" applyFill="1" applyBorder="1" applyAlignment="1">
      <alignment horizontal="left" vertical="center" wrapText="1"/>
    </xf>
    <xf numFmtId="0" fontId="64" fillId="4" borderId="140" xfId="0" applyFont="1" applyFill="1" applyBorder="1" applyAlignment="1">
      <alignment horizontal="left" vertical="center" wrapText="1"/>
    </xf>
    <xf numFmtId="0" fontId="66" fillId="0" borderId="126" xfId="0" applyFont="1" applyBorder="1" applyAlignment="1">
      <alignment horizontal="center" vertical="center" wrapText="1"/>
    </xf>
    <xf numFmtId="0" fontId="54" fillId="0" borderId="126" xfId="0" applyFont="1" applyBorder="1" applyAlignment="1">
      <alignment horizontal="center" vertical="center"/>
    </xf>
    <xf numFmtId="0" fontId="54" fillId="0" borderId="126" xfId="0" applyFont="1" applyBorder="1" applyAlignment="1">
      <alignment horizontal="center" vertical="center" wrapText="1"/>
    </xf>
    <xf numFmtId="0" fontId="71" fillId="0" borderId="0" xfId="0" applyFont="1" applyFill="1" applyAlignment="1">
      <alignment vertical="center"/>
    </xf>
    <xf numFmtId="0" fontId="464" fillId="0" borderId="0" xfId="0" applyFont="1" applyFill="1" applyAlignment="1">
      <alignment vertical="center"/>
    </xf>
    <xf numFmtId="0" fontId="0" fillId="0" borderId="0" xfId="0" applyFill="1"/>
    <xf numFmtId="0" fontId="425" fillId="0" borderId="0" xfId="0" applyFont="1" applyFill="1" applyAlignment="1">
      <alignment vertical="center"/>
    </xf>
    <xf numFmtId="0" fontId="431" fillId="0" borderId="0" xfId="0" applyFont="1" applyFill="1"/>
    <xf numFmtId="0" fontId="421" fillId="0" borderId="0" xfId="0" applyFont="1" applyFill="1"/>
  </cellXfs>
  <cellStyles count="37599">
    <cellStyle name=" " xfId="125" xr:uid="{00000000-0005-0000-0000-000001000000}"/>
    <cellStyle name="  2" xfId="823" xr:uid="{00000000-0005-0000-0000-000002000000}"/>
    <cellStyle name="  2 2" xfId="7640" xr:uid="{00000000-0005-0000-0000-000003000000}"/>
    <cellStyle name="_x000d__x000a_JournalTemplate=C:\COMFO\CTALK\JOURSTD.TPL_x000d__x000a_LbStateAddress=3 3 0 251 1 89 2 311_x000d__x000a_LbStateJou" xfId="3540" xr:uid="{00000000-0005-0000-0000-000000000000}"/>
    <cellStyle name="$1000s (0)" xfId="3541" xr:uid="{00000000-0005-0000-0000-000071010000}"/>
    <cellStyle name="$1000s (0) 2" xfId="9847" xr:uid="{00000000-0005-0000-0000-000072010000}"/>
    <cellStyle name="%" xfId="3542" xr:uid="{00000000-0005-0000-0000-00006A010000}"/>
    <cellStyle name=".Assumption" xfId="126" xr:uid="{00000000-0005-0000-0000-00005E010000}"/>
    <cellStyle name=".Assumption 2" xfId="3543" xr:uid="{00000000-0005-0000-0000-00005F010000}"/>
    <cellStyle name=".Assumption 2 2" xfId="9848" xr:uid="{00000000-0005-0000-0000-000060010000}"/>
    <cellStyle name=".Assumption 3" xfId="7163" xr:uid="{00000000-0005-0000-0000-000061010000}"/>
    <cellStyle name=".Pickup" xfId="127" xr:uid="{00000000-0005-0000-0000-000062010000}"/>
    <cellStyle name=".Pickup 2" xfId="3544" xr:uid="{00000000-0005-0000-0000-000063010000}"/>
    <cellStyle name=".Warning" xfId="128" xr:uid="{00000000-0005-0000-0000-000064010000}"/>
    <cellStyle name=".Warning 2" xfId="3545" xr:uid="{00000000-0005-0000-0000-000065010000}"/>
    <cellStyle name="??" xfId="129" xr:uid="{00000000-0005-0000-0000-00003C010000}"/>
    <cellStyle name="?? [0.00]_PERSONAL" xfId="130" xr:uid="{00000000-0005-0000-0000-00003D010000}"/>
    <cellStyle name="?? 10" xfId="1004" xr:uid="{00000000-0005-0000-0000-00003E010000}"/>
    <cellStyle name="?? 11" xfId="941" xr:uid="{00000000-0005-0000-0000-00003F010000}"/>
    <cellStyle name="?? 12" xfId="946" xr:uid="{00000000-0005-0000-0000-000040010000}"/>
    <cellStyle name="?? 13" xfId="824" xr:uid="{00000000-0005-0000-0000-000041010000}"/>
    <cellStyle name="?? 14" xfId="892" xr:uid="{00000000-0005-0000-0000-000042010000}"/>
    <cellStyle name="?? 15" xfId="3546" xr:uid="{00000000-0005-0000-0000-000043010000}"/>
    <cellStyle name="?? 16" xfId="3426" xr:uid="{00000000-0005-0000-0000-000044010000}"/>
    <cellStyle name="?? 17" xfId="3444" xr:uid="{00000000-0005-0000-0000-000045010000}"/>
    <cellStyle name="?? 18" xfId="4738" xr:uid="{00000000-0005-0000-0000-000046010000}"/>
    <cellStyle name="?? 19" xfId="4733" xr:uid="{00000000-0005-0000-0000-000047010000}"/>
    <cellStyle name="?? 2" xfId="947" xr:uid="{00000000-0005-0000-0000-000048010000}"/>
    <cellStyle name="?? 20" xfId="37290" xr:uid="{00000000-0005-0000-0000-000049010000}"/>
    <cellStyle name="?? 21" xfId="37486" xr:uid="{00000000-0005-0000-0000-00004A010000}"/>
    <cellStyle name="?? 22" xfId="37539" xr:uid="{00000000-0005-0000-0000-00004B010000}"/>
    <cellStyle name="?? 23" xfId="37541" xr:uid="{00000000-0005-0000-0000-00004C010000}"/>
    <cellStyle name="?? 24" xfId="37515" xr:uid="{00000000-0005-0000-0000-00004D010000}"/>
    <cellStyle name="?? 25" xfId="37396" xr:uid="{00000000-0005-0000-0000-00004E010000}"/>
    <cellStyle name="?? 26" xfId="37536" xr:uid="{00000000-0005-0000-0000-00004F010000}"/>
    <cellStyle name="?? 27" xfId="37544" xr:uid="{00000000-0005-0000-0000-000050010000}"/>
    <cellStyle name="?? 28" xfId="37546" xr:uid="{00000000-0005-0000-0000-000051010000}"/>
    <cellStyle name="?? 3" xfId="940" xr:uid="{00000000-0005-0000-0000-000052010000}"/>
    <cellStyle name="?? 4" xfId="1007" xr:uid="{00000000-0005-0000-0000-000053010000}"/>
    <cellStyle name="?? 5" xfId="967" xr:uid="{00000000-0005-0000-0000-000054010000}"/>
    <cellStyle name="?? 6" xfId="1006" xr:uid="{00000000-0005-0000-0000-000055010000}"/>
    <cellStyle name="?? 7" xfId="961" xr:uid="{00000000-0005-0000-0000-000056010000}"/>
    <cellStyle name="?? 8" xfId="1005" xr:uid="{00000000-0005-0000-0000-000057010000}"/>
    <cellStyle name="?? 9" xfId="958" xr:uid="{00000000-0005-0000-0000-000058010000}"/>
    <cellStyle name="???? [0.00]_PERSONAL" xfId="131" xr:uid="{00000000-0005-0000-0000-00005A010000}"/>
    <cellStyle name="????_PERSONAL" xfId="132" xr:uid="{00000000-0005-0000-0000-00005B010000}"/>
    <cellStyle name="??_2007_09 EBIT Variance Analysis Mar-07" xfId="3547" xr:uid="{00000000-0005-0000-0000-000059010000}"/>
    <cellStyle name="?@Pe_1997 Qty Summary" xfId="3548" xr:uid="{00000000-0005-0000-0000-00005C010000}"/>
    <cellStyle name="?d?A|i_1997 Qty Summary" xfId="3549" xr:uid="{00000000-0005-0000-0000-00005D010000}"/>
    <cellStyle name="_~2930916" xfId="3550" xr:uid="{00000000-0005-0000-0000-000004000000}"/>
    <cellStyle name="_~2930916 2" xfId="9849" xr:uid="{00000000-0005-0000-0000-000005000000}"/>
    <cellStyle name="_001 BHPB simple valuation model - Nickel - CC Update 29 April 08" xfId="133" xr:uid="{00000000-0005-0000-0000-000006000000}"/>
    <cellStyle name="_001 BHPB simple valuation model - Nickel - CC Update 29 April 08 2" xfId="7164" xr:uid="{00000000-0005-0000-0000-000007000000}"/>
    <cellStyle name="_001 Gaul Iron Ore (hooked up)" xfId="134" xr:uid="{00000000-0005-0000-0000-000008000000}"/>
    <cellStyle name="_001 Gaul Iron Ore (hooked up) 2" xfId="7165" xr:uid="{00000000-0005-0000-0000-000009000000}"/>
    <cellStyle name="_002 Roman Iron Ore (hooked up)" xfId="135" xr:uid="{00000000-0005-0000-0000-00000A000000}"/>
    <cellStyle name="_002 Roman Iron Ore (hooked up) 2" xfId="7166" xr:uid="{00000000-0005-0000-0000-00000B000000}"/>
    <cellStyle name="_0106 EGS costs" xfId="3551" xr:uid="{00000000-0005-0000-0000-00000C000000}"/>
    <cellStyle name="_0106 EGS costs 2" xfId="9850" xr:uid="{00000000-0005-0000-0000-00000D000000}"/>
    <cellStyle name="_1203 EGS costs" xfId="3552" xr:uid="{00000000-0005-0000-0000-00000E000000}"/>
    <cellStyle name="_1203 EGS costs 2" xfId="9851" xr:uid="{00000000-0005-0000-0000-00000F000000}"/>
    <cellStyle name="_190 11 Sep" xfId="3553" xr:uid="{00000000-0005-0000-0000-000010000000}"/>
    <cellStyle name="_2003 BUD" xfId="3554" xr:uid="{00000000-0005-0000-0000-000011000000}"/>
    <cellStyle name="_20040730Gam Programme List &amp; Logfile - MASTER" xfId="3555" xr:uid="{00000000-0005-0000-0000-000012000000}"/>
    <cellStyle name="_20040730Gam Programme List &amp; Logfile - MASTER 2" xfId="9852" xr:uid="{00000000-0005-0000-0000-000013000000}"/>
    <cellStyle name="_20040820Gam Programme List &amp; Logfile - MASTER" xfId="3556" xr:uid="{00000000-0005-0000-0000-000014000000}"/>
    <cellStyle name="_20040820Gam Programme List &amp; Logfile - MASTER 2" xfId="9853" xr:uid="{00000000-0005-0000-0000-000015000000}"/>
    <cellStyle name="_20040823Gam Programme List &amp; Logfile - MASTER" xfId="3557" xr:uid="{00000000-0005-0000-0000-000016000000}"/>
    <cellStyle name="_20040823Gam Programme List &amp; Logfile - MASTER 2" xfId="9854" xr:uid="{00000000-0005-0000-0000-000017000000}"/>
    <cellStyle name="_20040902Gam Programme List &amp; Logfile - MASTER" xfId="3558" xr:uid="{00000000-0005-0000-0000-000018000000}"/>
    <cellStyle name="_20040902Gam Programme List &amp; Logfile - MASTER 2" xfId="9855" xr:uid="{00000000-0005-0000-0000-000019000000}"/>
    <cellStyle name="_2005 budget - GLA template" xfId="3559" xr:uid="{00000000-0005-0000-0000-00001A000000}"/>
    <cellStyle name="_2005 budget - GLA template 2" xfId="9856" xr:uid="{00000000-0005-0000-0000-00001B000000}"/>
    <cellStyle name="_2005 GAM Budget - Phase 2 V1" xfId="3560" xr:uid="{00000000-0005-0000-0000-00001C000000}"/>
    <cellStyle name="_2005 GAM Budget - Phase 2 V1 2" xfId="9857" xr:uid="{00000000-0005-0000-0000-00001D000000}"/>
    <cellStyle name="_2005 GAM FORM" xfId="3561" xr:uid="{00000000-0005-0000-0000-00001E000000}"/>
    <cellStyle name="_2005 GAM FORM 2" xfId="9858" xr:uid="{00000000-0005-0000-0000-00001F000000}"/>
    <cellStyle name="_2005 GAM FORM V1.2" xfId="3562" xr:uid="{00000000-0005-0000-0000-000020000000}"/>
    <cellStyle name="_2005 GAM FORM V1.2 2" xfId="9859" xr:uid="{00000000-0005-0000-0000-000021000000}"/>
    <cellStyle name="_2005 Program List" xfId="3563" xr:uid="{00000000-0005-0000-0000-000022000000}"/>
    <cellStyle name="_2005 Program List 2" xfId="9860" xr:uid="{00000000-0005-0000-0000-000023000000}"/>
    <cellStyle name="_2005-05-16 GPL - MASTER" xfId="3564" xr:uid="{00000000-0005-0000-0000-000024000000}"/>
    <cellStyle name="_2005-05-16 GPL - MASTER 2" xfId="9861" xr:uid="{00000000-0005-0000-0000-000025000000}"/>
    <cellStyle name="_2005-06-08 GPL - MASTER" xfId="3565" xr:uid="{00000000-0005-0000-0000-000026000000}"/>
    <cellStyle name="_2005-06-08 GPL - MASTER 2" xfId="9862" xr:uid="{00000000-0005-0000-0000-000027000000}"/>
    <cellStyle name="_2005-07-19 GPL - MASTER" xfId="3566" xr:uid="{00000000-0005-0000-0000-000028000000}"/>
    <cellStyle name="_2005-07-19 GPL - MASTER 2" xfId="9863" xr:uid="{00000000-0005-0000-0000-000029000000}"/>
    <cellStyle name="_2006_Budget_GLA_&amp;_Focus100_Overview_V5_MOD" xfId="3567" xr:uid="{00000000-0005-0000-0000-00002A000000}"/>
    <cellStyle name="_2006_Budget_GLA_&amp;_Focus100_Overview_V5_MOD 2" xfId="9864" xr:uid="{00000000-0005-0000-0000-00002B000000}"/>
    <cellStyle name="_2006_GAM_BUDGET_OVERLAY_PASS_2_V2-9998" xfId="3568" xr:uid="{00000000-0005-0000-0000-00002C000000}"/>
    <cellStyle name="_2006_GAM_BUDGET_OVERLAY_PASS_2_V2-9998 2" xfId="9865" xr:uid="{00000000-0005-0000-0000-00002D000000}"/>
    <cellStyle name="_2006_GAM_BUDGET_OVERLAY_PASS_5" xfId="3569" xr:uid="{00000000-0005-0000-0000-00002E000000}"/>
    <cellStyle name="_2006_GAM_BUDGET_OVERLAY_PASS_5 2" xfId="9866" xr:uid="{00000000-0005-0000-0000-00002F000000}"/>
    <cellStyle name="_2006_GAM_BUDGET_OVERLAY_PASS_5_MOD5" xfId="3570" xr:uid="{00000000-0005-0000-0000-000030000000}"/>
    <cellStyle name="_2006_GAM_BUDGET_OVERLAY_PASS_5_MOD5 2" xfId="9867" xr:uid="{00000000-0005-0000-0000-000031000000}"/>
    <cellStyle name="_2006_GAM_BUDGET_OVERLAY_PASS_5B_7" xfId="3571" xr:uid="{00000000-0005-0000-0000-000032000000}"/>
    <cellStyle name="_2006_GAM_BUDGET_OVERLAY_PASS_5B_7 2" xfId="9868" xr:uid="{00000000-0005-0000-0000-000033000000}"/>
    <cellStyle name="_2006_GAM_BUDGET_OVERLAY_V1- for Carmelo" xfId="3572" xr:uid="{00000000-0005-0000-0000-000034000000}"/>
    <cellStyle name="_2006_GAM_BUDGET_OVERLAY_V1- for Carmelo 2" xfId="9869" xr:uid="{00000000-0005-0000-0000-000035000000}"/>
    <cellStyle name="_2007_09 EBIT Variance Analysis Mar-07" xfId="3573" xr:uid="{00000000-0005-0000-0000-000036000000}"/>
    <cellStyle name="_2007_10 EBIT Variance Analysis Apr-07" xfId="3574" xr:uid="{00000000-0005-0000-0000-000037000000}"/>
    <cellStyle name="_2007-03acm077_Resumen" xfId="3575" xr:uid="{00000000-0005-0000-0000-000038000000}"/>
    <cellStyle name="_2008_09_Group Base" xfId="136" xr:uid="{00000000-0005-0000-0000-000039000000}"/>
    <cellStyle name="_2008_09_Sensitivities_March Plan v Sept Protocols" xfId="137" xr:uid="{00000000-0005-0000-0000-00003A000000}"/>
    <cellStyle name="_8 Cost Components" xfId="3576" xr:uid="{00000000-0005-0000-0000-00003B000000}"/>
    <cellStyle name="_A Ayling 2006 budgetv3 01-07-05" xfId="3577" xr:uid="{00000000-0005-0000-0000-00003C000000}"/>
    <cellStyle name="_A Ayling 2006 budgetv3 01-07-05 2" xfId="9870" xr:uid="{00000000-0005-0000-0000-00003D000000}"/>
    <cellStyle name="_allcountries_domestic" xfId="3578" xr:uid="{00000000-0005-0000-0000-00003E000000}"/>
    <cellStyle name="_Antamina KPIs Apr 08" xfId="3579" xr:uid="{00000000-0005-0000-0000-00003F000000}"/>
    <cellStyle name="_Antamina Total Cost Variance Analysis Jul 08" xfId="3580" xr:uid="{00000000-0005-0000-0000-000040000000}"/>
    <cellStyle name="_Antamina Total Cost Variance Analysis Jun 08" xfId="3581" xr:uid="{00000000-0005-0000-0000-000041000000}"/>
    <cellStyle name="_Antamina Total Cost Variance Analysis May 08" xfId="3582" xr:uid="{00000000-0005-0000-0000-000042000000}"/>
    <cellStyle name="_Antamina Variance 10vs09vs08" xfId="3583" xr:uid="{00000000-0005-0000-0000-000043000000}"/>
    <cellStyle name="_Antamina Variance 5YP 09_13 24Mar08" xfId="3584" xr:uid="{00000000-0005-0000-0000-000044000000}"/>
    <cellStyle name="_Antamina Variance 5YP 09_13 27Mar08" xfId="3585" xr:uid="{00000000-0005-0000-0000-000045000000}"/>
    <cellStyle name="_Antamina Variance model" xfId="3586" xr:uid="{00000000-0005-0000-0000-000046000000}"/>
    <cellStyle name="_ANZ Flash 0806" xfId="3587" xr:uid="{00000000-0005-0000-0000-000047000000}"/>
    <cellStyle name="_ANZ Sep 06 Forecast" xfId="3588" xr:uid="{00000000-0005-0000-0000-000048000000}"/>
    <cellStyle name="_APA Revenue Flash 0204" xfId="3589" xr:uid="{00000000-0005-0000-0000-000049000000}"/>
    <cellStyle name="_Asumptions" xfId="3590" xr:uid="{00000000-0005-0000-0000-00004A000000}"/>
    <cellStyle name="_Attachment 6" xfId="3591" xr:uid="{00000000-0005-0000-0000-00004B000000}"/>
    <cellStyle name="_Attachment 6 2" xfId="37414" xr:uid="{00000000-0005-0000-0000-00004C000000}"/>
    <cellStyle name="_Aug 07 Financials" xfId="3592" xr:uid="{00000000-0005-0000-0000-00004D000000}"/>
    <cellStyle name="_August Rec File" xfId="3593" xr:uid="{00000000-0005-0000-0000-00004E000000}"/>
    <cellStyle name="_Australia Access RFQ v0-4e RG" xfId="3594" xr:uid="{00000000-0005-0000-0000-00004F000000}"/>
    <cellStyle name="_AXA revenue Budget 05 (Final)" xfId="3595" xr:uid="{00000000-0005-0000-0000-000050000000}"/>
    <cellStyle name="_AXA revenue Budget 05 (Final) 2" xfId="9871" xr:uid="{00000000-0005-0000-0000-000051000000}"/>
    <cellStyle name="_Balanced Scorecard for Budget presentation" xfId="3596" xr:uid="{00000000-0005-0000-0000-000052000000}"/>
    <cellStyle name="_Base Metals" xfId="3597" xr:uid="{00000000-0005-0000-0000-000053000000}"/>
    <cellStyle name="_BHPB Energy Coal LIVE" xfId="138" xr:uid="{00000000-0005-0000-0000-000054000000}"/>
    <cellStyle name="_BHPB Energy Coal LIVE 2" xfId="7167" xr:uid="{00000000-0005-0000-0000-000055000000}"/>
    <cellStyle name="_BHPB Petroleum LIVE" xfId="139" xr:uid="{00000000-0005-0000-0000-000056000000}"/>
    <cellStyle name="_BHPB simple valuation model (Met Coal Agg)" xfId="140" xr:uid="{00000000-0005-0000-0000-000057000000}"/>
    <cellStyle name="_BHPB simple valuation model (Met Coal Agg) 2" xfId="7168" xr:uid="{00000000-0005-0000-0000-000058000000}"/>
    <cellStyle name="_BHPB Uranium LIVE" xfId="141" xr:uid="{00000000-0005-0000-0000-000059000000}"/>
    <cellStyle name="_BHPB Uranium LIVE 2" xfId="7169" xr:uid="{00000000-0005-0000-0000-00005A000000}"/>
    <cellStyle name="_BHPB_Proof_of_Concept_V0.0_13June2007 edited RG" xfId="3598" xr:uid="{00000000-0005-0000-0000-00005B000000}"/>
    <cellStyle name="_Book19" xfId="3599" xr:uid="{00000000-0005-0000-0000-00005C000000}"/>
    <cellStyle name="_Book19 2" xfId="9872" xr:uid="{00000000-0005-0000-0000-00005D000000}"/>
    <cellStyle name="_Book2" xfId="3600" xr:uid="{00000000-0005-0000-0000-00005E000000}"/>
    <cellStyle name="_Book3" xfId="3601" xr:uid="{00000000-0005-0000-0000-00005F000000}"/>
    <cellStyle name="_Book3 2" xfId="37415" xr:uid="{00000000-0005-0000-0000-000060000000}"/>
    <cellStyle name="_Book9" xfId="3602" xr:uid="{00000000-0005-0000-0000-000061000000}"/>
    <cellStyle name="_Book9 2" xfId="9873" xr:uid="{00000000-0005-0000-0000-000062000000}"/>
    <cellStyle name="_Boris" xfId="142" xr:uid="{00000000-0005-0000-0000-000063000000}"/>
    <cellStyle name="_BS" xfId="3603" xr:uid="{00000000-0005-0000-0000-000064000000}"/>
    <cellStyle name="_Budget 05 assumptions" xfId="3604" xr:uid="{00000000-0005-0000-0000-000065000000}"/>
    <cellStyle name="_Budget Product codes list" xfId="3605" xr:uid="{00000000-0005-0000-0000-000066000000}"/>
    <cellStyle name="_Budget Product codes list 2" xfId="9874" xr:uid="{00000000-0005-0000-0000-000067000000}"/>
    <cellStyle name="_C1 Inf Req Nov08 FY10 Base" xfId="3606" xr:uid="{00000000-0005-0000-0000-000068000000}"/>
    <cellStyle name="_CAP" xfId="3607" xr:uid="{00000000-0005-0000-0000-000069000000}"/>
    <cellStyle name="_Cap Gemini revenue Budget 05 (Final) - TBC" xfId="3608" xr:uid="{00000000-0005-0000-0000-00006A000000}"/>
    <cellStyle name="_Cap Gemini revenue Budget 05 (Final) - TBC 2" xfId="9875" xr:uid="{00000000-0005-0000-0000-00006B000000}"/>
    <cellStyle name="_Capex" xfId="3609" xr:uid="{00000000-0005-0000-0000-00006C000000}"/>
    <cellStyle name="_CASH" xfId="3610" xr:uid="{00000000-0005-0000-0000-00006D000000}"/>
    <cellStyle name="_Chilean Assets Total Cost VA FY09Bgt vs FY08fcst" xfId="3611" xr:uid="{00000000-0005-0000-0000-00006E000000}"/>
    <cellStyle name="_Club Med revenue Budget 05 (Final)" xfId="3612" xr:uid="{00000000-0005-0000-0000-00006F000000}"/>
    <cellStyle name="_Club Med revenue Budget 05 (Final) 2" xfId="9876" xr:uid="{00000000-0005-0000-0000-000070000000}"/>
    <cellStyle name="_CMA StatData Template Jan07" xfId="3613" xr:uid="{00000000-0005-0000-0000-000071000000}"/>
    <cellStyle name="_Combined Data" xfId="3614" xr:uid="{00000000-0005-0000-0000-000072000000}"/>
    <cellStyle name="_concentrator production" xfId="3615" xr:uid="{00000000-0005-0000-0000-000073000000}"/>
    <cellStyle name="_CONSOLIDADO PRECIOS MDA Y SOPORTE Rev3" xfId="3616" xr:uid="{00000000-0005-0000-0000-000074000000}"/>
    <cellStyle name="_CONSOLIDADO PRECIOS MDA Y SOPORTE Rev3 2" xfId="9877" xr:uid="{00000000-0005-0000-0000-000075000000}"/>
    <cellStyle name="_Copy of BM Exco slides Abr 08_2" xfId="3617" xr:uid="{00000000-0005-0000-0000-000076000000}"/>
    <cellStyle name="_Country - MC Mapping - UPDATED" xfId="3618" xr:uid="{00000000-0005-0000-0000-000077000000}"/>
    <cellStyle name="_Country - MC Mapping - UPDATED 2" xfId="9878" xr:uid="{00000000-0005-0000-0000-000078000000}"/>
    <cellStyle name="_Country Bandings" xfId="3619" xr:uid="{00000000-0005-0000-0000-000079000000}"/>
    <cellStyle name="_CPE Pricing" xfId="3620" xr:uid="{00000000-0005-0000-0000-00007A000000}"/>
    <cellStyle name="_Credit Lyonnais revenue Budget 05 (Final)" xfId="3621" xr:uid="{00000000-0005-0000-0000-00007B000000}"/>
    <cellStyle name="_Credit Lyonnais revenue Budget 05 (Final) 2" xfId="9879" xr:uid="{00000000-0005-0000-0000-00007C000000}"/>
    <cellStyle name="_Creditors" xfId="3622" xr:uid="{00000000-0005-0000-0000-00007D000000}"/>
    <cellStyle name="_Creditors 2005 Budget" xfId="3623" xr:uid="{00000000-0005-0000-0000-00007E000000}"/>
    <cellStyle name="_CS&amp;N NBM - Cost centre and Org charts - AUGUST 2002" xfId="3624" xr:uid="{00000000-0005-0000-0000-00007F000000}"/>
    <cellStyle name="_CSG Appraisal slides Felipe" xfId="3625" xr:uid="{00000000-0005-0000-0000-000080000000}"/>
    <cellStyle name="_CuDiv Assets Dec02 - Finacc" xfId="3626" xr:uid="{00000000-0005-0000-0000-000081000000}"/>
    <cellStyle name="_Customer Extract (060106)" xfId="3627" xr:uid="{00000000-0005-0000-0000-000082000000}"/>
    <cellStyle name="_Customer Extract (060106) 2" xfId="9880" xr:uid="{00000000-0005-0000-0000-000083000000}"/>
    <cellStyle name="_Customer Input Template (Final) - ESI" xfId="3628" xr:uid="{00000000-0005-0000-0000-000084000000}"/>
    <cellStyle name="_Customer Input Template (Final) - ESI 2" xfId="9881" xr:uid="{00000000-0005-0000-0000-000085000000}"/>
    <cellStyle name="_Customer Input Template (Final) - RDZ" xfId="3629" xr:uid="{00000000-0005-0000-0000-000086000000}"/>
    <cellStyle name="_Customer Input Template (Final) - RDZ 2" xfId="9882" xr:uid="{00000000-0005-0000-0000-000087000000}"/>
    <cellStyle name="_Customer V4" xfId="3630" xr:uid="{00000000-0005-0000-0000-000088000000}"/>
    <cellStyle name="_Customer V4 2" xfId="9883" xr:uid="{00000000-0005-0000-0000-000089000000}"/>
    <cellStyle name="_Data Presentación Ingles 18 Abril P7" xfId="3631" xr:uid="{00000000-0005-0000-0000-00008A000000}"/>
    <cellStyle name="_DataSheet" xfId="3632" xr:uid="{00000000-0005-0000-0000-00008B000000}"/>
    <cellStyle name="_Debello BM BHPB" xfId="143" xr:uid="{00000000-0005-0000-0000-00008C000000}"/>
    <cellStyle name="_Debello BM BHPB 2" xfId="144" xr:uid="{00000000-0005-0000-0000-00008D000000}"/>
    <cellStyle name="_Debello BM BHPB_BHPB Inputs" xfId="145" xr:uid="{00000000-0005-0000-0000-00008E000000}"/>
    <cellStyle name="_Debello BM BHPB_Sensitivities" xfId="146" xr:uid="{00000000-0005-0000-0000-00008F000000}"/>
    <cellStyle name="_Debello BM BHPB_Valuation" xfId="147" xr:uid="{00000000-0005-0000-0000-000090000000}"/>
    <cellStyle name="_Debello BM BHPB_WAC Acorn Model SH v39 det" xfId="148" xr:uid="{00000000-0005-0000-0000-000091000000}"/>
    <cellStyle name="_Debello BM BHPB_WBS- Project Capex Inputs" xfId="149" xr:uid="{00000000-0005-0000-0000-000092000000}"/>
    <cellStyle name="_Debello extract" xfId="150" xr:uid="{00000000-0005-0000-0000-000093000000}"/>
    <cellStyle name="_Debello extract (proj only)" xfId="151" xr:uid="{00000000-0005-0000-0000-000094000000}"/>
    <cellStyle name="_Debello extract 2" xfId="7170" xr:uid="{00000000-0005-0000-0000-000095000000}"/>
    <cellStyle name="_Debello extract_1" xfId="152" xr:uid="{00000000-0005-0000-0000-000096000000}"/>
    <cellStyle name="_Debello extract_1 2" xfId="7171" xr:uid="{00000000-0005-0000-0000-000097000000}"/>
    <cellStyle name="_Debello extract_BHPB Petroleum LIVE" xfId="153" xr:uid="{00000000-0005-0000-0000-000098000000}"/>
    <cellStyle name="_Debello extract_BHPB Uranium LIVE" xfId="154" xr:uid="{00000000-0005-0000-0000-000099000000}"/>
    <cellStyle name="_Debello extract_BHPB Uranium LIVE 2" xfId="7172" xr:uid="{00000000-0005-0000-0000-00009A000000}"/>
    <cellStyle name="_Debello extract_Rio Base Metals LIVE" xfId="155" xr:uid="{00000000-0005-0000-0000-00009B000000}"/>
    <cellStyle name="_Draft BM IM FY10 v4 13 MArch" xfId="3633" xr:uid="{00000000-0005-0000-0000-00009C000000}"/>
    <cellStyle name="_Draft BM IM FY10 v4 13 MArch 2" xfId="9884" xr:uid="{00000000-0005-0000-0000-00009D000000}"/>
    <cellStyle name="_EA business Performance Graphs" xfId="3634" xr:uid="{00000000-0005-0000-0000-00009E000000}"/>
    <cellStyle name="_EBIT Variance Feb 09" xfId="3635" xr:uid="{00000000-0005-0000-0000-00009F000000}"/>
    <cellStyle name="_EGS  -  2005 budget - Sum of upload files V3 - AXA - ZFS - JTI - Cap" xfId="3636" xr:uid="{00000000-0005-0000-0000-0000A0000000}"/>
    <cellStyle name="_EGS  -  2005 budget - Sum of upload files V3 - AXA - ZFS - JTI - Cap 2" xfId="9885" xr:uid="{00000000-0005-0000-0000-0000A1000000}"/>
    <cellStyle name="_EGS costs October" xfId="3637" xr:uid="{00000000-0005-0000-0000-0000A2000000}"/>
    <cellStyle name="_EGS costs October 2" xfId="9886" xr:uid="{00000000-0005-0000-0000-0000A3000000}"/>
    <cellStyle name="_EGS6" xfId="3638" xr:uid="{00000000-0005-0000-0000-0000A4000000}"/>
    <cellStyle name="_EGS6 2" xfId="9887" xr:uid="{00000000-0005-0000-0000-0000A5000000}"/>
    <cellStyle name="_Equant Access Circuit Response" xfId="3639" xr:uid="{00000000-0005-0000-0000-0000A6000000}"/>
    <cellStyle name="_Equant IP VPN Margin Tool v8.4 15 February 2006" xfId="3640" xr:uid="{00000000-0005-0000-0000-0000A7000000}"/>
    <cellStyle name="_Equant IP VPN Margin Tool v8.5 8 March 2006" xfId="3641" xr:uid="{00000000-0005-0000-0000-0000A8000000}"/>
    <cellStyle name="_Equant_BHP_SpecialOffer_120705_Final_v3" xfId="3642" xr:uid="{00000000-0005-0000-0000-0000A9000000}"/>
    <cellStyle name="_FCF" xfId="3643" xr:uid="{00000000-0005-0000-0000-0000AA000000}"/>
    <cellStyle name="_Fcst NY - enter by month" xfId="3644" xr:uid="{00000000-0005-0000-0000-0000AB000000}"/>
    <cellStyle name="_FFY09 VS FY105YP" xfId="3645" xr:uid="{00000000-0005-0000-0000-0000AC000000}"/>
    <cellStyle name="_Final Template V3.5" xfId="3646" xr:uid="{00000000-0005-0000-0000-0000AD000000}"/>
    <cellStyle name="_Final Template V3.5 2" xfId="9888" xr:uid="{00000000-0005-0000-0000-0000AE000000}"/>
    <cellStyle name="_Final Template V4.2" xfId="3647" xr:uid="{00000000-0005-0000-0000-0000AF000000}"/>
    <cellStyle name="_Final Template V4.2 2" xfId="9889" xr:uid="{00000000-0005-0000-0000-0000B0000000}"/>
    <cellStyle name="_Flash Jan03" xfId="3648" xr:uid="{00000000-0005-0000-0000-0000B1000000}"/>
    <cellStyle name="_Flash Jan03 2" xfId="9890" xr:uid="{00000000-0005-0000-0000-0000B2000000}"/>
    <cellStyle name="_FRENCH DOUBLE BUBBLE_CHANGES_REFORECAST_2006_PASS_3" xfId="3649" xr:uid="{00000000-0005-0000-0000-0000B3000000}"/>
    <cellStyle name="_FRENCH DOUBLE BUBBLE_CHANGES_REFORECAST_2006_PASS_3 2" xfId="9891" xr:uid="{00000000-0005-0000-0000-0000B4000000}"/>
    <cellStyle name="_FY07 Budget Pack as of May3" xfId="3650" xr:uid="{00000000-0005-0000-0000-0000B5000000}"/>
    <cellStyle name="_FY08 FY09 Budget Pack" xfId="3651" xr:uid="{00000000-0005-0000-0000-0000B6000000}"/>
    <cellStyle name="_FY08 FY09 Budget Pack July update" xfId="3652" xr:uid="{00000000-0005-0000-0000-0000B7000000}"/>
    <cellStyle name="_FY100908 COST VARIANCE" xfId="3653" xr:uid="{00000000-0005-0000-0000-0000B8000000}"/>
    <cellStyle name="_GAM - France Customer Transfers April YTD_996" xfId="3654" xr:uid="{00000000-0005-0000-0000-0000B9000000}"/>
    <cellStyle name="_GAM - France Customer Transfers April YTD_996 2" xfId="9892" xr:uid="{00000000-0005-0000-0000-0000BA000000}"/>
    <cellStyle name="_GAM Journal File (France Customers - Journal File)2_MOD2" xfId="3655" xr:uid="{00000000-0005-0000-0000-0000BB000000}"/>
    <cellStyle name="_GAM Journal File (France Customers - Journal File)2_MOD2 2" xfId="9893" xr:uid="{00000000-0005-0000-0000-0000BC000000}"/>
    <cellStyle name="_GAM_Transfer_File_July_V.2_Definitive" xfId="3656" xr:uid="{00000000-0005-0000-0000-0000BD000000}"/>
    <cellStyle name="_GAM_Transfer_File_July_V.2_Definitive 2" xfId="9894" xr:uid="{00000000-0005-0000-0000-0000BE000000}"/>
    <cellStyle name="_GAM_Transfer_File_July_V.2_Definitive NGB" xfId="3657" xr:uid="{00000000-0005-0000-0000-0000BF000000}"/>
    <cellStyle name="_GAM_Transfer_File_July_V.2_Definitive NGB 2" xfId="9895" xr:uid="{00000000-0005-0000-0000-0000C0000000}"/>
    <cellStyle name="_GPL_2006-07-13" xfId="3658" xr:uid="{00000000-0005-0000-0000-0000C1000000}"/>
    <cellStyle name="_GPL_2006-07-13 2" xfId="9896" xr:uid="{00000000-0005-0000-0000-0000C2000000}"/>
    <cellStyle name="_GPL_2006-07-17" xfId="3659" xr:uid="{00000000-0005-0000-0000-0000C3000000}"/>
    <cellStyle name="_GPL_2006-07-17 2" xfId="9897" xr:uid="{00000000-0005-0000-0000-0000C4000000}"/>
    <cellStyle name="_H2 RFC - Hyperion upload format" xfId="3660" xr:uid="{00000000-0005-0000-0000-0000C5000000}"/>
    <cellStyle name="_Hyperion Full Extract Data File_PASS3_FINAL_POST3" xfId="3661" xr:uid="{00000000-0005-0000-0000-0000C6000000}"/>
    <cellStyle name="_Hyperion Full Extract Data File_PASS3_FINAL_POST3 2" xfId="9898" xr:uid="{00000000-0005-0000-0000-0000C7000000}"/>
    <cellStyle name="_INC" xfId="3662" xr:uid="{00000000-0005-0000-0000-0000C8000000}"/>
    <cellStyle name="_Income Statement" xfId="3663" xr:uid="{00000000-0005-0000-0000-0000C9000000}"/>
    <cellStyle name="_Input 5YP with expansion" xfId="3664" xr:uid="{00000000-0005-0000-0000-0000CA000000}"/>
    <cellStyle name="_Iron Ore Network Management v5 proposed" xfId="3665" xr:uid="{00000000-0005-0000-0000-0000CB000000}"/>
    <cellStyle name="_IT BM Budget Distribución de Costos 13 Marzo23" xfId="3666" xr:uid="{00000000-0005-0000-0000-0000CC000000}"/>
    <cellStyle name="_IT BM Budget Distribución de Costos 13 Marzo23 2" xfId="9899" xr:uid="{00000000-0005-0000-0000-0000CD000000}"/>
    <cellStyle name="_January Forecast Acid_Fuel_Power" xfId="3667" xr:uid="{00000000-0005-0000-0000-0000CE000000}"/>
    <cellStyle name="_JTI BC Budget Base Case April 2004 Rev1 V4 MB Approved" xfId="3668" xr:uid="{00000000-0005-0000-0000-0000CF000000}"/>
    <cellStyle name="_JTI revenue Budget 05 (Final)" xfId="3669" xr:uid="{00000000-0005-0000-0000-0000D0000000}"/>
    <cellStyle name="_JTI revenue Budget 05 (Final) 2" xfId="9900" xr:uid="{00000000-0005-0000-0000-0000D1000000}"/>
    <cellStyle name="_JTI TCO Costs End State NGB v3" xfId="3670" xr:uid="{00000000-0005-0000-0000-0000D2000000}"/>
    <cellStyle name="_July 07 Check with Tania 20 July 2007" xfId="3671" xr:uid="{00000000-0005-0000-0000-0000D3000000}"/>
    <cellStyle name="_June FCast as at 11July post meeting GS JB" xfId="3672" xr:uid="{00000000-0005-0000-0000-0000D4000000}"/>
    <cellStyle name="_KEY" xfId="3673" xr:uid="{00000000-0005-0000-0000-0000D5000000}"/>
    <cellStyle name="_KPI" xfId="3674" xr:uid="{00000000-0005-0000-0000-0000D6000000}"/>
    <cellStyle name="_Kvaerner revenue Budget 05 (Final)" xfId="3675" xr:uid="{00000000-0005-0000-0000-0000D7000000}"/>
    <cellStyle name="_Kvaerner revenue Budget 05 (Final) 2" xfId="9901" xr:uid="{00000000-0005-0000-0000-0000D8000000}"/>
    <cellStyle name="_Labor  Contractor" xfId="3676" xr:uid="{00000000-0005-0000-0000-0000D9000000}"/>
    <cellStyle name="_May FCast BHandy1" xfId="3677" xr:uid="{00000000-0005-0000-0000-0000DA000000}"/>
    <cellStyle name="_MEL Input C1 Var Req FY09" xfId="3678" xr:uid="{00000000-0005-0000-0000-0000DB000000}"/>
    <cellStyle name="_MEL Total Cost Variance Analysis" xfId="3679" xr:uid="{00000000-0005-0000-0000-0000DC000000}"/>
    <cellStyle name="_MFR Flash Template" xfId="3680" xr:uid="{00000000-0005-0000-0000-0000DD000000}"/>
    <cellStyle name="_MFR Flash Template 2" xfId="9902" xr:uid="{00000000-0005-0000-0000-0000DE000000}"/>
    <cellStyle name="_MTD" xfId="3681" xr:uid="{00000000-0005-0000-0000-0000DF000000}"/>
    <cellStyle name="_NAS Backup Price request" xfId="3682" xr:uid="{00000000-0005-0000-0000-0000E0000000}"/>
    <cellStyle name="_NEW GAM FORM 2005 GAM SPOC DRAFT Rev5" xfId="3683" xr:uid="{00000000-0005-0000-0000-0000E1000000}"/>
    <cellStyle name="_NEW GAM FORM 2005 GAM SPOC DRAFT Rev5 2" xfId="9903" xr:uid="{00000000-0005-0000-0000-0000E2000000}"/>
    <cellStyle name="_New with Nethub &amp; Wit" xfId="3684" xr:uid="{00000000-0005-0000-0000-0000E3000000}"/>
    <cellStyle name="_NICS PG SM RG 22 Mar05 new intl gw cross check rmb" xfId="3685" xr:uid="{00000000-0005-0000-0000-0000E4000000}"/>
    <cellStyle name="_Nov 07 Appraisal - Business Review-slides Felipe" xfId="3686" xr:uid="{00000000-0005-0000-0000-0000E5000000}"/>
    <cellStyle name="_OBS - RSA Redesign v4" xfId="3687" xr:uid="{00000000-0005-0000-0000-0000E6000000}"/>
    <cellStyle name="_OBS - SAMAN Access V6.0" xfId="3688" xr:uid="{00000000-0005-0000-0000-0000E7000000}"/>
    <cellStyle name="_OBS_FY09_V2 0" xfId="3689" xr:uid="{00000000-0005-0000-0000-0000E8000000}"/>
    <cellStyle name="_OBS_v2 0 (2)" xfId="3690" xr:uid="{00000000-0005-0000-0000-0000E9000000}"/>
    <cellStyle name="_OD KPIs Nov 05 V1xls" xfId="3691" xr:uid="{00000000-0005-0000-0000-0000EA000000}"/>
    <cellStyle name="_Operating Statistics" xfId="3692" xr:uid="{00000000-0005-0000-0000-0000EB000000}"/>
    <cellStyle name="_P&amp;L_BS_A" xfId="156" xr:uid="{00000000-0005-0000-0000-0000EC000000}"/>
    <cellStyle name="_Pablo Slides 07" xfId="3693" xr:uid="{00000000-0005-0000-0000-0000ED000000}"/>
    <cellStyle name="_Partner Dimension - Ian 19 Mar" xfId="3694" xr:uid="{00000000-0005-0000-0000-0000EE000000}"/>
    <cellStyle name="_Partner Dimension - Ian 19 Mar 2" xfId="9904" xr:uid="{00000000-0005-0000-0000-0000EF000000}"/>
    <cellStyle name="_PDM TOTAL_CHUNKY Valuation Model_2007-10-29_DEVELOPMENT" xfId="157" xr:uid="{00000000-0005-0000-0000-0000F0000000}"/>
    <cellStyle name="_PIMS status and modifications" xfId="3695" xr:uid="{00000000-0005-0000-0000-0000F1000000}"/>
    <cellStyle name="_Pipeline (France + International) revenue Budget 05 (Final) v2" xfId="3696" xr:uid="{00000000-0005-0000-0000-0000F2000000}"/>
    <cellStyle name="_Pipeline (France + International) revenue Budget 05 (Final) v2 2" xfId="9905" xr:uid="{00000000-0005-0000-0000-0000F3000000}"/>
    <cellStyle name="_Pivot (7)" xfId="3697" xr:uid="{00000000-0005-0000-0000-0000F4000000}"/>
    <cellStyle name="_Plan Data" xfId="3698" xr:uid="{00000000-0005-0000-0000-0000F5000000}"/>
    <cellStyle name="_PPM" xfId="3699" xr:uid="{00000000-0005-0000-0000-0000F6000000}"/>
    <cellStyle name="_Prepaid Mining" xfId="3700" xr:uid="{00000000-0005-0000-0000-0000F7000000}"/>
    <cellStyle name="_Prices 5 Yr Plan" xfId="3701" xr:uid="{00000000-0005-0000-0000-0000F8000000}"/>
    <cellStyle name="_Product Code List &amp; Mapping Table (Final)" xfId="3702" xr:uid="{00000000-0005-0000-0000-0000F9000000}"/>
    <cellStyle name="_Product Code List &amp; Mapping Table (Final) 2" xfId="9906" xr:uid="{00000000-0005-0000-0000-0000FA000000}"/>
    <cellStyle name="_product mapping" xfId="3703" xr:uid="{00000000-0005-0000-0000-0000FB000000}"/>
    <cellStyle name="_product mapping 2" xfId="9907" xr:uid="{00000000-0005-0000-0000-0000FC000000}"/>
    <cellStyle name="_Production" xfId="3704" xr:uid="{00000000-0005-0000-0000-0000FD000000}"/>
    <cellStyle name="_Products Mapping 2005 Budget" xfId="3705" xr:uid="{00000000-0005-0000-0000-0000FE000000}"/>
    <cellStyle name="_Products Mapping 2005 Budget 2" xfId="9908" xr:uid="{00000000-0005-0000-0000-0000FF000000}"/>
    <cellStyle name="_Products-practice mapping" xfId="3706" xr:uid="{00000000-0005-0000-0000-000000010000}"/>
    <cellStyle name="_Products-practice mapping 2" xfId="9909" xr:uid="{00000000-0005-0000-0000-000001010000}"/>
    <cellStyle name="_Products-practice mapping Ian 19 Mar" xfId="3707" xr:uid="{00000000-0005-0000-0000-000002010000}"/>
    <cellStyle name="_Products-practice mapping Ian 19 Mar 2" xfId="9910" xr:uid="{00000000-0005-0000-0000-000003010000}"/>
    <cellStyle name="_Revenue ANZ 0104" xfId="3708" xr:uid="{00000000-0005-0000-0000-000004010000}"/>
    <cellStyle name="_Revenue ANZ 0104 2" xfId="9911" xr:uid="{00000000-0005-0000-0000-000005010000}"/>
    <cellStyle name="_Revenue ASN 0104" xfId="3709" xr:uid="{00000000-0005-0000-0000-000006010000}"/>
    <cellStyle name="_Revenue ASN 0104 2" xfId="9912" xr:uid="{00000000-0005-0000-0000-000007010000}"/>
    <cellStyle name="_Revenue GRC 0104" xfId="3710" xr:uid="{00000000-0005-0000-0000-000008010000}"/>
    <cellStyle name="_Revenue GRC 0104 2" xfId="9913" xr:uid="{00000000-0005-0000-0000-000009010000}"/>
    <cellStyle name="_Revenue JPN 0104" xfId="3711" xr:uid="{00000000-0005-0000-0000-00000A010000}"/>
    <cellStyle name="_Revenue JPN 0104 2" xfId="9914" xr:uid="{00000000-0005-0000-0000-00000B010000}"/>
    <cellStyle name="_Revenue KOR 0104" xfId="3712" xr:uid="{00000000-0005-0000-0000-00000C010000}"/>
    <cellStyle name="_Revenue KOR 0104 2" xfId="9915" xr:uid="{00000000-0005-0000-0000-00000D010000}"/>
    <cellStyle name="_Revenue_Adjustments_01022005_V999991" xfId="3713" xr:uid="{00000000-0005-0000-0000-00000E010000}"/>
    <cellStyle name="_Revenue_Adjustments_01022005_V999991 2" xfId="9916" xr:uid="{00000000-0005-0000-0000-00000F010000}"/>
    <cellStyle name="_Revenue_Adjustments_042005_V99997" xfId="3714" xr:uid="{00000000-0005-0000-0000-000010010000}"/>
    <cellStyle name="_Revenue_Adjustments_042005_V99997 2" xfId="9917" xr:uid="{00000000-0005-0000-0000-000011010000}"/>
    <cellStyle name="_Rio Coal - 16 May 08" xfId="158" xr:uid="{00000000-0005-0000-0000-000012010000}"/>
    <cellStyle name="_Rio Energy Coal LIVE" xfId="159" xr:uid="{00000000-0005-0000-0000-000013010000}"/>
    <cellStyle name="_RIO Flash 0706" xfId="3715" xr:uid="{00000000-0005-0000-0000-000014010000}"/>
    <cellStyle name="_Rio Test" xfId="3716" xr:uid="{00000000-0005-0000-0000-000015010000}"/>
    <cellStyle name="_Roman Iron Ore LIVE" xfId="160" xr:uid="{00000000-0005-0000-0000-000016010000}"/>
    <cellStyle name="_Roman Iron Ore LIVE 2" xfId="7173" xr:uid="{00000000-0005-0000-0000-000017010000}"/>
    <cellStyle name="_SAL" xfId="3717" xr:uid="{00000000-0005-0000-0000-000018010000}"/>
    <cellStyle name="_Sept 06 - Current Billing" xfId="3718" xr:uid="{00000000-0005-0000-0000-000019010000}"/>
    <cellStyle name="_Sept 06 - Current Billing 2" xfId="9918" xr:uid="{00000000-0005-0000-0000-00001A010000}"/>
    <cellStyle name="_Sheet1" xfId="3719" xr:uid="{00000000-0005-0000-0000-00001B010000}"/>
    <cellStyle name="_Sheet1_1" xfId="3720" xr:uid="{00000000-0005-0000-0000-00001C010000}"/>
    <cellStyle name="_Sheet1_2YB EBIT Sensitivity MB Summ (0)" xfId="3721" xr:uid="{00000000-0005-0000-0000-00001D010000}"/>
    <cellStyle name="_Sheet5" xfId="3722" xr:uid="{00000000-0005-0000-0000-00001E010000}"/>
    <cellStyle name="_Shipment Statement Nov 07" xfId="3723" xr:uid="{00000000-0005-0000-0000-00001F010000}"/>
    <cellStyle name="_Soc Sec, Pension, Benefits Summary" xfId="3724" xr:uid="{00000000-0005-0000-0000-000020010000}"/>
    <cellStyle name="_Soc Sec, Pension, Benefits Summary 2" xfId="9919" xr:uid="{00000000-0005-0000-0000-000021010000}"/>
    <cellStyle name="_SPC EBIT Variance 0807" xfId="3725" xr:uid="{00000000-0005-0000-0000-000022010000}"/>
    <cellStyle name="_Stat Upload Template_v2.8_BM_Other" xfId="3726" xr:uid="{00000000-0005-0000-0000-000023010000}"/>
    <cellStyle name="_Stat Upload Template_v2.8_CMAOPS6728_Exco" xfId="3727" xr:uid="{00000000-0005-0000-0000-000024010000}"/>
    <cellStyle name="_stats" xfId="3728" xr:uid="{00000000-0005-0000-0000-000025010000}"/>
    <cellStyle name="_Supplementary Data" xfId="3729" xr:uid="{00000000-0005-0000-0000-000026010000}"/>
    <cellStyle name="_Supplementary Data (2)" xfId="3730" xr:uid="{00000000-0005-0000-0000-000027010000}"/>
    <cellStyle name="_SWIFT v1" xfId="3731" xr:uid="{00000000-0005-0000-0000-000028010000}"/>
    <cellStyle name="_SWIFT v1 2" xfId="9920" xr:uid="{00000000-0005-0000-0000-000029010000}"/>
    <cellStyle name="_TCRCs" xfId="3732" xr:uid="{00000000-0005-0000-0000-00002A010000}"/>
    <cellStyle name="_Temp 1" xfId="3733" xr:uid="{00000000-0005-0000-0000-00002B010000}"/>
    <cellStyle name="_Temp 11" xfId="3734" xr:uid="{00000000-0005-0000-0000-00002C010000}"/>
    <cellStyle name="_Temp 8" xfId="3735" xr:uid="{00000000-0005-0000-0000-00002D010000}"/>
    <cellStyle name="_Thomson Revenue Heads-Up June04" xfId="3736" xr:uid="{00000000-0005-0000-0000-00002E010000}"/>
    <cellStyle name="_TMM revenue Budget 05 (Final)" xfId="3737" xr:uid="{00000000-0005-0000-0000-00002F010000}"/>
    <cellStyle name="_TMM revenue Budget 05 (Final) 2" xfId="9921" xr:uid="{00000000-0005-0000-0000-000030010000}"/>
    <cellStyle name="_Total Cost Variance Analysis FY09 vs FY08" xfId="3738" xr:uid="{00000000-0005-0000-0000-000031010000}"/>
    <cellStyle name="_Total Costs Variance FY Fcst vs Budget" xfId="3739" xr:uid="{00000000-0005-0000-0000-000032010000}"/>
    <cellStyle name="_Upload" xfId="3740" xr:uid="{00000000-0005-0000-0000-000033010000}"/>
    <cellStyle name="_Var F8 Feb08" xfId="3741" xr:uid="{00000000-0005-0000-0000-000034010000}"/>
    <cellStyle name="_WMC Access Circuit Feasibility" xfId="3742" xr:uid="{00000000-0005-0000-0000-000035010000}"/>
    <cellStyle name="_WMC Access Circuit Feasibility (Nelson version)" xfId="3743" xr:uid="{00000000-0005-0000-0000-000036010000}"/>
    <cellStyle name="_Working" xfId="3744" xr:uid="{00000000-0005-0000-0000-000037010000}"/>
    <cellStyle name="_ZFS  -  Summary of 12.2 Exhibit and BCV5.3 - Dec close - Jan5th" xfId="3745" xr:uid="{00000000-0005-0000-0000-000038010000}"/>
    <cellStyle name="_ZFS  -  Summary of 12.2 Exhibit and BCV5.3 - Jan close - Feb5th" xfId="3746" xr:uid="{00000000-0005-0000-0000-000039010000}"/>
    <cellStyle name="_ZFS revenue Budget 05 (Final)" xfId="3747" xr:uid="{00000000-0005-0000-0000-00003A010000}"/>
    <cellStyle name="_ZFS revenue Budget 05 (Final) 2" xfId="9922" xr:uid="{00000000-0005-0000-0000-00003B010000}"/>
    <cellStyle name="{SWISS10}" xfId="3748" xr:uid="{00000000-0005-0000-0000-000068010000}"/>
    <cellStyle name="{SWISS10} 2" xfId="9923" xr:uid="{00000000-0005-0000-0000-000069010000}"/>
    <cellStyle name="¨_x000c_ LŒB" xfId="3749" xr:uid="{00000000-0005-0000-0000-00006D010000}"/>
    <cellStyle name="’Ê‰Ý [0.00]_INVDEC" xfId="3750" xr:uid="{00000000-0005-0000-0000-000066010000}"/>
    <cellStyle name="’Ê‰Ý_INVDEC" xfId="3751" xr:uid="{00000000-0005-0000-0000-000067010000}"/>
    <cellStyle name="£[2]" xfId="162" xr:uid="{00000000-0005-0000-0000-000073010000}"/>
    <cellStyle name="£[2] 2" xfId="7174" xr:uid="{00000000-0005-0000-0000-000074010000}"/>
    <cellStyle name="&lt;Default Style&gt;" xfId="3752" xr:uid="{00000000-0005-0000-0000-00006E010000}"/>
    <cellStyle name="=C:\WINNT\SYSTEM32\COMMAND.COM" xfId="3753" xr:uid="{00000000-0005-0000-0000-00006F010000}"/>
    <cellStyle name="=C:\WINNT35\SYSTEM32\COMMAND.COM" xfId="161" xr:uid="{00000000-0005-0000-0000-000070010000}"/>
    <cellStyle name="•\¦Ï‚Ý‚ÌƒnƒCƒp[ƒŠƒ“ƒN" xfId="3754" xr:uid="{00000000-0005-0000-0000-00006B010000}"/>
    <cellStyle name="•W_Feb98" xfId="3755" xr:uid="{00000000-0005-0000-0000-00006C010000}"/>
    <cellStyle name="0,0_x000d__x000a_NA_x000d__x000a_" xfId="3756" xr:uid="{00000000-0005-0000-0000-000075010000}"/>
    <cellStyle name="0752-93035" xfId="3757" xr:uid="{00000000-0005-0000-0000-000076010000}"/>
    <cellStyle name="0DP" xfId="163" xr:uid="{00000000-0005-0000-0000-000077010000}"/>
    <cellStyle name="0DP 2" xfId="7175" xr:uid="{00000000-0005-0000-0000-000078010000}"/>
    <cellStyle name="0DP bold" xfId="164" xr:uid="{00000000-0005-0000-0000-000079010000}"/>
    <cellStyle name="0DP bold 2" xfId="7176" xr:uid="{00000000-0005-0000-0000-00007A010000}"/>
    <cellStyle name="1000s (0)" xfId="3758" xr:uid="{00000000-0005-0000-0000-00007B010000}"/>
    <cellStyle name="1000s (0) 2" xfId="9924" xr:uid="{00000000-0005-0000-0000-00007C010000}"/>
    <cellStyle name="1DP" xfId="165" xr:uid="{00000000-0005-0000-0000-00007D010000}"/>
    <cellStyle name="1DP 2" xfId="7177" xr:uid="{00000000-0005-0000-0000-00007E010000}"/>
    <cellStyle name="1DP bold" xfId="166" xr:uid="{00000000-0005-0000-0000-00007F010000}"/>
    <cellStyle name="1DP bold 2" xfId="7178" xr:uid="{00000000-0005-0000-0000-000080010000}"/>
    <cellStyle name="¹éºÐÀ²_±âÅ¸" xfId="3759" xr:uid="{00000000-0005-0000-0000-000081010000}"/>
    <cellStyle name="20% - Accent1" xfId="29" builtinId="30" customBuiltin="1"/>
    <cellStyle name="20% - Accent1 10" xfId="729" xr:uid="{00000000-0005-0000-0000-000083010000}"/>
    <cellStyle name="20% - Accent1 10 2" xfId="1748" xr:uid="{00000000-0005-0000-0000-000084010000}"/>
    <cellStyle name="20% - Accent1 10 2 2" xfId="2988" xr:uid="{00000000-0005-0000-0000-000085010000}"/>
    <cellStyle name="20% - Accent1 10 2 2 2" xfId="13716" xr:uid="{00000000-0005-0000-0000-000086010000}"/>
    <cellStyle name="20% - Accent1 10 2 2 3" xfId="9399" xr:uid="{00000000-0005-0000-0000-000087010000}"/>
    <cellStyle name="20% - Accent1 10 2 3" xfId="12683" xr:uid="{00000000-0005-0000-0000-000088010000}"/>
    <cellStyle name="20% - Accent1 10 2 4" xfId="8336" xr:uid="{00000000-0005-0000-0000-000089010000}"/>
    <cellStyle name="20% - Accent1 10 3" xfId="2493" xr:uid="{00000000-0005-0000-0000-00008A010000}"/>
    <cellStyle name="20% - Accent1 10 3 2" xfId="13221" xr:uid="{00000000-0005-0000-0000-00008B010000}"/>
    <cellStyle name="20% - Accent1 10 3 3" xfId="8983" xr:uid="{00000000-0005-0000-0000-00008C010000}"/>
    <cellStyle name="20% - Accent1 10 4" xfId="12165" xr:uid="{00000000-0005-0000-0000-00008D010000}"/>
    <cellStyle name="20% - Accent1 10 5" xfId="7554" xr:uid="{00000000-0005-0000-0000-00008E010000}"/>
    <cellStyle name="20% - Accent1 11" xfId="751" xr:uid="{00000000-0005-0000-0000-00008F010000}"/>
    <cellStyle name="20% - Accent1 11 2" xfId="1765" xr:uid="{00000000-0005-0000-0000-000090010000}"/>
    <cellStyle name="20% - Accent1 11 2 2" xfId="3002" xr:uid="{00000000-0005-0000-0000-000091010000}"/>
    <cellStyle name="20% - Accent1 11 2 2 2" xfId="13730" xr:uid="{00000000-0005-0000-0000-000092010000}"/>
    <cellStyle name="20% - Accent1 11 2 2 3" xfId="9412" xr:uid="{00000000-0005-0000-0000-000093010000}"/>
    <cellStyle name="20% - Accent1 11 2 3" xfId="12697" xr:uid="{00000000-0005-0000-0000-000094010000}"/>
    <cellStyle name="20% - Accent1 11 2 4" xfId="8352" xr:uid="{00000000-0005-0000-0000-000095010000}"/>
    <cellStyle name="20% - Accent1 11 3" xfId="2507" xr:uid="{00000000-0005-0000-0000-000096010000}"/>
    <cellStyle name="20% - Accent1 11 3 2" xfId="13235" xr:uid="{00000000-0005-0000-0000-000097010000}"/>
    <cellStyle name="20% - Accent1 11 3 3" xfId="8996" xr:uid="{00000000-0005-0000-0000-000098010000}"/>
    <cellStyle name="20% - Accent1 11 4" xfId="12179" xr:uid="{00000000-0005-0000-0000-000099010000}"/>
    <cellStyle name="20% - Accent1 11 5" xfId="7575" xr:uid="{00000000-0005-0000-0000-00009A010000}"/>
    <cellStyle name="20% - Accent1 12" xfId="804" xr:uid="{00000000-0005-0000-0000-00009B010000}"/>
    <cellStyle name="20% - Accent1 12 2" xfId="1788" xr:uid="{00000000-0005-0000-0000-00009C010000}"/>
    <cellStyle name="20% - Accent1 12 2 2" xfId="3020" xr:uid="{00000000-0005-0000-0000-00009D010000}"/>
    <cellStyle name="20% - Accent1 12 2 2 2" xfId="13748" xr:uid="{00000000-0005-0000-0000-00009E010000}"/>
    <cellStyle name="20% - Accent1 12 2 2 3" xfId="9425" xr:uid="{00000000-0005-0000-0000-00009F010000}"/>
    <cellStyle name="20% - Accent1 12 2 3" xfId="12715" xr:uid="{00000000-0005-0000-0000-0000A0010000}"/>
    <cellStyle name="20% - Accent1 12 2 4" xfId="8370" xr:uid="{00000000-0005-0000-0000-0000A1010000}"/>
    <cellStyle name="20% - Accent1 12 3" xfId="2525" xr:uid="{00000000-0005-0000-0000-0000A2010000}"/>
    <cellStyle name="20% - Accent1 12 3 2" xfId="13253" xr:uid="{00000000-0005-0000-0000-0000A3010000}"/>
    <cellStyle name="20% - Accent1 12 3 3" xfId="9009" xr:uid="{00000000-0005-0000-0000-0000A4010000}"/>
    <cellStyle name="20% - Accent1 12 4" xfId="12197" xr:uid="{00000000-0005-0000-0000-0000A5010000}"/>
    <cellStyle name="20% - Accent1 12 5" xfId="7623" xr:uid="{00000000-0005-0000-0000-0000A6010000}"/>
    <cellStyle name="20% - Accent1 13" xfId="1351" xr:uid="{00000000-0005-0000-0000-0000A7010000}"/>
    <cellStyle name="20% - Accent1 13 2" xfId="2116" xr:uid="{00000000-0005-0000-0000-0000A8010000}"/>
    <cellStyle name="20% - Accent1 13 2 2" xfId="3310" xr:uid="{00000000-0005-0000-0000-0000A9010000}"/>
    <cellStyle name="20% - Accent1 13 2 2 2" xfId="14038" xr:uid="{00000000-0005-0000-0000-0000AA010000}"/>
    <cellStyle name="20% - Accent1 13 2 2 3" xfId="9672" xr:uid="{00000000-0005-0000-0000-0000AB010000}"/>
    <cellStyle name="20% - Accent1 13 2 3" xfId="13004" xr:uid="{00000000-0005-0000-0000-0000AC010000}"/>
    <cellStyle name="20% - Accent1 13 2 4" xfId="8656" xr:uid="{00000000-0005-0000-0000-0000AD010000}"/>
    <cellStyle name="20% - Accent1 13 3" xfId="2802" xr:uid="{00000000-0005-0000-0000-0000AE010000}"/>
    <cellStyle name="20% - Accent1 13 3 2" xfId="13530" xr:uid="{00000000-0005-0000-0000-0000AF010000}"/>
    <cellStyle name="20% - Accent1 13 3 3" xfId="9256" xr:uid="{00000000-0005-0000-0000-0000B0010000}"/>
    <cellStyle name="20% - Accent1 13 4" xfId="12496" xr:uid="{00000000-0005-0000-0000-0000B1010000}"/>
    <cellStyle name="20% - Accent1 13 5" xfId="7990" xr:uid="{00000000-0005-0000-0000-0000B2010000}"/>
    <cellStyle name="20% - Accent1 14" xfId="1434" xr:uid="{00000000-0005-0000-0000-0000B3010000}"/>
    <cellStyle name="20% - Accent1 14 2" xfId="2150" xr:uid="{00000000-0005-0000-0000-0000B4010000}"/>
    <cellStyle name="20% - Accent1 14 2 2" xfId="3333" xr:uid="{00000000-0005-0000-0000-0000B5010000}"/>
    <cellStyle name="20% - Accent1 14 2 2 2" xfId="14061" xr:uid="{00000000-0005-0000-0000-0000B6010000}"/>
    <cellStyle name="20% - Accent1 14 2 2 3" xfId="9685" xr:uid="{00000000-0005-0000-0000-0000B7010000}"/>
    <cellStyle name="20% - Accent1 14 2 3" xfId="13027" xr:uid="{00000000-0005-0000-0000-0000B8010000}"/>
    <cellStyle name="20% - Accent1 14 2 4" xfId="8680" xr:uid="{00000000-0005-0000-0000-0000B9010000}"/>
    <cellStyle name="20% - Accent1 14 3" xfId="2825" xr:uid="{00000000-0005-0000-0000-0000BA010000}"/>
    <cellStyle name="20% - Accent1 14 3 2" xfId="13553" xr:uid="{00000000-0005-0000-0000-0000BB010000}"/>
    <cellStyle name="20% - Accent1 14 3 3" xfId="9269" xr:uid="{00000000-0005-0000-0000-0000BC010000}"/>
    <cellStyle name="20% - Accent1 14 4" xfId="12518" xr:uid="{00000000-0005-0000-0000-0000BD010000}"/>
    <cellStyle name="20% - Accent1 14 5" xfId="8064" xr:uid="{00000000-0005-0000-0000-0000BE010000}"/>
    <cellStyle name="20% - Accent1 15" xfId="1503" xr:uid="{00000000-0005-0000-0000-0000BF010000}"/>
    <cellStyle name="20% - Accent1 15 2" xfId="4233" xr:uid="{00000000-0005-0000-0000-0000C0010000}"/>
    <cellStyle name="20% - Accent1 15 2 2" xfId="4589" xr:uid="{00000000-0005-0000-0000-0000C1010000}"/>
    <cellStyle name="20% - Accent1 15 2 2 2" xfId="14639" xr:uid="{00000000-0005-0000-0000-0000C2010000}"/>
    <cellStyle name="20% - Accent1 15 2 2 3" xfId="10473" xr:uid="{00000000-0005-0000-0000-0000C3010000}"/>
    <cellStyle name="20% - Accent1 15 2 3" xfId="14311" xr:uid="{00000000-0005-0000-0000-0000C4010000}"/>
    <cellStyle name="20% - Accent1 15 2 4" xfId="10171" xr:uid="{00000000-0005-0000-0000-0000C5010000}"/>
    <cellStyle name="20% - Accent1 15 3" xfId="4406" xr:uid="{00000000-0005-0000-0000-0000C6010000}"/>
    <cellStyle name="20% - Accent1 15 3 2" xfId="14464" xr:uid="{00000000-0005-0000-0000-0000C7010000}"/>
    <cellStyle name="20% - Accent1 15 3 3" xfId="10314" xr:uid="{00000000-0005-0000-0000-0000C8010000}"/>
    <cellStyle name="20% - Accent1 15 4" xfId="3431" xr:uid="{00000000-0005-0000-0000-0000C9010000}"/>
    <cellStyle name="20% - Accent1 15 4 2" xfId="14116" xr:uid="{00000000-0005-0000-0000-0000CA010000}"/>
    <cellStyle name="20% - Accent1 15 4 3" xfId="9742" xr:uid="{00000000-0005-0000-0000-0000CB010000}"/>
    <cellStyle name="20% - Accent1 15 5" xfId="8123" xr:uid="{00000000-0005-0000-0000-0000CC010000}"/>
    <cellStyle name="20% - Accent1 16" xfId="1465" xr:uid="{00000000-0005-0000-0000-0000CD010000}"/>
    <cellStyle name="20% - Accent1 16 2" xfId="2839" xr:uid="{00000000-0005-0000-0000-0000CE010000}"/>
    <cellStyle name="20% - Accent1 16 2 2" xfId="4602" xr:uid="{00000000-0005-0000-0000-0000CF010000}"/>
    <cellStyle name="20% - Accent1 16 2 2 2" xfId="14652" xr:uid="{00000000-0005-0000-0000-0000D0010000}"/>
    <cellStyle name="20% - Accent1 16 2 2 3" xfId="10486" xr:uid="{00000000-0005-0000-0000-0000D1010000}"/>
    <cellStyle name="20% - Accent1 16 2 3" xfId="13567" xr:uid="{00000000-0005-0000-0000-0000D2010000}"/>
    <cellStyle name="20% - Accent1 16 2 4" xfId="9282" xr:uid="{00000000-0005-0000-0000-0000D3010000}"/>
    <cellStyle name="20% - Accent1 16 3" xfId="4419" xr:uid="{00000000-0005-0000-0000-0000D4010000}"/>
    <cellStyle name="20% - Accent1 16 3 2" xfId="14477" xr:uid="{00000000-0005-0000-0000-0000D5010000}"/>
    <cellStyle name="20% - Accent1 16 3 3" xfId="10327" xr:uid="{00000000-0005-0000-0000-0000D6010000}"/>
    <cellStyle name="20% - Accent1 16 4" xfId="12532" xr:uid="{00000000-0005-0000-0000-0000D7010000}"/>
    <cellStyle name="20% - Accent1 16 5" xfId="8094" xr:uid="{00000000-0005-0000-0000-0000D8010000}"/>
    <cellStyle name="20% - Accent1 17" xfId="2290" xr:uid="{00000000-0005-0000-0000-0000D9010000}"/>
    <cellStyle name="20% - Accent1 17 2" xfId="4247" xr:uid="{00000000-0005-0000-0000-0000DA010000}"/>
    <cellStyle name="20% - Accent1 17 2 2" xfId="4615" xr:uid="{00000000-0005-0000-0000-0000DB010000}"/>
    <cellStyle name="20% - Accent1 17 2 2 2" xfId="14665" xr:uid="{00000000-0005-0000-0000-0000DC010000}"/>
    <cellStyle name="20% - Accent1 17 2 2 3" xfId="10499" xr:uid="{00000000-0005-0000-0000-0000DD010000}"/>
    <cellStyle name="20% - Accent1 17 2 3" xfId="14325" xr:uid="{00000000-0005-0000-0000-0000DE010000}"/>
    <cellStyle name="20% - Accent1 17 2 4" xfId="10185" xr:uid="{00000000-0005-0000-0000-0000DF010000}"/>
    <cellStyle name="20% - Accent1 17 3" xfId="4432" xr:uid="{00000000-0005-0000-0000-0000E0010000}"/>
    <cellStyle name="20% - Accent1 17 3 2" xfId="14490" xr:uid="{00000000-0005-0000-0000-0000E1010000}"/>
    <cellStyle name="20% - Accent1 17 3 3" xfId="10340" xr:uid="{00000000-0005-0000-0000-0000E2010000}"/>
    <cellStyle name="20% - Accent1 17 4" xfId="3446" xr:uid="{00000000-0005-0000-0000-0000E3010000}"/>
    <cellStyle name="20% - Accent1 17 4 2" xfId="14130" xr:uid="{00000000-0005-0000-0000-0000E4010000}"/>
    <cellStyle name="20% - Accent1 17 4 3" xfId="9756" xr:uid="{00000000-0005-0000-0000-0000E5010000}"/>
    <cellStyle name="20% - Accent1 17 5" xfId="13051" xr:uid="{00000000-0005-0000-0000-0000E6010000}"/>
    <cellStyle name="20% - Accent1 17 6" xfId="8806" xr:uid="{00000000-0005-0000-0000-0000E7010000}"/>
    <cellStyle name="20% - Accent1 18" xfId="2313" xr:uid="{00000000-0005-0000-0000-0000E8010000}"/>
    <cellStyle name="20% - Accent1 18 2" xfId="4260" xr:uid="{00000000-0005-0000-0000-0000E9010000}"/>
    <cellStyle name="20% - Accent1 18 2 2" xfId="4628" xr:uid="{00000000-0005-0000-0000-0000EA010000}"/>
    <cellStyle name="20% - Accent1 18 2 2 2" xfId="14678" xr:uid="{00000000-0005-0000-0000-0000EB010000}"/>
    <cellStyle name="20% - Accent1 18 2 2 3" xfId="10512" xr:uid="{00000000-0005-0000-0000-0000EC010000}"/>
    <cellStyle name="20% - Accent1 18 2 3" xfId="14338" xr:uid="{00000000-0005-0000-0000-0000ED010000}"/>
    <cellStyle name="20% - Accent1 18 2 4" xfId="10198" xr:uid="{00000000-0005-0000-0000-0000EE010000}"/>
    <cellStyle name="20% - Accent1 18 3" xfId="4445" xr:uid="{00000000-0005-0000-0000-0000EF010000}"/>
    <cellStyle name="20% - Accent1 18 3 2" xfId="14503" xr:uid="{00000000-0005-0000-0000-0000F0010000}"/>
    <cellStyle name="20% - Accent1 18 3 3" xfId="10353" xr:uid="{00000000-0005-0000-0000-0000F1010000}"/>
    <cellStyle name="20% - Accent1 18 4" xfId="3459" xr:uid="{00000000-0005-0000-0000-0000F2010000}"/>
    <cellStyle name="20% - Accent1 18 4 2" xfId="14143" xr:uid="{00000000-0005-0000-0000-0000F3010000}"/>
    <cellStyle name="20% - Accent1 18 4 3" xfId="9769" xr:uid="{00000000-0005-0000-0000-0000F4010000}"/>
    <cellStyle name="20% - Accent1 18 5" xfId="13066" xr:uid="{00000000-0005-0000-0000-0000F5010000}"/>
    <cellStyle name="20% - Accent1 18 6" xfId="8827" xr:uid="{00000000-0005-0000-0000-0000F6010000}"/>
    <cellStyle name="20% - Accent1 19" xfId="2342" xr:uid="{00000000-0005-0000-0000-0000F7010000}"/>
    <cellStyle name="20% - Accent1 19 2" xfId="4273" xr:uid="{00000000-0005-0000-0000-0000F8010000}"/>
    <cellStyle name="20% - Accent1 19 2 2" xfId="4641" xr:uid="{00000000-0005-0000-0000-0000F9010000}"/>
    <cellStyle name="20% - Accent1 19 2 2 2" xfId="14691" xr:uid="{00000000-0005-0000-0000-0000FA010000}"/>
    <cellStyle name="20% - Accent1 19 2 2 3" xfId="10525" xr:uid="{00000000-0005-0000-0000-0000FB010000}"/>
    <cellStyle name="20% - Accent1 19 2 3" xfId="14351" xr:uid="{00000000-0005-0000-0000-0000FC010000}"/>
    <cellStyle name="20% - Accent1 19 2 4" xfId="10211" xr:uid="{00000000-0005-0000-0000-0000FD010000}"/>
    <cellStyle name="20% - Accent1 19 3" xfId="4458" xr:uid="{00000000-0005-0000-0000-0000FE010000}"/>
    <cellStyle name="20% - Accent1 19 3 2" xfId="14516" xr:uid="{00000000-0005-0000-0000-0000FF010000}"/>
    <cellStyle name="20% - Accent1 19 3 3" xfId="10366" xr:uid="{00000000-0005-0000-0000-000000020000}"/>
    <cellStyle name="20% - Accent1 19 4" xfId="13081" xr:uid="{00000000-0005-0000-0000-000001020000}"/>
    <cellStyle name="20% - Accent1 19 5" xfId="8854" xr:uid="{00000000-0005-0000-0000-000002020000}"/>
    <cellStyle name="20% - Accent1 2" xfId="461" xr:uid="{00000000-0005-0000-0000-000003020000}"/>
    <cellStyle name="20% - Accent1 2 10" xfId="37291" xr:uid="{00000000-0005-0000-0000-000004020000}"/>
    <cellStyle name="20% - Accent1 2 2" xfId="1029" xr:uid="{00000000-0005-0000-0000-000005020000}"/>
    <cellStyle name="20% - Accent1 2 2 2" xfId="1044" xr:uid="{00000000-0005-0000-0000-000006020000}"/>
    <cellStyle name="20% - Accent1 2 2 2 2" xfId="1857" xr:uid="{00000000-0005-0000-0000-000007020000}"/>
    <cellStyle name="20% - Accent1 2 2 2 2 2" xfId="3061" xr:uid="{00000000-0005-0000-0000-000008020000}"/>
    <cellStyle name="20% - Accent1 2 2 2 2 2 2" xfId="13789" xr:uid="{00000000-0005-0000-0000-000009020000}"/>
    <cellStyle name="20% - Accent1 2 2 2 2 2 3" xfId="9451" xr:uid="{00000000-0005-0000-0000-00000A020000}"/>
    <cellStyle name="20% - Accent1 2 2 2 2 3" xfId="12755" xr:uid="{00000000-0005-0000-0000-00000B020000}"/>
    <cellStyle name="20% - Accent1 2 2 2 2 4" xfId="8425" xr:uid="{00000000-0005-0000-0000-00000C020000}"/>
    <cellStyle name="20% - Accent1 2 2 2 3" xfId="2553" xr:uid="{00000000-0005-0000-0000-00000D020000}"/>
    <cellStyle name="20% - Accent1 2 2 2 3 2" xfId="13281" xr:uid="{00000000-0005-0000-0000-00000E020000}"/>
    <cellStyle name="20% - Accent1 2 2 2 3 3" xfId="9035" xr:uid="{00000000-0005-0000-0000-00000F020000}"/>
    <cellStyle name="20% - Accent1 2 2 2 4" xfId="4782" xr:uid="{00000000-0005-0000-0000-000010020000}"/>
    <cellStyle name="20% - Accent1 2 2 2 5" xfId="12242" xr:uid="{00000000-0005-0000-0000-000011020000}"/>
    <cellStyle name="20% - Accent1 2 2 2 6" xfId="7724" xr:uid="{00000000-0005-0000-0000-000012020000}"/>
    <cellStyle name="20% - Accent1 2 2 3" xfId="1843" xr:uid="{00000000-0005-0000-0000-000013020000}"/>
    <cellStyle name="20% - Accent1 2 2 3 2" xfId="3047" xr:uid="{00000000-0005-0000-0000-000014020000}"/>
    <cellStyle name="20% - Accent1 2 2 3 2 2" xfId="13775" xr:uid="{00000000-0005-0000-0000-000015020000}"/>
    <cellStyle name="20% - Accent1 2 2 3 2 3" xfId="9438" xr:uid="{00000000-0005-0000-0000-000016020000}"/>
    <cellStyle name="20% - Accent1 2 2 3 3" xfId="4766" xr:uid="{00000000-0005-0000-0000-000017020000}"/>
    <cellStyle name="20% - Accent1 2 2 3 4" xfId="12741" xr:uid="{00000000-0005-0000-0000-000018020000}"/>
    <cellStyle name="20% - Accent1 2 2 3 5" xfId="8412" xr:uid="{00000000-0005-0000-0000-000019020000}"/>
    <cellStyle name="20% - Accent1 2 2 4" xfId="2539" xr:uid="{00000000-0005-0000-0000-00001A020000}"/>
    <cellStyle name="20% - Accent1 2 2 4 2" xfId="13267" xr:uid="{00000000-0005-0000-0000-00001B020000}"/>
    <cellStyle name="20% - Accent1 2 2 4 3" xfId="9022" xr:uid="{00000000-0005-0000-0000-00001C020000}"/>
    <cellStyle name="20% - Accent1 2 2 5" xfId="4790" xr:uid="{00000000-0005-0000-0000-00001D020000}"/>
    <cellStyle name="20% - Accent1 2 2 6" xfId="12227" xr:uid="{00000000-0005-0000-0000-00001E020000}"/>
    <cellStyle name="20% - Accent1 2 2 7" xfId="7710" xr:uid="{00000000-0005-0000-0000-00001F020000}"/>
    <cellStyle name="20% - Accent1 2 3" xfId="1045" xr:uid="{00000000-0005-0000-0000-000020020000}"/>
    <cellStyle name="20% - Accent1 2 3 2" xfId="1858" xr:uid="{00000000-0005-0000-0000-000021020000}"/>
    <cellStyle name="20% - Accent1 2 3 2 2" xfId="3062" xr:uid="{00000000-0005-0000-0000-000022020000}"/>
    <cellStyle name="20% - Accent1 2 3 2 2 2" xfId="13790" xr:uid="{00000000-0005-0000-0000-000023020000}"/>
    <cellStyle name="20% - Accent1 2 3 2 2 3" xfId="9452" xr:uid="{00000000-0005-0000-0000-000024020000}"/>
    <cellStyle name="20% - Accent1 2 3 2 3" xfId="12756" xr:uid="{00000000-0005-0000-0000-000025020000}"/>
    <cellStyle name="20% - Accent1 2 3 2 4" xfId="8426" xr:uid="{00000000-0005-0000-0000-000026020000}"/>
    <cellStyle name="20% - Accent1 2 3 3" xfId="2554" xr:uid="{00000000-0005-0000-0000-000027020000}"/>
    <cellStyle name="20% - Accent1 2 3 3 2" xfId="13282" xr:uid="{00000000-0005-0000-0000-000028020000}"/>
    <cellStyle name="20% - Accent1 2 3 3 3" xfId="9036" xr:uid="{00000000-0005-0000-0000-000029020000}"/>
    <cellStyle name="20% - Accent1 2 3 4" xfId="12243" xr:uid="{00000000-0005-0000-0000-00002A020000}"/>
    <cellStyle name="20% - Accent1 2 3 5" xfId="7725" xr:uid="{00000000-0005-0000-0000-00002B020000}"/>
    <cellStyle name="20% - Accent1 2 4" xfId="1043" xr:uid="{00000000-0005-0000-0000-00002C020000}"/>
    <cellStyle name="20% - Accent1 2 4 2" xfId="1856" xr:uid="{00000000-0005-0000-0000-00002D020000}"/>
    <cellStyle name="20% - Accent1 2 4 2 2" xfId="3060" xr:uid="{00000000-0005-0000-0000-00002E020000}"/>
    <cellStyle name="20% - Accent1 2 4 2 2 2" xfId="13788" xr:uid="{00000000-0005-0000-0000-00002F020000}"/>
    <cellStyle name="20% - Accent1 2 4 2 2 3" xfId="9450" xr:uid="{00000000-0005-0000-0000-000030020000}"/>
    <cellStyle name="20% - Accent1 2 4 2 3" xfId="12754" xr:uid="{00000000-0005-0000-0000-000031020000}"/>
    <cellStyle name="20% - Accent1 2 4 2 4" xfId="8424" xr:uid="{00000000-0005-0000-0000-000032020000}"/>
    <cellStyle name="20% - Accent1 2 4 3" xfId="2552" xr:uid="{00000000-0005-0000-0000-000033020000}"/>
    <cellStyle name="20% - Accent1 2 4 3 2" xfId="13280" xr:uid="{00000000-0005-0000-0000-000034020000}"/>
    <cellStyle name="20% - Accent1 2 4 3 3" xfId="9034" xr:uid="{00000000-0005-0000-0000-000035020000}"/>
    <cellStyle name="20% - Accent1 2 4 4" xfId="12241" xr:uid="{00000000-0005-0000-0000-000036020000}"/>
    <cellStyle name="20% - Accent1 2 4 5" xfId="7723" xr:uid="{00000000-0005-0000-0000-000037020000}"/>
    <cellStyle name="20% - Accent1 2 5" xfId="1603" xr:uid="{00000000-0005-0000-0000-000038020000}"/>
    <cellStyle name="20% - Accent1 2 5 2" xfId="2865" xr:uid="{00000000-0005-0000-0000-000039020000}"/>
    <cellStyle name="20% - Accent1 2 5 2 2" xfId="13593" xr:uid="{00000000-0005-0000-0000-00003A020000}"/>
    <cellStyle name="20% - Accent1 2 5 2 3" xfId="9294" xr:uid="{00000000-0005-0000-0000-00003B020000}"/>
    <cellStyle name="20% - Accent1 2 5 3" xfId="12560" xr:uid="{00000000-0005-0000-0000-00003C020000}"/>
    <cellStyle name="20% - Accent1 2 5 4" xfId="8209" xr:uid="{00000000-0005-0000-0000-00003D020000}"/>
    <cellStyle name="20% - Accent1 2 6" xfId="2371" xr:uid="{00000000-0005-0000-0000-00003E020000}"/>
    <cellStyle name="20% - Accent1 2 6 2" xfId="13099" xr:uid="{00000000-0005-0000-0000-00003F020000}"/>
    <cellStyle name="20% - Accent1 2 6 3" xfId="8878" xr:uid="{00000000-0005-0000-0000-000040020000}"/>
    <cellStyle name="20% - Accent1 2 7" xfId="4749" xr:uid="{00000000-0005-0000-0000-000041020000}"/>
    <cellStyle name="20% - Accent1 2 8" xfId="12023" xr:uid="{00000000-0005-0000-0000-000042020000}"/>
    <cellStyle name="20% - Accent1 2 9" xfId="7325" xr:uid="{00000000-0005-0000-0000-000043020000}"/>
    <cellStyle name="20% - Accent1 20" xfId="3472" xr:uid="{00000000-0005-0000-0000-000044020000}"/>
    <cellStyle name="20% - Accent1 20 2" xfId="4286" xr:uid="{00000000-0005-0000-0000-000045020000}"/>
    <cellStyle name="20% - Accent1 20 2 2" xfId="4654" xr:uid="{00000000-0005-0000-0000-000046020000}"/>
    <cellStyle name="20% - Accent1 20 2 2 2" xfId="14704" xr:uid="{00000000-0005-0000-0000-000047020000}"/>
    <cellStyle name="20% - Accent1 20 2 2 3" xfId="10538" xr:uid="{00000000-0005-0000-0000-000048020000}"/>
    <cellStyle name="20% - Accent1 20 2 3" xfId="14364" xr:uid="{00000000-0005-0000-0000-000049020000}"/>
    <cellStyle name="20% - Accent1 20 2 4" xfId="10224" xr:uid="{00000000-0005-0000-0000-00004A020000}"/>
    <cellStyle name="20% - Accent1 20 3" xfId="4471" xr:uid="{00000000-0005-0000-0000-00004B020000}"/>
    <cellStyle name="20% - Accent1 20 3 2" xfId="14529" xr:uid="{00000000-0005-0000-0000-00004C020000}"/>
    <cellStyle name="20% - Accent1 20 3 3" xfId="10379" xr:uid="{00000000-0005-0000-0000-00004D020000}"/>
    <cellStyle name="20% - Accent1 20 4" xfId="14156" xr:uid="{00000000-0005-0000-0000-00004E020000}"/>
    <cellStyle name="20% - Accent1 20 5" xfId="9782" xr:uid="{00000000-0005-0000-0000-00004F020000}"/>
    <cellStyle name="20% - Accent1 21" xfId="3485" xr:uid="{00000000-0005-0000-0000-000050020000}"/>
    <cellStyle name="20% - Accent1 21 2" xfId="4299" xr:uid="{00000000-0005-0000-0000-000051020000}"/>
    <cellStyle name="20% - Accent1 21 2 2" xfId="4667" xr:uid="{00000000-0005-0000-0000-000052020000}"/>
    <cellStyle name="20% - Accent1 21 2 2 2" xfId="14717" xr:uid="{00000000-0005-0000-0000-000053020000}"/>
    <cellStyle name="20% - Accent1 21 2 2 3" xfId="10551" xr:uid="{00000000-0005-0000-0000-000054020000}"/>
    <cellStyle name="20% - Accent1 21 2 3" xfId="14377" xr:uid="{00000000-0005-0000-0000-000055020000}"/>
    <cellStyle name="20% - Accent1 21 2 4" xfId="10237" xr:uid="{00000000-0005-0000-0000-000056020000}"/>
    <cellStyle name="20% - Accent1 21 3" xfId="4484" xr:uid="{00000000-0005-0000-0000-000057020000}"/>
    <cellStyle name="20% - Accent1 21 3 2" xfId="14542" xr:uid="{00000000-0005-0000-0000-000058020000}"/>
    <cellStyle name="20% - Accent1 21 3 3" xfId="10392" xr:uid="{00000000-0005-0000-0000-000059020000}"/>
    <cellStyle name="20% - Accent1 21 4" xfId="14169" xr:uid="{00000000-0005-0000-0000-00005A020000}"/>
    <cellStyle name="20% - Accent1 21 5" xfId="9795" xr:uid="{00000000-0005-0000-0000-00005B020000}"/>
    <cellStyle name="20% - Accent1 22" xfId="3498" xr:uid="{00000000-0005-0000-0000-00005C020000}"/>
    <cellStyle name="20% - Accent1 22 2" xfId="4162" xr:uid="{00000000-0005-0000-0000-00005D020000}"/>
    <cellStyle name="20% - Accent1 22 2 2" xfId="10121" xr:uid="{00000000-0005-0000-0000-00005E020000}"/>
    <cellStyle name="20% - Accent1 22 3" xfId="4497" xr:uid="{00000000-0005-0000-0000-00005F020000}"/>
    <cellStyle name="20% - Accent1 22 3 2" xfId="14555" xr:uid="{00000000-0005-0000-0000-000060020000}"/>
    <cellStyle name="20% - Accent1 22 3 3" xfId="10405" xr:uid="{00000000-0005-0000-0000-000061020000}"/>
    <cellStyle name="20% - Accent1 22 4" xfId="14182" xr:uid="{00000000-0005-0000-0000-000062020000}"/>
    <cellStyle name="20% - Accent1 22 5" xfId="9808" xr:uid="{00000000-0005-0000-0000-000063020000}"/>
    <cellStyle name="20% - Accent1 23" xfId="3511" xr:uid="{00000000-0005-0000-0000-000064020000}"/>
    <cellStyle name="20% - Accent1 23 2" xfId="4510" xr:uid="{00000000-0005-0000-0000-000065020000}"/>
    <cellStyle name="20% - Accent1 23 2 2" xfId="14568" xr:uid="{00000000-0005-0000-0000-000066020000}"/>
    <cellStyle name="20% - Accent1 23 2 3" xfId="10418" xr:uid="{00000000-0005-0000-0000-000067020000}"/>
    <cellStyle name="20% - Accent1 23 3" xfId="14195" xr:uid="{00000000-0005-0000-0000-000068020000}"/>
    <cellStyle name="20% - Accent1 23 4" xfId="9821" xr:uid="{00000000-0005-0000-0000-000069020000}"/>
    <cellStyle name="20% - Accent1 24" xfId="3524" xr:uid="{00000000-0005-0000-0000-00006A020000}"/>
    <cellStyle name="20% - Accent1 24 2" xfId="4523" xr:uid="{00000000-0005-0000-0000-00006B020000}"/>
    <cellStyle name="20% - Accent1 24 2 2" xfId="14581" xr:uid="{00000000-0005-0000-0000-00006C020000}"/>
    <cellStyle name="20% - Accent1 24 2 3" xfId="10431" xr:uid="{00000000-0005-0000-0000-00006D020000}"/>
    <cellStyle name="20% - Accent1 24 3" xfId="14208" xr:uid="{00000000-0005-0000-0000-00006E020000}"/>
    <cellStyle name="20% - Accent1 24 4" xfId="9834" xr:uid="{00000000-0005-0000-0000-00006F020000}"/>
    <cellStyle name="20% - Accent1 25" xfId="4325" xr:uid="{00000000-0005-0000-0000-000070020000}"/>
    <cellStyle name="20% - Accent1 25 2" xfId="4680" xr:uid="{00000000-0005-0000-0000-000071020000}"/>
    <cellStyle name="20% - Accent1 25 2 2" xfId="14730" xr:uid="{00000000-0005-0000-0000-000072020000}"/>
    <cellStyle name="20% - Accent1 25 2 3" xfId="10564" xr:uid="{00000000-0005-0000-0000-000073020000}"/>
    <cellStyle name="20% - Accent1 25 3" xfId="14390" xr:uid="{00000000-0005-0000-0000-000074020000}"/>
    <cellStyle name="20% - Accent1 25 4" xfId="10250" xr:uid="{00000000-0005-0000-0000-000075020000}"/>
    <cellStyle name="20% - Accent1 26" xfId="4338" xr:uid="{00000000-0005-0000-0000-000076020000}"/>
    <cellStyle name="20% - Accent1 26 2" xfId="4693" xr:uid="{00000000-0005-0000-0000-000077020000}"/>
    <cellStyle name="20% - Accent1 26 2 2" xfId="14743" xr:uid="{00000000-0005-0000-0000-000078020000}"/>
    <cellStyle name="20% - Accent1 26 2 3" xfId="10577" xr:uid="{00000000-0005-0000-0000-000079020000}"/>
    <cellStyle name="20% - Accent1 26 3" xfId="14403" xr:uid="{00000000-0005-0000-0000-00007A020000}"/>
    <cellStyle name="20% - Accent1 26 4" xfId="10263" xr:uid="{00000000-0005-0000-0000-00007B020000}"/>
    <cellStyle name="20% - Accent1 27" xfId="4351" xr:uid="{00000000-0005-0000-0000-00007C020000}"/>
    <cellStyle name="20% - Accent1 27 2" xfId="4706" xr:uid="{00000000-0005-0000-0000-00007D020000}"/>
    <cellStyle name="20% - Accent1 27 2 2" xfId="14756" xr:uid="{00000000-0005-0000-0000-00007E020000}"/>
    <cellStyle name="20% - Accent1 27 2 3" xfId="10590" xr:uid="{00000000-0005-0000-0000-00007F020000}"/>
    <cellStyle name="20% - Accent1 27 3" xfId="14416" xr:uid="{00000000-0005-0000-0000-000080020000}"/>
    <cellStyle name="20% - Accent1 27 4" xfId="10276" xr:uid="{00000000-0005-0000-0000-000081020000}"/>
    <cellStyle name="20% - Accent1 28" xfId="4364" xr:uid="{00000000-0005-0000-0000-000082020000}"/>
    <cellStyle name="20% - Accent1 28 2" xfId="14429" xr:uid="{00000000-0005-0000-0000-000083020000}"/>
    <cellStyle name="20% - Accent1 28 3" xfId="10289" xr:uid="{00000000-0005-0000-0000-000084020000}"/>
    <cellStyle name="20% - Accent1 29" xfId="11955" xr:uid="{00000000-0005-0000-0000-000085020000}"/>
    <cellStyle name="20% - Accent1 3" xfId="462" xr:uid="{00000000-0005-0000-0000-000086020000}"/>
    <cellStyle name="20% - Accent1 3 2" xfId="1047" xr:uid="{00000000-0005-0000-0000-000087020000}"/>
    <cellStyle name="20% - Accent1 3 2 2" xfId="1860" xr:uid="{00000000-0005-0000-0000-000088020000}"/>
    <cellStyle name="20% - Accent1 3 2 2 2" xfId="3064" xr:uid="{00000000-0005-0000-0000-000089020000}"/>
    <cellStyle name="20% - Accent1 3 2 2 2 2" xfId="13792" xr:uid="{00000000-0005-0000-0000-00008A020000}"/>
    <cellStyle name="20% - Accent1 3 2 2 2 3" xfId="9454" xr:uid="{00000000-0005-0000-0000-00008B020000}"/>
    <cellStyle name="20% - Accent1 3 2 2 3" xfId="12758" xr:uid="{00000000-0005-0000-0000-00008C020000}"/>
    <cellStyle name="20% - Accent1 3 2 2 4" xfId="8428" xr:uid="{00000000-0005-0000-0000-00008D020000}"/>
    <cellStyle name="20% - Accent1 3 2 3" xfId="2556" xr:uid="{00000000-0005-0000-0000-00008E020000}"/>
    <cellStyle name="20% - Accent1 3 2 3 2" xfId="13284" xr:uid="{00000000-0005-0000-0000-00008F020000}"/>
    <cellStyle name="20% - Accent1 3 2 3 3" xfId="9038" xr:uid="{00000000-0005-0000-0000-000090020000}"/>
    <cellStyle name="20% - Accent1 3 2 4" xfId="12245" xr:uid="{00000000-0005-0000-0000-000091020000}"/>
    <cellStyle name="20% - Accent1 3 2 5" xfId="7727" xr:uid="{00000000-0005-0000-0000-000092020000}"/>
    <cellStyle name="20% - Accent1 3 3" xfId="1048" xr:uid="{00000000-0005-0000-0000-000093020000}"/>
    <cellStyle name="20% - Accent1 3 3 2" xfId="1861" xr:uid="{00000000-0005-0000-0000-000094020000}"/>
    <cellStyle name="20% - Accent1 3 3 2 2" xfId="3065" xr:uid="{00000000-0005-0000-0000-000095020000}"/>
    <cellStyle name="20% - Accent1 3 3 2 2 2" xfId="13793" xr:uid="{00000000-0005-0000-0000-000096020000}"/>
    <cellStyle name="20% - Accent1 3 3 2 2 3" xfId="9455" xr:uid="{00000000-0005-0000-0000-000097020000}"/>
    <cellStyle name="20% - Accent1 3 3 2 3" xfId="12759" xr:uid="{00000000-0005-0000-0000-000098020000}"/>
    <cellStyle name="20% - Accent1 3 3 2 4" xfId="8429" xr:uid="{00000000-0005-0000-0000-000099020000}"/>
    <cellStyle name="20% - Accent1 3 3 3" xfId="2557" xr:uid="{00000000-0005-0000-0000-00009A020000}"/>
    <cellStyle name="20% - Accent1 3 3 3 2" xfId="13285" xr:uid="{00000000-0005-0000-0000-00009B020000}"/>
    <cellStyle name="20% - Accent1 3 3 3 3" xfId="9039" xr:uid="{00000000-0005-0000-0000-00009C020000}"/>
    <cellStyle name="20% - Accent1 3 3 4" xfId="12246" xr:uid="{00000000-0005-0000-0000-00009D020000}"/>
    <cellStyle name="20% - Accent1 3 3 5" xfId="7728" xr:uid="{00000000-0005-0000-0000-00009E020000}"/>
    <cellStyle name="20% - Accent1 3 4" xfId="1046" xr:uid="{00000000-0005-0000-0000-00009F020000}"/>
    <cellStyle name="20% - Accent1 3 4 2" xfId="1859" xr:uid="{00000000-0005-0000-0000-0000A0020000}"/>
    <cellStyle name="20% - Accent1 3 4 2 2" xfId="3063" xr:uid="{00000000-0005-0000-0000-0000A1020000}"/>
    <cellStyle name="20% - Accent1 3 4 2 2 2" xfId="13791" xr:uid="{00000000-0005-0000-0000-0000A2020000}"/>
    <cellStyle name="20% - Accent1 3 4 2 2 3" xfId="9453" xr:uid="{00000000-0005-0000-0000-0000A3020000}"/>
    <cellStyle name="20% - Accent1 3 4 2 3" xfId="12757" xr:uid="{00000000-0005-0000-0000-0000A4020000}"/>
    <cellStyle name="20% - Accent1 3 4 2 4" xfId="8427" xr:uid="{00000000-0005-0000-0000-0000A5020000}"/>
    <cellStyle name="20% - Accent1 3 4 3" xfId="2555" xr:uid="{00000000-0005-0000-0000-0000A6020000}"/>
    <cellStyle name="20% - Accent1 3 4 3 2" xfId="13283" xr:uid="{00000000-0005-0000-0000-0000A7020000}"/>
    <cellStyle name="20% - Accent1 3 4 3 3" xfId="9037" xr:uid="{00000000-0005-0000-0000-0000A8020000}"/>
    <cellStyle name="20% - Accent1 3 4 4" xfId="12244" xr:uid="{00000000-0005-0000-0000-0000A9020000}"/>
    <cellStyle name="20% - Accent1 3 4 5" xfId="7726" xr:uid="{00000000-0005-0000-0000-0000AA020000}"/>
    <cellStyle name="20% - Accent1 3 5" xfId="1604" xr:uid="{00000000-0005-0000-0000-0000AB020000}"/>
    <cellStyle name="20% - Accent1 3 5 2" xfId="2866" xr:uid="{00000000-0005-0000-0000-0000AC020000}"/>
    <cellStyle name="20% - Accent1 3 5 2 2" xfId="13594" xr:uid="{00000000-0005-0000-0000-0000AD020000}"/>
    <cellStyle name="20% - Accent1 3 5 2 3" xfId="9295" xr:uid="{00000000-0005-0000-0000-0000AE020000}"/>
    <cellStyle name="20% - Accent1 3 5 3" xfId="12561" xr:uid="{00000000-0005-0000-0000-0000AF020000}"/>
    <cellStyle name="20% - Accent1 3 5 4" xfId="8210" xr:uid="{00000000-0005-0000-0000-0000B0020000}"/>
    <cellStyle name="20% - Accent1 3 6" xfId="2372" xr:uid="{00000000-0005-0000-0000-0000B1020000}"/>
    <cellStyle name="20% - Accent1 3 6 2" xfId="13100" xr:uid="{00000000-0005-0000-0000-0000B2020000}"/>
    <cellStyle name="20% - Accent1 3 6 3" xfId="8879" xr:uid="{00000000-0005-0000-0000-0000B3020000}"/>
    <cellStyle name="20% - Accent1 3 7" xfId="12024" xr:uid="{00000000-0005-0000-0000-0000B4020000}"/>
    <cellStyle name="20% - Accent1 3 8" xfId="7326" xr:uid="{00000000-0005-0000-0000-0000B5020000}"/>
    <cellStyle name="20% - Accent1 30" xfId="7139" xr:uid="{00000000-0005-0000-0000-0000B6020000}"/>
    <cellStyle name="20% - Accent1 31" xfId="101" xr:uid="{00000000-0005-0000-0000-0000B7020000}"/>
    <cellStyle name="20% - Accent1 4" xfId="463" xr:uid="{00000000-0005-0000-0000-0000B8020000}"/>
    <cellStyle name="20% - Accent1 4 2" xfId="1050" xr:uid="{00000000-0005-0000-0000-0000B9020000}"/>
    <cellStyle name="20% - Accent1 4 2 2" xfId="1863" xr:uid="{00000000-0005-0000-0000-0000BA020000}"/>
    <cellStyle name="20% - Accent1 4 2 2 2" xfId="3067" xr:uid="{00000000-0005-0000-0000-0000BB020000}"/>
    <cellStyle name="20% - Accent1 4 2 2 2 2" xfId="13795" xr:uid="{00000000-0005-0000-0000-0000BC020000}"/>
    <cellStyle name="20% - Accent1 4 2 2 2 3" xfId="9457" xr:uid="{00000000-0005-0000-0000-0000BD020000}"/>
    <cellStyle name="20% - Accent1 4 2 2 3" xfId="12761" xr:uid="{00000000-0005-0000-0000-0000BE020000}"/>
    <cellStyle name="20% - Accent1 4 2 2 4" xfId="8431" xr:uid="{00000000-0005-0000-0000-0000BF020000}"/>
    <cellStyle name="20% - Accent1 4 2 3" xfId="2559" xr:uid="{00000000-0005-0000-0000-0000C0020000}"/>
    <cellStyle name="20% - Accent1 4 2 3 2" xfId="13287" xr:uid="{00000000-0005-0000-0000-0000C1020000}"/>
    <cellStyle name="20% - Accent1 4 2 3 3" xfId="9041" xr:uid="{00000000-0005-0000-0000-0000C2020000}"/>
    <cellStyle name="20% - Accent1 4 2 4" xfId="12248" xr:uid="{00000000-0005-0000-0000-0000C3020000}"/>
    <cellStyle name="20% - Accent1 4 2 5" xfId="7730" xr:uid="{00000000-0005-0000-0000-0000C4020000}"/>
    <cellStyle name="20% - Accent1 4 3" xfId="1051" xr:uid="{00000000-0005-0000-0000-0000C5020000}"/>
    <cellStyle name="20% - Accent1 4 3 2" xfId="1864" xr:uid="{00000000-0005-0000-0000-0000C6020000}"/>
    <cellStyle name="20% - Accent1 4 3 2 2" xfId="3068" xr:uid="{00000000-0005-0000-0000-0000C7020000}"/>
    <cellStyle name="20% - Accent1 4 3 2 2 2" xfId="13796" xr:uid="{00000000-0005-0000-0000-0000C8020000}"/>
    <cellStyle name="20% - Accent1 4 3 2 2 3" xfId="9458" xr:uid="{00000000-0005-0000-0000-0000C9020000}"/>
    <cellStyle name="20% - Accent1 4 3 2 3" xfId="12762" xr:uid="{00000000-0005-0000-0000-0000CA020000}"/>
    <cellStyle name="20% - Accent1 4 3 2 4" xfId="8432" xr:uid="{00000000-0005-0000-0000-0000CB020000}"/>
    <cellStyle name="20% - Accent1 4 3 3" xfId="2560" xr:uid="{00000000-0005-0000-0000-0000CC020000}"/>
    <cellStyle name="20% - Accent1 4 3 3 2" xfId="13288" xr:uid="{00000000-0005-0000-0000-0000CD020000}"/>
    <cellStyle name="20% - Accent1 4 3 3 3" xfId="9042" xr:uid="{00000000-0005-0000-0000-0000CE020000}"/>
    <cellStyle name="20% - Accent1 4 3 4" xfId="12249" xr:uid="{00000000-0005-0000-0000-0000CF020000}"/>
    <cellStyle name="20% - Accent1 4 3 5" xfId="7731" xr:uid="{00000000-0005-0000-0000-0000D0020000}"/>
    <cellStyle name="20% - Accent1 4 4" xfId="1049" xr:uid="{00000000-0005-0000-0000-0000D1020000}"/>
    <cellStyle name="20% - Accent1 4 4 2" xfId="1862" xr:uid="{00000000-0005-0000-0000-0000D2020000}"/>
    <cellStyle name="20% - Accent1 4 4 2 2" xfId="3066" xr:uid="{00000000-0005-0000-0000-0000D3020000}"/>
    <cellStyle name="20% - Accent1 4 4 2 2 2" xfId="13794" xr:uid="{00000000-0005-0000-0000-0000D4020000}"/>
    <cellStyle name="20% - Accent1 4 4 2 2 3" xfId="9456" xr:uid="{00000000-0005-0000-0000-0000D5020000}"/>
    <cellStyle name="20% - Accent1 4 4 2 3" xfId="12760" xr:uid="{00000000-0005-0000-0000-0000D6020000}"/>
    <cellStyle name="20% - Accent1 4 4 2 4" xfId="8430" xr:uid="{00000000-0005-0000-0000-0000D7020000}"/>
    <cellStyle name="20% - Accent1 4 4 3" xfId="2558" xr:uid="{00000000-0005-0000-0000-0000D8020000}"/>
    <cellStyle name="20% - Accent1 4 4 3 2" xfId="13286" xr:uid="{00000000-0005-0000-0000-0000D9020000}"/>
    <cellStyle name="20% - Accent1 4 4 3 3" xfId="9040" xr:uid="{00000000-0005-0000-0000-0000DA020000}"/>
    <cellStyle name="20% - Accent1 4 4 4" xfId="12247" xr:uid="{00000000-0005-0000-0000-0000DB020000}"/>
    <cellStyle name="20% - Accent1 4 4 5" xfId="7729" xr:uid="{00000000-0005-0000-0000-0000DC020000}"/>
    <cellStyle name="20% - Accent1 4 5" xfId="1605" xr:uid="{00000000-0005-0000-0000-0000DD020000}"/>
    <cellStyle name="20% - Accent1 4 5 2" xfId="2867" xr:uid="{00000000-0005-0000-0000-0000DE020000}"/>
    <cellStyle name="20% - Accent1 4 5 2 2" xfId="13595" xr:uid="{00000000-0005-0000-0000-0000DF020000}"/>
    <cellStyle name="20% - Accent1 4 5 2 3" xfId="9296" xr:uid="{00000000-0005-0000-0000-0000E0020000}"/>
    <cellStyle name="20% - Accent1 4 5 3" xfId="12562" xr:uid="{00000000-0005-0000-0000-0000E1020000}"/>
    <cellStyle name="20% - Accent1 4 5 4" xfId="8211" xr:uid="{00000000-0005-0000-0000-0000E2020000}"/>
    <cellStyle name="20% - Accent1 4 6" xfId="2373" xr:uid="{00000000-0005-0000-0000-0000E3020000}"/>
    <cellStyle name="20% - Accent1 4 6 2" xfId="13101" xr:uid="{00000000-0005-0000-0000-0000E4020000}"/>
    <cellStyle name="20% - Accent1 4 6 3" xfId="8880" xr:uid="{00000000-0005-0000-0000-0000E5020000}"/>
    <cellStyle name="20% - Accent1 4 7" xfId="12025" xr:uid="{00000000-0005-0000-0000-0000E6020000}"/>
    <cellStyle name="20% - Accent1 4 8" xfId="7327" xr:uid="{00000000-0005-0000-0000-0000E7020000}"/>
    <cellStyle name="20% - Accent1 5" xfId="464" xr:uid="{00000000-0005-0000-0000-0000E8020000}"/>
    <cellStyle name="20% - Accent1 5 2" xfId="1053" xr:uid="{00000000-0005-0000-0000-0000E9020000}"/>
    <cellStyle name="20% - Accent1 5 2 2" xfId="1866" xr:uid="{00000000-0005-0000-0000-0000EA020000}"/>
    <cellStyle name="20% - Accent1 5 2 2 2" xfId="3070" xr:uid="{00000000-0005-0000-0000-0000EB020000}"/>
    <cellStyle name="20% - Accent1 5 2 2 2 2" xfId="13798" xr:uid="{00000000-0005-0000-0000-0000EC020000}"/>
    <cellStyle name="20% - Accent1 5 2 2 2 3" xfId="9460" xr:uid="{00000000-0005-0000-0000-0000ED020000}"/>
    <cellStyle name="20% - Accent1 5 2 2 3" xfId="12764" xr:uid="{00000000-0005-0000-0000-0000EE020000}"/>
    <cellStyle name="20% - Accent1 5 2 2 4" xfId="8434" xr:uid="{00000000-0005-0000-0000-0000EF020000}"/>
    <cellStyle name="20% - Accent1 5 2 3" xfId="2562" xr:uid="{00000000-0005-0000-0000-0000F0020000}"/>
    <cellStyle name="20% - Accent1 5 2 3 2" xfId="13290" xr:uid="{00000000-0005-0000-0000-0000F1020000}"/>
    <cellStyle name="20% - Accent1 5 2 3 3" xfId="9044" xr:uid="{00000000-0005-0000-0000-0000F2020000}"/>
    <cellStyle name="20% - Accent1 5 2 4" xfId="12251" xr:uid="{00000000-0005-0000-0000-0000F3020000}"/>
    <cellStyle name="20% - Accent1 5 2 5" xfId="7733" xr:uid="{00000000-0005-0000-0000-0000F4020000}"/>
    <cellStyle name="20% - Accent1 5 3" xfId="1054" xr:uid="{00000000-0005-0000-0000-0000F5020000}"/>
    <cellStyle name="20% - Accent1 5 3 2" xfId="1867" xr:uid="{00000000-0005-0000-0000-0000F6020000}"/>
    <cellStyle name="20% - Accent1 5 3 2 2" xfId="3071" xr:uid="{00000000-0005-0000-0000-0000F7020000}"/>
    <cellStyle name="20% - Accent1 5 3 2 2 2" xfId="13799" xr:uid="{00000000-0005-0000-0000-0000F8020000}"/>
    <cellStyle name="20% - Accent1 5 3 2 2 3" xfId="9461" xr:uid="{00000000-0005-0000-0000-0000F9020000}"/>
    <cellStyle name="20% - Accent1 5 3 2 3" xfId="12765" xr:uid="{00000000-0005-0000-0000-0000FA020000}"/>
    <cellStyle name="20% - Accent1 5 3 2 4" xfId="8435" xr:uid="{00000000-0005-0000-0000-0000FB020000}"/>
    <cellStyle name="20% - Accent1 5 3 3" xfId="2563" xr:uid="{00000000-0005-0000-0000-0000FC020000}"/>
    <cellStyle name="20% - Accent1 5 3 3 2" xfId="13291" xr:uid="{00000000-0005-0000-0000-0000FD020000}"/>
    <cellStyle name="20% - Accent1 5 3 3 3" xfId="9045" xr:uid="{00000000-0005-0000-0000-0000FE020000}"/>
    <cellStyle name="20% - Accent1 5 3 4" xfId="12252" xr:uid="{00000000-0005-0000-0000-0000FF020000}"/>
    <cellStyle name="20% - Accent1 5 3 5" xfId="7734" xr:uid="{00000000-0005-0000-0000-000000030000}"/>
    <cellStyle name="20% - Accent1 5 4" xfId="1052" xr:uid="{00000000-0005-0000-0000-000001030000}"/>
    <cellStyle name="20% - Accent1 5 4 2" xfId="1865" xr:uid="{00000000-0005-0000-0000-000002030000}"/>
    <cellStyle name="20% - Accent1 5 4 2 2" xfId="3069" xr:uid="{00000000-0005-0000-0000-000003030000}"/>
    <cellStyle name="20% - Accent1 5 4 2 2 2" xfId="13797" xr:uid="{00000000-0005-0000-0000-000004030000}"/>
    <cellStyle name="20% - Accent1 5 4 2 2 3" xfId="9459" xr:uid="{00000000-0005-0000-0000-000005030000}"/>
    <cellStyle name="20% - Accent1 5 4 2 3" xfId="12763" xr:uid="{00000000-0005-0000-0000-000006030000}"/>
    <cellStyle name="20% - Accent1 5 4 2 4" xfId="8433" xr:uid="{00000000-0005-0000-0000-000007030000}"/>
    <cellStyle name="20% - Accent1 5 4 3" xfId="2561" xr:uid="{00000000-0005-0000-0000-000008030000}"/>
    <cellStyle name="20% - Accent1 5 4 3 2" xfId="13289" xr:uid="{00000000-0005-0000-0000-000009030000}"/>
    <cellStyle name="20% - Accent1 5 4 3 3" xfId="9043" xr:uid="{00000000-0005-0000-0000-00000A030000}"/>
    <cellStyle name="20% - Accent1 5 4 4" xfId="12250" xr:uid="{00000000-0005-0000-0000-00000B030000}"/>
    <cellStyle name="20% - Accent1 5 4 5" xfId="7732" xr:uid="{00000000-0005-0000-0000-00000C030000}"/>
    <cellStyle name="20% - Accent1 5 5" xfId="1606" xr:uid="{00000000-0005-0000-0000-00000D030000}"/>
    <cellStyle name="20% - Accent1 5 5 2" xfId="2868" xr:uid="{00000000-0005-0000-0000-00000E030000}"/>
    <cellStyle name="20% - Accent1 5 5 2 2" xfId="13596" xr:uid="{00000000-0005-0000-0000-00000F030000}"/>
    <cellStyle name="20% - Accent1 5 5 2 3" xfId="9297" xr:uid="{00000000-0005-0000-0000-000010030000}"/>
    <cellStyle name="20% - Accent1 5 5 3" xfId="12563" xr:uid="{00000000-0005-0000-0000-000011030000}"/>
    <cellStyle name="20% - Accent1 5 5 4" xfId="8212" xr:uid="{00000000-0005-0000-0000-000012030000}"/>
    <cellStyle name="20% - Accent1 5 6" xfId="2374" xr:uid="{00000000-0005-0000-0000-000013030000}"/>
    <cellStyle name="20% - Accent1 5 6 2" xfId="13102" xr:uid="{00000000-0005-0000-0000-000014030000}"/>
    <cellStyle name="20% - Accent1 5 6 3" xfId="8881" xr:uid="{00000000-0005-0000-0000-000015030000}"/>
    <cellStyle name="20% - Accent1 5 7" xfId="12026" xr:uid="{00000000-0005-0000-0000-000016030000}"/>
    <cellStyle name="20% - Accent1 5 8" xfId="7328" xr:uid="{00000000-0005-0000-0000-000017030000}"/>
    <cellStyle name="20% - Accent1 6" xfId="465" xr:uid="{00000000-0005-0000-0000-000018030000}"/>
    <cellStyle name="20% - Accent1 6 2" xfId="1056" xr:uid="{00000000-0005-0000-0000-000019030000}"/>
    <cellStyle name="20% - Accent1 6 2 2" xfId="1869" xr:uid="{00000000-0005-0000-0000-00001A030000}"/>
    <cellStyle name="20% - Accent1 6 2 2 2" xfId="3073" xr:uid="{00000000-0005-0000-0000-00001B030000}"/>
    <cellStyle name="20% - Accent1 6 2 2 2 2" xfId="13801" xr:uid="{00000000-0005-0000-0000-00001C030000}"/>
    <cellStyle name="20% - Accent1 6 2 2 2 3" xfId="9463" xr:uid="{00000000-0005-0000-0000-00001D030000}"/>
    <cellStyle name="20% - Accent1 6 2 2 3" xfId="12767" xr:uid="{00000000-0005-0000-0000-00001E030000}"/>
    <cellStyle name="20% - Accent1 6 2 2 4" xfId="8437" xr:uid="{00000000-0005-0000-0000-00001F030000}"/>
    <cellStyle name="20% - Accent1 6 2 3" xfId="2565" xr:uid="{00000000-0005-0000-0000-000020030000}"/>
    <cellStyle name="20% - Accent1 6 2 3 2" xfId="13293" xr:uid="{00000000-0005-0000-0000-000021030000}"/>
    <cellStyle name="20% - Accent1 6 2 3 3" xfId="9047" xr:uid="{00000000-0005-0000-0000-000022030000}"/>
    <cellStyle name="20% - Accent1 6 2 4" xfId="12254" xr:uid="{00000000-0005-0000-0000-000023030000}"/>
    <cellStyle name="20% - Accent1 6 2 5" xfId="7736" xr:uid="{00000000-0005-0000-0000-000024030000}"/>
    <cellStyle name="20% - Accent1 6 3" xfId="1055" xr:uid="{00000000-0005-0000-0000-000025030000}"/>
    <cellStyle name="20% - Accent1 6 3 2" xfId="1868" xr:uid="{00000000-0005-0000-0000-000026030000}"/>
    <cellStyle name="20% - Accent1 6 3 2 2" xfId="3072" xr:uid="{00000000-0005-0000-0000-000027030000}"/>
    <cellStyle name="20% - Accent1 6 3 2 2 2" xfId="13800" xr:uid="{00000000-0005-0000-0000-000028030000}"/>
    <cellStyle name="20% - Accent1 6 3 2 2 3" xfId="9462" xr:uid="{00000000-0005-0000-0000-000029030000}"/>
    <cellStyle name="20% - Accent1 6 3 2 3" xfId="12766" xr:uid="{00000000-0005-0000-0000-00002A030000}"/>
    <cellStyle name="20% - Accent1 6 3 2 4" xfId="8436" xr:uid="{00000000-0005-0000-0000-00002B030000}"/>
    <cellStyle name="20% - Accent1 6 3 3" xfId="2564" xr:uid="{00000000-0005-0000-0000-00002C030000}"/>
    <cellStyle name="20% - Accent1 6 3 3 2" xfId="13292" xr:uid="{00000000-0005-0000-0000-00002D030000}"/>
    <cellStyle name="20% - Accent1 6 3 3 3" xfId="9046" xr:uid="{00000000-0005-0000-0000-00002E030000}"/>
    <cellStyle name="20% - Accent1 6 3 4" xfId="12253" xr:uid="{00000000-0005-0000-0000-00002F030000}"/>
    <cellStyle name="20% - Accent1 6 3 5" xfId="7735" xr:uid="{00000000-0005-0000-0000-000030030000}"/>
    <cellStyle name="20% - Accent1 6 4" xfId="1607" xr:uid="{00000000-0005-0000-0000-000031030000}"/>
    <cellStyle name="20% - Accent1 6 4 2" xfId="2869" xr:uid="{00000000-0005-0000-0000-000032030000}"/>
    <cellStyle name="20% - Accent1 6 4 2 2" xfId="13597" xr:uid="{00000000-0005-0000-0000-000033030000}"/>
    <cellStyle name="20% - Accent1 6 4 2 3" xfId="9298" xr:uid="{00000000-0005-0000-0000-000034030000}"/>
    <cellStyle name="20% - Accent1 6 4 3" xfId="12564" xr:uid="{00000000-0005-0000-0000-000035030000}"/>
    <cellStyle name="20% - Accent1 6 4 4" xfId="8213" xr:uid="{00000000-0005-0000-0000-000036030000}"/>
    <cellStyle name="20% - Accent1 6 5" xfId="2375" xr:uid="{00000000-0005-0000-0000-000037030000}"/>
    <cellStyle name="20% - Accent1 6 5 2" xfId="13103" xr:uid="{00000000-0005-0000-0000-000038030000}"/>
    <cellStyle name="20% - Accent1 6 5 3" xfId="8882" xr:uid="{00000000-0005-0000-0000-000039030000}"/>
    <cellStyle name="20% - Accent1 6 6" xfId="12027" xr:uid="{00000000-0005-0000-0000-00003A030000}"/>
    <cellStyle name="20% - Accent1 6 7" xfId="7329" xr:uid="{00000000-0005-0000-0000-00003B030000}"/>
    <cellStyle name="20% - Accent1 7" xfId="466" xr:uid="{00000000-0005-0000-0000-00003C030000}"/>
    <cellStyle name="20% - Accent1 7 2" xfId="1058" xr:uid="{00000000-0005-0000-0000-00003D030000}"/>
    <cellStyle name="20% - Accent1 7 2 2" xfId="1871" xr:uid="{00000000-0005-0000-0000-00003E030000}"/>
    <cellStyle name="20% - Accent1 7 2 2 2" xfId="3075" xr:uid="{00000000-0005-0000-0000-00003F030000}"/>
    <cellStyle name="20% - Accent1 7 2 2 2 2" xfId="13803" xr:uid="{00000000-0005-0000-0000-000040030000}"/>
    <cellStyle name="20% - Accent1 7 2 2 2 3" xfId="9465" xr:uid="{00000000-0005-0000-0000-000041030000}"/>
    <cellStyle name="20% - Accent1 7 2 2 3" xfId="12769" xr:uid="{00000000-0005-0000-0000-000042030000}"/>
    <cellStyle name="20% - Accent1 7 2 2 4" xfId="8439" xr:uid="{00000000-0005-0000-0000-000043030000}"/>
    <cellStyle name="20% - Accent1 7 2 3" xfId="2567" xr:uid="{00000000-0005-0000-0000-000044030000}"/>
    <cellStyle name="20% - Accent1 7 2 3 2" xfId="13295" xr:uid="{00000000-0005-0000-0000-000045030000}"/>
    <cellStyle name="20% - Accent1 7 2 3 3" xfId="9049" xr:uid="{00000000-0005-0000-0000-000046030000}"/>
    <cellStyle name="20% - Accent1 7 2 4" xfId="12256" xr:uid="{00000000-0005-0000-0000-000047030000}"/>
    <cellStyle name="20% - Accent1 7 2 5" xfId="7738" xr:uid="{00000000-0005-0000-0000-000048030000}"/>
    <cellStyle name="20% - Accent1 7 3" xfId="1057" xr:uid="{00000000-0005-0000-0000-000049030000}"/>
    <cellStyle name="20% - Accent1 7 3 2" xfId="1870" xr:uid="{00000000-0005-0000-0000-00004A030000}"/>
    <cellStyle name="20% - Accent1 7 3 2 2" xfId="3074" xr:uid="{00000000-0005-0000-0000-00004B030000}"/>
    <cellStyle name="20% - Accent1 7 3 2 2 2" xfId="13802" xr:uid="{00000000-0005-0000-0000-00004C030000}"/>
    <cellStyle name="20% - Accent1 7 3 2 2 3" xfId="9464" xr:uid="{00000000-0005-0000-0000-00004D030000}"/>
    <cellStyle name="20% - Accent1 7 3 2 3" xfId="12768" xr:uid="{00000000-0005-0000-0000-00004E030000}"/>
    <cellStyle name="20% - Accent1 7 3 2 4" xfId="8438" xr:uid="{00000000-0005-0000-0000-00004F030000}"/>
    <cellStyle name="20% - Accent1 7 3 3" xfId="2566" xr:uid="{00000000-0005-0000-0000-000050030000}"/>
    <cellStyle name="20% - Accent1 7 3 3 2" xfId="13294" xr:uid="{00000000-0005-0000-0000-000051030000}"/>
    <cellStyle name="20% - Accent1 7 3 3 3" xfId="9048" xr:uid="{00000000-0005-0000-0000-000052030000}"/>
    <cellStyle name="20% - Accent1 7 3 4" xfId="12255" xr:uid="{00000000-0005-0000-0000-000053030000}"/>
    <cellStyle name="20% - Accent1 7 3 5" xfId="7737" xr:uid="{00000000-0005-0000-0000-000054030000}"/>
    <cellStyle name="20% - Accent1 7 4" xfId="1608" xr:uid="{00000000-0005-0000-0000-000055030000}"/>
    <cellStyle name="20% - Accent1 7 4 2" xfId="2870" xr:uid="{00000000-0005-0000-0000-000056030000}"/>
    <cellStyle name="20% - Accent1 7 4 2 2" xfId="13598" xr:uid="{00000000-0005-0000-0000-000057030000}"/>
    <cellStyle name="20% - Accent1 7 4 2 3" xfId="9299" xr:uid="{00000000-0005-0000-0000-000058030000}"/>
    <cellStyle name="20% - Accent1 7 4 3" xfId="12565" xr:uid="{00000000-0005-0000-0000-000059030000}"/>
    <cellStyle name="20% - Accent1 7 4 4" xfId="8214" xr:uid="{00000000-0005-0000-0000-00005A030000}"/>
    <cellStyle name="20% - Accent1 7 5" xfId="2376" xr:uid="{00000000-0005-0000-0000-00005B030000}"/>
    <cellStyle name="20% - Accent1 7 5 2" xfId="13104" xr:uid="{00000000-0005-0000-0000-00005C030000}"/>
    <cellStyle name="20% - Accent1 7 5 3" xfId="8883" xr:uid="{00000000-0005-0000-0000-00005D030000}"/>
    <cellStyle name="20% - Accent1 7 6" xfId="12028" xr:uid="{00000000-0005-0000-0000-00005E030000}"/>
    <cellStyle name="20% - Accent1 7 7" xfId="7330" xr:uid="{00000000-0005-0000-0000-00005F030000}"/>
    <cellStyle name="20% - Accent1 8" xfId="678" xr:uid="{00000000-0005-0000-0000-000060030000}"/>
    <cellStyle name="20% - Accent1 8 2" xfId="1059" xr:uid="{00000000-0005-0000-0000-000061030000}"/>
    <cellStyle name="20% - Accent1 8 2 2" xfId="4565" xr:uid="{00000000-0005-0000-0000-000062030000}"/>
    <cellStyle name="20% - Accent1 8 2 2 2" xfId="14616" xr:uid="{00000000-0005-0000-0000-000063030000}"/>
    <cellStyle name="20% - Accent1 8 2 2 3" xfId="10456" xr:uid="{00000000-0005-0000-0000-000064030000}"/>
    <cellStyle name="20% - Accent1 8 2 3" xfId="4207" xr:uid="{00000000-0005-0000-0000-000065030000}"/>
    <cellStyle name="20% - Accent1 8 2 3 2" xfId="14288" xr:uid="{00000000-0005-0000-0000-000066030000}"/>
    <cellStyle name="20% - Accent1 8 2 3 3" xfId="10154" xr:uid="{00000000-0005-0000-0000-000067030000}"/>
    <cellStyle name="20% - Accent1 8 2 4" xfId="7739" xr:uid="{00000000-0005-0000-0000-000068030000}"/>
    <cellStyle name="20% - Accent1 8 3" xfId="1713" xr:uid="{00000000-0005-0000-0000-000069030000}"/>
    <cellStyle name="20% - Accent1 8 3 2" xfId="2958" xr:uid="{00000000-0005-0000-0000-00006A030000}"/>
    <cellStyle name="20% - Accent1 8 3 2 2" xfId="13686" xr:uid="{00000000-0005-0000-0000-00006B030000}"/>
    <cellStyle name="20% - Accent1 8 3 2 3" xfId="9373" xr:uid="{00000000-0005-0000-0000-00006C030000}"/>
    <cellStyle name="20% - Accent1 8 3 3" xfId="12653" xr:uid="{00000000-0005-0000-0000-00006D030000}"/>
    <cellStyle name="20% - Accent1 8 3 4" xfId="8305" xr:uid="{00000000-0005-0000-0000-00006E030000}"/>
    <cellStyle name="20% - Accent1 8 4" xfId="2463" xr:uid="{00000000-0005-0000-0000-00006F030000}"/>
    <cellStyle name="20% - Accent1 8 4 2" xfId="13191" xr:uid="{00000000-0005-0000-0000-000070030000}"/>
    <cellStyle name="20% - Accent1 8 4 3" xfId="8957" xr:uid="{00000000-0005-0000-0000-000071030000}"/>
    <cellStyle name="20% - Accent1 8 5" xfId="12135" xr:uid="{00000000-0005-0000-0000-000072030000}"/>
    <cellStyle name="20% - Accent1 8 6" xfId="7507" xr:uid="{00000000-0005-0000-0000-000073030000}"/>
    <cellStyle name="20% - Accent1 9" xfId="700" xr:uid="{00000000-0005-0000-0000-000074030000}"/>
    <cellStyle name="20% - Accent1 9 2" xfId="1060" xr:uid="{00000000-0005-0000-0000-000075030000}"/>
    <cellStyle name="20% - Accent1 9 2 2" xfId="1872" xr:uid="{00000000-0005-0000-0000-000076030000}"/>
    <cellStyle name="20% - Accent1 9 2 2 2" xfId="3076" xr:uid="{00000000-0005-0000-0000-000077030000}"/>
    <cellStyle name="20% - Accent1 9 2 2 2 2" xfId="13804" xr:uid="{00000000-0005-0000-0000-000078030000}"/>
    <cellStyle name="20% - Accent1 9 2 2 2 3" xfId="9466" xr:uid="{00000000-0005-0000-0000-000079030000}"/>
    <cellStyle name="20% - Accent1 9 2 2 3" xfId="12770" xr:uid="{00000000-0005-0000-0000-00007A030000}"/>
    <cellStyle name="20% - Accent1 9 2 2 4" xfId="8440" xr:uid="{00000000-0005-0000-0000-00007B030000}"/>
    <cellStyle name="20% - Accent1 9 2 3" xfId="2568" xr:uid="{00000000-0005-0000-0000-00007C030000}"/>
    <cellStyle name="20% - Accent1 9 2 3 2" xfId="13296" xr:uid="{00000000-0005-0000-0000-00007D030000}"/>
    <cellStyle name="20% - Accent1 9 2 3 3" xfId="9050" xr:uid="{00000000-0005-0000-0000-00007E030000}"/>
    <cellStyle name="20% - Accent1 9 2 4" xfId="12257" xr:uid="{00000000-0005-0000-0000-00007F030000}"/>
    <cellStyle name="20% - Accent1 9 2 5" xfId="7740" xr:uid="{00000000-0005-0000-0000-000080030000}"/>
    <cellStyle name="20% - Accent1 9 3" xfId="1728" xr:uid="{00000000-0005-0000-0000-000081030000}"/>
    <cellStyle name="20% - Accent1 9 3 2" xfId="2973" xr:uid="{00000000-0005-0000-0000-000082030000}"/>
    <cellStyle name="20% - Accent1 9 3 2 2" xfId="13701" xr:uid="{00000000-0005-0000-0000-000083030000}"/>
    <cellStyle name="20% - Accent1 9 3 2 3" xfId="9386" xr:uid="{00000000-0005-0000-0000-000084030000}"/>
    <cellStyle name="20% - Accent1 9 3 3" xfId="12668" xr:uid="{00000000-0005-0000-0000-000085030000}"/>
    <cellStyle name="20% - Accent1 9 3 4" xfId="8318" xr:uid="{00000000-0005-0000-0000-000086030000}"/>
    <cellStyle name="20% - Accent1 9 4" xfId="2478" xr:uid="{00000000-0005-0000-0000-000087030000}"/>
    <cellStyle name="20% - Accent1 9 4 2" xfId="13206" xr:uid="{00000000-0005-0000-0000-000088030000}"/>
    <cellStyle name="20% - Accent1 9 4 3" xfId="8970" xr:uid="{00000000-0005-0000-0000-000089030000}"/>
    <cellStyle name="20% - Accent1 9 5" xfId="12150" xr:uid="{00000000-0005-0000-0000-00008A030000}"/>
    <cellStyle name="20% - Accent1 9 6" xfId="7527" xr:uid="{00000000-0005-0000-0000-00008B030000}"/>
    <cellStyle name="20% - Accent2" xfId="32" builtinId="34" customBuiltin="1"/>
    <cellStyle name="20% - Accent2 10" xfId="732" xr:uid="{00000000-0005-0000-0000-00008D030000}"/>
    <cellStyle name="20% - Accent2 10 2" xfId="1751" xr:uid="{00000000-0005-0000-0000-00008E030000}"/>
    <cellStyle name="20% - Accent2 10 2 2" xfId="2990" xr:uid="{00000000-0005-0000-0000-00008F030000}"/>
    <cellStyle name="20% - Accent2 10 2 2 2" xfId="13718" xr:uid="{00000000-0005-0000-0000-000090030000}"/>
    <cellStyle name="20% - Accent2 10 2 2 3" xfId="9401" xr:uid="{00000000-0005-0000-0000-000091030000}"/>
    <cellStyle name="20% - Accent2 10 2 3" xfId="12685" xr:uid="{00000000-0005-0000-0000-000092030000}"/>
    <cellStyle name="20% - Accent2 10 2 4" xfId="8339" xr:uid="{00000000-0005-0000-0000-000093030000}"/>
    <cellStyle name="20% - Accent2 10 3" xfId="2495" xr:uid="{00000000-0005-0000-0000-000094030000}"/>
    <cellStyle name="20% - Accent2 10 3 2" xfId="13223" xr:uid="{00000000-0005-0000-0000-000095030000}"/>
    <cellStyle name="20% - Accent2 10 3 3" xfId="8985" xr:uid="{00000000-0005-0000-0000-000096030000}"/>
    <cellStyle name="20% - Accent2 10 4" xfId="12167" xr:uid="{00000000-0005-0000-0000-000097030000}"/>
    <cellStyle name="20% - Accent2 10 5" xfId="7557" xr:uid="{00000000-0005-0000-0000-000098030000}"/>
    <cellStyle name="20% - Accent2 11" xfId="754" xr:uid="{00000000-0005-0000-0000-000099030000}"/>
    <cellStyle name="20% - Accent2 11 2" xfId="1767" xr:uid="{00000000-0005-0000-0000-00009A030000}"/>
    <cellStyle name="20% - Accent2 11 2 2" xfId="3004" xr:uid="{00000000-0005-0000-0000-00009B030000}"/>
    <cellStyle name="20% - Accent2 11 2 2 2" xfId="13732" xr:uid="{00000000-0005-0000-0000-00009C030000}"/>
    <cellStyle name="20% - Accent2 11 2 2 3" xfId="9414" xr:uid="{00000000-0005-0000-0000-00009D030000}"/>
    <cellStyle name="20% - Accent2 11 2 3" xfId="12699" xr:uid="{00000000-0005-0000-0000-00009E030000}"/>
    <cellStyle name="20% - Accent2 11 2 4" xfId="8354" xr:uid="{00000000-0005-0000-0000-00009F030000}"/>
    <cellStyle name="20% - Accent2 11 3" xfId="2509" xr:uid="{00000000-0005-0000-0000-0000A0030000}"/>
    <cellStyle name="20% - Accent2 11 3 2" xfId="13237" xr:uid="{00000000-0005-0000-0000-0000A1030000}"/>
    <cellStyle name="20% - Accent2 11 3 3" xfId="8998" xr:uid="{00000000-0005-0000-0000-0000A2030000}"/>
    <cellStyle name="20% - Accent2 11 4" xfId="12181" xr:uid="{00000000-0005-0000-0000-0000A3030000}"/>
    <cellStyle name="20% - Accent2 11 5" xfId="7578" xr:uid="{00000000-0005-0000-0000-0000A4030000}"/>
    <cellStyle name="20% - Accent2 12" xfId="807" xr:uid="{00000000-0005-0000-0000-0000A5030000}"/>
    <cellStyle name="20% - Accent2 12 2" xfId="1790" xr:uid="{00000000-0005-0000-0000-0000A6030000}"/>
    <cellStyle name="20% - Accent2 12 2 2" xfId="3022" xr:uid="{00000000-0005-0000-0000-0000A7030000}"/>
    <cellStyle name="20% - Accent2 12 2 2 2" xfId="13750" xr:uid="{00000000-0005-0000-0000-0000A8030000}"/>
    <cellStyle name="20% - Accent2 12 2 2 3" xfId="9427" xr:uid="{00000000-0005-0000-0000-0000A9030000}"/>
    <cellStyle name="20% - Accent2 12 2 3" xfId="12717" xr:uid="{00000000-0005-0000-0000-0000AA030000}"/>
    <cellStyle name="20% - Accent2 12 2 4" xfId="8372" xr:uid="{00000000-0005-0000-0000-0000AB030000}"/>
    <cellStyle name="20% - Accent2 12 3" xfId="2527" xr:uid="{00000000-0005-0000-0000-0000AC030000}"/>
    <cellStyle name="20% - Accent2 12 3 2" xfId="13255" xr:uid="{00000000-0005-0000-0000-0000AD030000}"/>
    <cellStyle name="20% - Accent2 12 3 3" xfId="9011" xr:uid="{00000000-0005-0000-0000-0000AE030000}"/>
    <cellStyle name="20% - Accent2 12 4" xfId="12199" xr:uid="{00000000-0005-0000-0000-0000AF030000}"/>
    <cellStyle name="20% - Accent2 12 5" xfId="7626" xr:uid="{00000000-0005-0000-0000-0000B0030000}"/>
    <cellStyle name="20% - Accent2 13" xfId="1355" xr:uid="{00000000-0005-0000-0000-0000B1030000}"/>
    <cellStyle name="20% - Accent2 13 2" xfId="2118" xr:uid="{00000000-0005-0000-0000-0000B2030000}"/>
    <cellStyle name="20% - Accent2 13 2 2" xfId="3312" xr:uid="{00000000-0005-0000-0000-0000B3030000}"/>
    <cellStyle name="20% - Accent2 13 2 2 2" xfId="14040" xr:uid="{00000000-0005-0000-0000-0000B4030000}"/>
    <cellStyle name="20% - Accent2 13 2 2 3" xfId="9674" xr:uid="{00000000-0005-0000-0000-0000B5030000}"/>
    <cellStyle name="20% - Accent2 13 2 3" xfId="13006" xr:uid="{00000000-0005-0000-0000-0000B6030000}"/>
    <cellStyle name="20% - Accent2 13 2 4" xfId="8658" xr:uid="{00000000-0005-0000-0000-0000B7030000}"/>
    <cellStyle name="20% - Accent2 13 3" xfId="2804" xr:uid="{00000000-0005-0000-0000-0000B8030000}"/>
    <cellStyle name="20% - Accent2 13 3 2" xfId="13532" xr:uid="{00000000-0005-0000-0000-0000B9030000}"/>
    <cellStyle name="20% - Accent2 13 3 3" xfId="9258" xr:uid="{00000000-0005-0000-0000-0000BA030000}"/>
    <cellStyle name="20% - Accent2 13 4" xfId="12498" xr:uid="{00000000-0005-0000-0000-0000BB030000}"/>
    <cellStyle name="20% - Accent2 13 5" xfId="7994" xr:uid="{00000000-0005-0000-0000-0000BC030000}"/>
    <cellStyle name="20% - Accent2 14" xfId="1437" xr:uid="{00000000-0005-0000-0000-0000BD030000}"/>
    <cellStyle name="20% - Accent2 14 2" xfId="2152" xr:uid="{00000000-0005-0000-0000-0000BE030000}"/>
    <cellStyle name="20% - Accent2 14 2 2" xfId="3335" xr:uid="{00000000-0005-0000-0000-0000BF030000}"/>
    <cellStyle name="20% - Accent2 14 2 2 2" xfId="14063" xr:uid="{00000000-0005-0000-0000-0000C0030000}"/>
    <cellStyle name="20% - Accent2 14 2 2 3" xfId="9687" xr:uid="{00000000-0005-0000-0000-0000C1030000}"/>
    <cellStyle name="20% - Accent2 14 2 3" xfId="13029" xr:uid="{00000000-0005-0000-0000-0000C2030000}"/>
    <cellStyle name="20% - Accent2 14 2 4" xfId="8682" xr:uid="{00000000-0005-0000-0000-0000C3030000}"/>
    <cellStyle name="20% - Accent2 14 3" xfId="2827" xr:uid="{00000000-0005-0000-0000-0000C4030000}"/>
    <cellStyle name="20% - Accent2 14 3 2" xfId="13555" xr:uid="{00000000-0005-0000-0000-0000C5030000}"/>
    <cellStyle name="20% - Accent2 14 3 3" xfId="9271" xr:uid="{00000000-0005-0000-0000-0000C6030000}"/>
    <cellStyle name="20% - Accent2 14 4" xfId="12520" xr:uid="{00000000-0005-0000-0000-0000C7030000}"/>
    <cellStyle name="20% - Accent2 14 5" xfId="8067" xr:uid="{00000000-0005-0000-0000-0000C8030000}"/>
    <cellStyle name="20% - Accent2 15" xfId="1507" xr:uid="{00000000-0005-0000-0000-0000C9030000}"/>
    <cellStyle name="20% - Accent2 15 2" xfId="4235" xr:uid="{00000000-0005-0000-0000-0000CA030000}"/>
    <cellStyle name="20% - Accent2 15 2 2" xfId="4591" xr:uid="{00000000-0005-0000-0000-0000CB030000}"/>
    <cellStyle name="20% - Accent2 15 2 2 2" xfId="14641" xr:uid="{00000000-0005-0000-0000-0000CC030000}"/>
    <cellStyle name="20% - Accent2 15 2 2 3" xfId="10475" xr:uid="{00000000-0005-0000-0000-0000CD030000}"/>
    <cellStyle name="20% - Accent2 15 2 3" xfId="14313" xr:uid="{00000000-0005-0000-0000-0000CE030000}"/>
    <cellStyle name="20% - Accent2 15 2 4" xfId="10173" xr:uid="{00000000-0005-0000-0000-0000CF030000}"/>
    <cellStyle name="20% - Accent2 15 3" xfId="4408" xr:uid="{00000000-0005-0000-0000-0000D0030000}"/>
    <cellStyle name="20% - Accent2 15 3 2" xfId="14466" xr:uid="{00000000-0005-0000-0000-0000D1030000}"/>
    <cellStyle name="20% - Accent2 15 3 3" xfId="10316" xr:uid="{00000000-0005-0000-0000-0000D2030000}"/>
    <cellStyle name="20% - Accent2 15 4" xfId="3433" xr:uid="{00000000-0005-0000-0000-0000D3030000}"/>
    <cellStyle name="20% - Accent2 15 4 2" xfId="14118" xr:uid="{00000000-0005-0000-0000-0000D4030000}"/>
    <cellStyle name="20% - Accent2 15 4 3" xfId="9744" xr:uid="{00000000-0005-0000-0000-0000D5030000}"/>
    <cellStyle name="20% - Accent2 15 5" xfId="8127" xr:uid="{00000000-0005-0000-0000-0000D6030000}"/>
    <cellStyle name="20% - Accent2 16" xfId="1468" xr:uid="{00000000-0005-0000-0000-0000D7030000}"/>
    <cellStyle name="20% - Accent2 16 2" xfId="2841" xr:uid="{00000000-0005-0000-0000-0000D8030000}"/>
    <cellStyle name="20% - Accent2 16 2 2" xfId="4604" xr:uid="{00000000-0005-0000-0000-0000D9030000}"/>
    <cellStyle name="20% - Accent2 16 2 2 2" xfId="14654" xr:uid="{00000000-0005-0000-0000-0000DA030000}"/>
    <cellStyle name="20% - Accent2 16 2 2 3" xfId="10488" xr:uid="{00000000-0005-0000-0000-0000DB030000}"/>
    <cellStyle name="20% - Accent2 16 2 3" xfId="13569" xr:uid="{00000000-0005-0000-0000-0000DC030000}"/>
    <cellStyle name="20% - Accent2 16 2 4" xfId="9284" xr:uid="{00000000-0005-0000-0000-0000DD030000}"/>
    <cellStyle name="20% - Accent2 16 3" xfId="4421" xr:uid="{00000000-0005-0000-0000-0000DE030000}"/>
    <cellStyle name="20% - Accent2 16 3 2" xfId="14479" xr:uid="{00000000-0005-0000-0000-0000DF030000}"/>
    <cellStyle name="20% - Accent2 16 3 3" xfId="10329" xr:uid="{00000000-0005-0000-0000-0000E0030000}"/>
    <cellStyle name="20% - Accent2 16 4" xfId="12534" xr:uid="{00000000-0005-0000-0000-0000E1030000}"/>
    <cellStyle name="20% - Accent2 16 5" xfId="8097" xr:uid="{00000000-0005-0000-0000-0000E2030000}"/>
    <cellStyle name="20% - Accent2 17" xfId="2293" xr:uid="{00000000-0005-0000-0000-0000E3030000}"/>
    <cellStyle name="20% - Accent2 17 2" xfId="4249" xr:uid="{00000000-0005-0000-0000-0000E4030000}"/>
    <cellStyle name="20% - Accent2 17 2 2" xfId="4617" xr:uid="{00000000-0005-0000-0000-0000E5030000}"/>
    <cellStyle name="20% - Accent2 17 2 2 2" xfId="14667" xr:uid="{00000000-0005-0000-0000-0000E6030000}"/>
    <cellStyle name="20% - Accent2 17 2 2 3" xfId="10501" xr:uid="{00000000-0005-0000-0000-0000E7030000}"/>
    <cellStyle name="20% - Accent2 17 2 3" xfId="14327" xr:uid="{00000000-0005-0000-0000-0000E8030000}"/>
    <cellStyle name="20% - Accent2 17 2 4" xfId="10187" xr:uid="{00000000-0005-0000-0000-0000E9030000}"/>
    <cellStyle name="20% - Accent2 17 3" xfId="4434" xr:uid="{00000000-0005-0000-0000-0000EA030000}"/>
    <cellStyle name="20% - Accent2 17 3 2" xfId="14492" xr:uid="{00000000-0005-0000-0000-0000EB030000}"/>
    <cellStyle name="20% - Accent2 17 3 3" xfId="10342" xr:uid="{00000000-0005-0000-0000-0000EC030000}"/>
    <cellStyle name="20% - Accent2 17 4" xfId="3448" xr:uid="{00000000-0005-0000-0000-0000ED030000}"/>
    <cellStyle name="20% - Accent2 17 4 2" xfId="14132" xr:uid="{00000000-0005-0000-0000-0000EE030000}"/>
    <cellStyle name="20% - Accent2 17 4 3" xfId="9758" xr:uid="{00000000-0005-0000-0000-0000EF030000}"/>
    <cellStyle name="20% - Accent2 17 5" xfId="13053" xr:uid="{00000000-0005-0000-0000-0000F0030000}"/>
    <cellStyle name="20% - Accent2 17 6" xfId="8809" xr:uid="{00000000-0005-0000-0000-0000F1030000}"/>
    <cellStyle name="20% - Accent2 18" xfId="2316" xr:uid="{00000000-0005-0000-0000-0000F2030000}"/>
    <cellStyle name="20% - Accent2 18 2" xfId="4262" xr:uid="{00000000-0005-0000-0000-0000F3030000}"/>
    <cellStyle name="20% - Accent2 18 2 2" xfId="4630" xr:uid="{00000000-0005-0000-0000-0000F4030000}"/>
    <cellStyle name="20% - Accent2 18 2 2 2" xfId="14680" xr:uid="{00000000-0005-0000-0000-0000F5030000}"/>
    <cellStyle name="20% - Accent2 18 2 2 3" xfId="10514" xr:uid="{00000000-0005-0000-0000-0000F6030000}"/>
    <cellStyle name="20% - Accent2 18 2 3" xfId="14340" xr:uid="{00000000-0005-0000-0000-0000F7030000}"/>
    <cellStyle name="20% - Accent2 18 2 4" xfId="10200" xr:uid="{00000000-0005-0000-0000-0000F8030000}"/>
    <cellStyle name="20% - Accent2 18 3" xfId="4447" xr:uid="{00000000-0005-0000-0000-0000F9030000}"/>
    <cellStyle name="20% - Accent2 18 3 2" xfId="14505" xr:uid="{00000000-0005-0000-0000-0000FA030000}"/>
    <cellStyle name="20% - Accent2 18 3 3" xfId="10355" xr:uid="{00000000-0005-0000-0000-0000FB030000}"/>
    <cellStyle name="20% - Accent2 18 4" xfId="3461" xr:uid="{00000000-0005-0000-0000-0000FC030000}"/>
    <cellStyle name="20% - Accent2 18 4 2" xfId="14145" xr:uid="{00000000-0005-0000-0000-0000FD030000}"/>
    <cellStyle name="20% - Accent2 18 4 3" xfId="9771" xr:uid="{00000000-0005-0000-0000-0000FE030000}"/>
    <cellStyle name="20% - Accent2 18 5" xfId="13068" xr:uid="{00000000-0005-0000-0000-0000FF030000}"/>
    <cellStyle name="20% - Accent2 18 6" xfId="8830" xr:uid="{00000000-0005-0000-0000-000000040000}"/>
    <cellStyle name="20% - Accent2 19" xfId="2345" xr:uid="{00000000-0005-0000-0000-000001040000}"/>
    <cellStyle name="20% - Accent2 19 2" xfId="4275" xr:uid="{00000000-0005-0000-0000-000002040000}"/>
    <cellStyle name="20% - Accent2 19 2 2" xfId="4643" xr:uid="{00000000-0005-0000-0000-000003040000}"/>
    <cellStyle name="20% - Accent2 19 2 2 2" xfId="14693" xr:uid="{00000000-0005-0000-0000-000004040000}"/>
    <cellStyle name="20% - Accent2 19 2 2 3" xfId="10527" xr:uid="{00000000-0005-0000-0000-000005040000}"/>
    <cellStyle name="20% - Accent2 19 2 3" xfId="14353" xr:uid="{00000000-0005-0000-0000-000006040000}"/>
    <cellStyle name="20% - Accent2 19 2 4" xfId="10213" xr:uid="{00000000-0005-0000-0000-000007040000}"/>
    <cellStyle name="20% - Accent2 19 3" xfId="4460" xr:uid="{00000000-0005-0000-0000-000008040000}"/>
    <cellStyle name="20% - Accent2 19 3 2" xfId="14518" xr:uid="{00000000-0005-0000-0000-000009040000}"/>
    <cellStyle name="20% - Accent2 19 3 3" xfId="10368" xr:uid="{00000000-0005-0000-0000-00000A040000}"/>
    <cellStyle name="20% - Accent2 19 4" xfId="13083" xr:uid="{00000000-0005-0000-0000-00000B040000}"/>
    <cellStyle name="20% - Accent2 19 5" xfId="8857" xr:uid="{00000000-0005-0000-0000-00000C040000}"/>
    <cellStyle name="20% - Accent2 2" xfId="467" xr:uid="{00000000-0005-0000-0000-00000D040000}"/>
    <cellStyle name="20% - Accent2 2 10" xfId="37292" xr:uid="{00000000-0005-0000-0000-00000E040000}"/>
    <cellStyle name="20% - Accent2 2 2" xfId="1031" xr:uid="{00000000-0005-0000-0000-00000F040000}"/>
    <cellStyle name="20% - Accent2 2 2 2" xfId="1062" xr:uid="{00000000-0005-0000-0000-000010040000}"/>
    <cellStyle name="20% - Accent2 2 2 2 2" xfId="1874" xr:uid="{00000000-0005-0000-0000-000011040000}"/>
    <cellStyle name="20% - Accent2 2 2 2 2 2" xfId="3078" xr:uid="{00000000-0005-0000-0000-000012040000}"/>
    <cellStyle name="20% - Accent2 2 2 2 2 2 2" xfId="13806" xr:uid="{00000000-0005-0000-0000-000013040000}"/>
    <cellStyle name="20% - Accent2 2 2 2 2 2 3" xfId="9468" xr:uid="{00000000-0005-0000-0000-000014040000}"/>
    <cellStyle name="20% - Accent2 2 2 2 2 3" xfId="12772" xr:uid="{00000000-0005-0000-0000-000015040000}"/>
    <cellStyle name="20% - Accent2 2 2 2 2 4" xfId="8442" xr:uid="{00000000-0005-0000-0000-000016040000}"/>
    <cellStyle name="20% - Accent2 2 2 2 3" xfId="2570" xr:uid="{00000000-0005-0000-0000-000017040000}"/>
    <cellStyle name="20% - Accent2 2 2 2 3 2" xfId="13298" xr:uid="{00000000-0005-0000-0000-000018040000}"/>
    <cellStyle name="20% - Accent2 2 2 2 3 3" xfId="9052" xr:uid="{00000000-0005-0000-0000-000019040000}"/>
    <cellStyle name="20% - Accent2 2 2 2 4" xfId="4783" xr:uid="{00000000-0005-0000-0000-00001A040000}"/>
    <cellStyle name="20% - Accent2 2 2 2 5" xfId="12259" xr:uid="{00000000-0005-0000-0000-00001B040000}"/>
    <cellStyle name="20% - Accent2 2 2 2 6" xfId="7742" xr:uid="{00000000-0005-0000-0000-00001C040000}"/>
    <cellStyle name="20% - Accent2 2 2 3" xfId="1845" xr:uid="{00000000-0005-0000-0000-00001D040000}"/>
    <cellStyle name="20% - Accent2 2 2 3 2" xfId="3049" xr:uid="{00000000-0005-0000-0000-00001E040000}"/>
    <cellStyle name="20% - Accent2 2 2 3 2 2" xfId="13777" xr:uid="{00000000-0005-0000-0000-00001F040000}"/>
    <cellStyle name="20% - Accent2 2 2 3 2 3" xfId="9440" xr:uid="{00000000-0005-0000-0000-000020040000}"/>
    <cellStyle name="20% - Accent2 2 2 3 3" xfId="4776" xr:uid="{00000000-0005-0000-0000-000021040000}"/>
    <cellStyle name="20% - Accent2 2 2 3 4" xfId="12743" xr:uid="{00000000-0005-0000-0000-000022040000}"/>
    <cellStyle name="20% - Accent2 2 2 3 5" xfId="8414" xr:uid="{00000000-0005-0000-0000-000023040000}"/>
    <cellStyle name="20% - Accent2 2 2 4" xfId="2541" xr:uid="{00000000-0005-0000-0000-000024040000}"/>
    <cellStyle name="20% - Accent2 2 2 4 2" xfId="13269" xr:uid="{00000000-0005-0000-0000-000025040000}"/>
    <cellStyle name="20% - Accent2 2 2 4 3" xfId="9024" xr:uid="{00000000-0005-0000-0000-000026040000}"/>
    <cellStyle name="20% - Accent2 2 2 5" xfId="4781" xr:uid="{00000000-0005-0000-0000-000027040000}"/>
    <cellStyle name="20% - Accent2 2 2 6" xfId="12229" xr:uid="{00000000-0005-0000-0000-000028040000}"/>
    <cellStyle name="20% - Accent2 2 2 7" xfId="7712" xr:uid="{00000000-0005-0000-0000-000029040000}"/>
    <cellStyle name="20% - Accent2 2 3" xfId="1063" xr:uid="{00000000-0005-0000-0000-00002A040000}"/>
    <cellStyle name="20% - Accent2 2 3 2" xfId="1875" xr:uid="{00000000-0005-0000-0000-00002B040000}"/>
    <cellStyle name="20% - Accent2 2 3 2 2" xfId="3079" xr:uid="{00000000-0005-0000-0000-00002C040000}"/>
    <cellStyle name="20% - Accent2 2 3 2 2 2" xfId="13807" xr:uid="{00000000-0005-0000-0000-00002D040000}"/>
    <cellStyle name="20% - Accent2 2 3 2 2 3" xfId="9469" xr:uid="{00000000-0005-0000-0000-00002E040000}"/>
    <cellStyle name="20% - Accent2 2 3 2 3" xfId="12773" xr:uid="{00000000-0005-0000-0000-00002F040000}"/>
    <cellStyle name="20% - Accent2 2 3 2 4" xfId="8443" xr:uid="{00000000-0005-0000-0000-000030040000}"/>
    <cellStyle name="20% - Accent2 2 3 3" xfId="2571" xr:uid="{00000000-0005-0000-0000-000031040000}"/>
    <cellStyle name="20% - Accent2 2 3 3 2" xfId="13299" xr:uid="{00000000-0005-0000-0000-000032040000}"/>
    <cellStyle name="20% - Accent2 2 3 3 3" xfId="9053" xr:uid="{00000000-0005-0000-0000-000033040000}"/>
    <cellStyle name="20% - Accent2 2 3 4" xfId="12260" xr:uid="{00000000-0005-0000-0000-000034040000}"/>
    <cellStyle name="20% - Accent2 2 3 5" xfId="7743" xr:uid="{00000000-0005-0000-0000-000035040000}"/>
    <cellStyle name="20% - Accent2 2 4" xfId="1061" xr:uid="{00000000-0005-0000-0000-000036040000}"/>
    <cellStyle name="20% - Accent2 2 4 2" xfId="1873" xr:uid="{00000000-0005-0000-0000-000037040000}"/>
    <cellStyle name="20% - Accent2 2 4 2 2" xfId="3077" xr:uid="{00000000-0005-0000-0000-000038040000}"/>
    <cellStyle name="20% - Accent2 2 4 2 2 2" xfId="13805" xr:uid="{00000000-0005-0000-0000-000039040000}"/>
    <cellStyle name="20% - Accent2 2 4 2 2 3" xfId="9467" xr:uid="{00000000-0005-0000-0000-00003A040000}"/>
    <cellStyle name="20% - Accent2 2 4 2 3" xfId="12771" xr:uid="{00000000-0005-0000-0000-00003B040000}"/>
    <cellStyle name="20% - Accent2 2 4 2 4" xfId="8441" xr:uid="{00000000-0005-0000-0000-00003C040000}"/>
    <cellStyle name="20% - Accent2 2 4 3" xfId="2569" xr:uid="{00000000-0005-0000-0000-00003D040000}"/>
    <cellStyle name="20% - Accent2 2 4 3 2" xfId="13297" xr:uid="{00000000-0005-0000-0000-00003E040000}"/>
    <cellStyle name="20% - Accent2 2 4 3 3" xfId="9051" xr:uid="{00000000-0005-0000-0000-00003F040000}"/>
    <cellStyle name="20% - Accent2 2 4 4" xfId="12258" xr:uid="{00000000-0005-0000-0000-000040040000}"/>
    <cellStyle name="20% - Accent2 2 4 5" xfId="7741" xr:uid="{00000000-0005-0000-0000-000041040000}"/>
    <cellStyle name="20% - Accent2 2 5" xfId="1609" xr:uid="{00000000-0005-0000-0000-000042040000}"/>
    <cellStyle name="20% - Accent2 2 5 2" xfId="2871" xr:uid="{00000000-0005-0000-0000-000043040000}"/>
    <cellStyle name="20% - Accent2 2 5 2 2" xfId="13599" xr:uid="{00000000-0005-0000-0000-000044040000}"/>
    <cellStyle name="20% - Accent2 2 5 2 3" xfId="9300" xr:uid="{00000000-0005-0000-0000-000045040000}"/>
    <cellStyle name="20% - Accent2 2 5 3" xfId="12566" xr:uid="{00000000-0005-0000-0000-000046040000}"/>
    <cellStyle name="20% - Accent2 2 5 4" xfId="8215" xr:uid="{00000000-0005-0000-0000-000047040000}"/>
    <cellStyle name="20% - Accent2 2 6" xfId="2377" xr:uid="{00000000-0005-0000-0000-000048040000}"/>
    <cellStyle name="20% - Accent2 2 6 2" xfId="13105" xr:uid="{00000000-0005-0000-0000-000049040000}"/>
    <cellStyle name="20% - Accent2 2 6 3" xfId="8884" xr:uid="{00000000-0005-0000-0000-00004A040000}"/>
    <cellStyle name="20% - Accent2 2 7" xfId="4762" xr:uid="{00000000-0005-0000-0000-00004B040000}"/>
    <cellStyle name="20% - Accent2 2 8" xfId="12029" xr:uid="{00000000-0005-0000-0000-00004C040000}"/>
    <cellStyle name="20% - Accent2 2 9" xfId="7331" xr:uid="{00000000-0005-0000-0000-00004D040000}"/>
    <cellStyle name="20% - Accent2 20" xfId="3474" xr:uid="{00000000-0005-0000-0000-00004E040000}"/>
    <cellStyle name="20% - Accent2 20 2" xfId="4288" xr:uid="{00000000-0005-0000-0000-00004F040000}"/>
    <cellStyle name="20% - Accent2 20 2 2" xfId="4656" xr:uid="{00000000-0005-0000-0000-000050040000}"/>
    <cellStyle name="20% - Accent2 20 2 2 2" xfId="14706" xr:uid="{00000000-0005-0000-0000-000051040000}"/>
    <cellStyle name="20% - Accent2 20 2 2 3" xfId="10540" xr:uid="{00000000-0005-0000-0000-000052040000}"/>
    <cellStyle name="20% - Accent2 20 2 3" xfId="14366" xr:uid="{00000000-0005-0000-0000-000053040000}"/>
    <cellStyle name="20% - Accent2 20 2 4" xfId="10226" xr:uid="{00000000-0005-0000-0000-000054040000}"/>
    <cellStyle name="20% - Accent2 20 3" xfId="4473" xr:uid="{00000000-0005-0000-0000-000055040000}"/>
    <cellStyle name="20% - Accent2 20 3 2" xfId="14531" xr:uid="{00000000-0005-0000-0000-000056040000}"/>
    <cellStyle name="20% - Accent2 20 3 3" xfId="10381" xr:uid="{00000000-0005-0000-0000-000057040000}"/>
    <cellStyle name="20% - Accent2 20 4" xfId="14158" xr:uid="{00000000-0005-0000-0000-000058040000}"/>
    <cellStyle name="20% - Accent2 20 5" xfId="9784" xr:uid="{00000000-0005-0000-0000-000059040000}"/>
    <cellStyle name="20% - Accent2 21" xfId="3487" xr:uid="{00000000-0005-0000-0000-00005A040000}"/>
    <cellStyle name="20% - Accent2 21 2" xfId="4301" xr:uid="{00000000-0005-0000-0000-00005B040000}"/>
    <cellStyle name="20% - Accent2 21 2 2" xfId="4669" xr:uid="{00000000-0005-0000-0000-00005C040000}"/>
    <cellStyle name="20% - Accent2 21 2 2 2" xfId="14719" xr:uid="{00000000-0005-0000-0000-00005D040000}"/>
    <cellStyle name="20% - Accent2 21 2 2 3" xfId="10553" xr:uid="{00000000-0005-0000-0000-00005E040000}"/>
    <cellStyle name="20% - Accent2 21 2 3" xfId="14379" xr:uid="{00000000-0005-0000-0000-00005F040000}"/>
    <cellStyle name="20% - Accent2 21 2 4" xfId="10239" xr:uid="{00000000-0005-0000-0000-000060040000}"/>
    <cellStyle name="20% - Accent2 21 3" xfId="4486" xr:uid="{00000000-0005-0000-0000-000061040000}"/>
    <cellStyle name="20% - Accent2 21 3 2" xfId="14544" xr:uid="{00000000-0005-0000-0000-000062040000}"/>
    <cellStyle name="20% - Accent2 21 3 3" xfId="10394" xr:uid="{00000000-0005-0000-0000-000063040000}"/>
    <cellStyle name="20% - Accent2 21 4" xfId="14171" xr:uid="{00000000-0005-0000-0000-000064040000}"/>
    <cellStyle name="20% - Accent2 21 5" xfId="9797" xr:uid="{00000000-0005-0000-0000-000065040000}"/>
    <cellStyle name="20% - Accent2 22" xfId="3500" xr:uid="{00000000-0005-0000-0000-000066040000}"/>
    <cellStyle name="20% - Accent2 22 2" xfId="4166" xr:uid="{00000000-0005-0000-0000-000067040000}"/>
    <cellStyle name="20% - Accent2 22 2 2" xfId="10125" xr:uid="{00000000-0005-0000-0000-000068040000}"/>
    <cellStyle name="20% - Accent2 22 3" xfId="4499" xr:uid="{00000000-0005-0000-0000-000069040000}"/>
    <cellStyle name="20% - Accent2 22 3 2" xfId="14557" xr:uid="{00000000-0005-0000-0000-00006A040000}"/>
    <cellStyle name="20% - Accent2 22 3 3" xfId="10407" xr:uid="{00000000-0005-0000-0000-00006B040000}"/>
    <cellStyle name="20% - Accent2 22 4" xfId="14184" xr:uid="{00000000-0005-0000-0000-00006C040000}"/>
    <cellStyle name="20% - Accent2 22 5" xfId="9810" xr:uid="{00000000-0005-0000-0000-00006D040000}"/>
    <cellStyle name="20% - Accent2 23" xfId="3513" xr:uid="{00000000-0005-0000-0000-00006E040000}"/>
    <cellStyle name="20% - Accent2 23 2" xfId="4512" xr:uid="{00000000-0005-0000-0000-00006F040000}"/>
    <cellStyle name="20% - Accent2 23 2 2" xfId="14570" xr:uid="{00000000-0005-0000-0000-000070040000}"/>
    <cellStyle name="20% - Accent2 23 2 3" xfId="10420" xr:uid="{00000000-0005-0000-0000-000071040000}"/>
    <cellStyle name="20% - Accent2 23 3" xfId="14197" xr:uid="{00000000-0005-0000-0000-000072040000}"/>
    <cellStyle name="20% - Accent2 23 4" xfId="9823" xr:uid="{00000000-0005-0000-0000-000073040000}"/>
    <cellStyle name="20% - Accent2 24" xfId="3526" xr:uid="{00000000-0005-0000-0000-000074040000}"/>
    <cellStyle name="20% - Accent2 24 2" xfId="4525" xr:uid="{00000000-0005-0000-0000-000075040000}"/>
    <cellStyle name="20% - Accent2 24 2 2" xfId="14583" xr:uid="{00000000-0005-0000-0000-000076040000}"/>
    <cellStyle name="20% - Accent2 24 2 3" xfId="10433" xr:uid="{00000000-0005-0000-0000-000077040000}"/>
    <cellStyle name="20% - Accent2 24 3" xfId="14210" xr:uid="{00000000-0005-0000-0000-000078040000}"/>
    <cellStyle name="20% - Accent2 24 4" xfId="9836" xr:uid="{00000000-0005-0000-0000-000079040000}"/>
    <cellStyle name="20% - Accent2 25" xfId="4327" xr:uid="{00000000-0005-0000-0000-00007A040000}"/>
    <cellStyle name="20% - Accent2 25 2" xfId="4682" xr:uid="{00000000-0005-0000-0000-00007B040000}"/>
    <cellStyle name="20% - Accent2 25 2 2" xfId="14732" xr:uid="{00000000-0005-0000-0000-00007C040000}"/>
    <cellStyle name="20% - Accent2 25 2 3" xfId="10566" xr:uid="{00000000-0005-0000-0000-00007D040000}"/>
    <cellStyle name="20% - Accent2 25 3" xfId="14392" xr:uid="{00000000-0005-0000-0000-00007E040000}"/>
    <cellStyle name="20% - Accent2 25 4" xfId="10252" xr:uid="{00000000-0005-0000-0000-00007F040000}"/>
    <cellStyle name="20% - Accent2 26" xfId="4340" xr:uid="{00000000-0005-0000-0000-000080040000}"/>
    <cellStyle name="20% - Accent2 26 2" xfId="4695" xr:uid="{00000000-0005-0000-0000-000081040000}"/>
    <cellStyle name="20% - Accent2 26 2 2" xfId="14745" xr:uid="{00000000-0005-0000-0000-000082040000}"/>
    <cellStyle name="20% - Accent2 26 2 3" xfId="10579" xr:uid="{00000000-0005-0000-0000-000083040000}"/>
    <cellStyle name="20% - Accent2 26 3" xfId="14405" xr:uid="{00000000-0005-0000-0000-000084040000}"/>
    <cellStyle name="20% - Accent2 26 4" xfId="10265" xr:uid="{00000000-0005-0000-0000-000085040000}"/>
    <cellStyle name="20% - Accent2 27" xfId="4353" xr:uid="{00000000-0005-0000-0000-000086040000}"/>
    <cellStyle name="20% - Accent2 27 2" xfId="4708" xr:uid="{00000000-0005-0000-0000-000087040000}"/>
    <cellStyle name="20% - Accent2 27 2 2" xfId="14758" xr:uid="{00000000-0005-0000-0000-000088040000}"/>
    <cellStyle name="20% - Accent2 27 2 3" xfId="10592" xr:uid="{00000000-0005-0000-0000-000089040000}"/>
    <cellStyle name="20% - Accent2 27 3" xfId="14418" xr:uid="{00000000-0005-0000-0000-00008A040000}"/>
    <cellStyle name="20% - Accent2 27 4" xfId="10278" xr:uid="{00000000-0005-0000-0000-00008B040000}"/>
    <cellStyle name="20% - Accent2 28" xfId="4366" xr:uid="{00000000-0005-0000-0000-00008C040000}"/>
    <cellStyle name="20% - Accent2 28 2" xfId="14431" xr:uid="{00000000-0005-0000-0000-00008D040000}"/>
    <cellStyle name="20% - Accent2 28 3" xfId="10291" xr:uid="{00000000-0005-0000-0000-00008E040000}"/>
    <cellStyle name="20% - Accent2 29" xfId="11959" xr:uid="{00000000-0005-0000-0000-00008F040000}"/>
    <cellStyle name="20% - Accent2 3" xfId="468" xr:uid="{00000000-0005-0000-0000-000090040000}"/>
    <cellStyle name="20% - Accent2 3 2" xfId="1065" xr:uid="{00000000-0005-0000-0000-000091040000}"/>
    <cellStyle name="20% - Accent2 3 2 2" xfId="1877" xr:uid="{00000000-0005-0000-0000-000092040000}"/>
    <cellStyle name="20% - Accent2 3 2 2 2" xfId="3081" xr:uid="{00000000-0005-0000-0000-000093040000}"/>
    <cellStyle name="20% - Accent2 3 2 2 2 2" xfId="13809" xr:uid="{00000000-0005-0000-0000-000094040000}"/>
    <cellStyle name="20% - Accent2 3 2 2 2 3" xfId="9471" xr:uid="{00000000-0005-0000-0000-000095040000}"/>
    <cellStyle name="20% - Accent2 3 2 2 3" xfId="12775" xr:uid="{00000000-0005-0000-0000-000096040000}"/>
    <cellStyle name="20% - Accent2 3 2 2 4" xfId="8445" xr:uid="{00000000-0005-0000-0000-000097040000}"/>
    <cellStyle name="20% - Accent2 3 2 3" xfId="2573" xr:uid="{00000000-0005-0000-0000-000098040000}"/>
    <cellStyle name="20% - Accent2 3 2 3 2" xfId="13301" xr:uid="{00000000-0005-0000-0000-000099040000}"/>
    <cellStyle name="20% - Accent2 3 2 3 3" xfId="9055" xr:uid="{00000000-0005-0000-0000-00009A040000}"/>
    <cellStyle name="20% - Accent2 3 2 4" xfId="12262" xr:uid="{00000000-0005-0000-0000-00009B040000}"/>
    <cellStyle name="20% - Accent2 3 2 5" xfId="7745" xr:uid="{00000000-0005-0000-0000-00009C040000}"/>
    <cellStyle name="20% - Accent2 3 3" xfId="1066" xr:uid="{00000000-0005-0000-0000-00009D040000}"/>
    <cellStyle name="20% - Accent2 3 3 2" xfId="1878" xr:uid="{00000000-0005-0000-0000-00009E040000}"/>
    <cellStyle name="20% - Accent2 3 3 2 2" xfId="3082" xr:uid="{00000000-0005-0000-0000-00009F040000}"/>
    <cellStyle name="20% - Accent2 3 3 2 2 2" xfId="13810" xr:uid="{00000000-0005-0000-0000-0000A0040000}"/>
    <cellStyle name="20% - Accent2 3 3 2 2 3" xfId="9472" xr:uid="{00000000-0005-0000-0000-0000A1040000}"/>
    <cellStyle name="20% - Accent2 3 3 2 3" xfId="12776" xr:uid="{00000000-0005-0000-0000-0000A2040000}"/>
    <cellStyle name="20% - Accent2 3 3 2 4" xfId="8446" xr:uid="{00000000-0005-0000-0000-0000A3040000}"/>
    <cellStyle name="20% - Accent2 3 3 3" xfId="2574" xr:uid="{00000000-0005-0000-0000-0000A4040000}"/>
    <cellStyle name="20% - Accent2 3 3 3 2" xfId="13302" xr:uid="{00000000-0005-0000-0000-0000A5040000}"/>
    <cellStyle name="20% - Accent2 3 3 3 3" xfId="9056" xr:uid="{00000000-0005-0000-0000-0000A6040000}"/>
    <cellStyle name="20% - Accent2 3 3 4" xfId="12263" xr:uid="{00000000-0005-0000-0000-0000A7040000}"/>
    <cellStyle name="20% - Accent2 3 3 5" xfId="7746" xr:uid="{00000000-0005-0000-0000-0000A8040000}"/>
    <cellStyle name="20% - Accent2 3 4" xfId="1064" xr:uid="{00000000-0005-0000-0000-0000A9040000}"/>
    <cellStyle name="20% - Accent2 3 4 2" xfId="1876" xr:uid="{00000000-0005-0000-0000-0000AA040000}"/>
    <cellStyle name="20% - Accent2 3 4 2 2" xfId="3080" xr:uid="{00000000-0005-0000-0000-0000AB040000}"/>
    <cellStyle name="20% - Accent2 3 4 2 2 2" xfId="13808" xr:uid="{00000000-0005-0000-0000-0000AC040000}"/>
    <cellStyle name="20% - Accent2 3 4 2 2 3" xfId="9470" xr:uid="{00000000-0005-0000-0000-0000AD040000}"/>
    <cellStyle name="20% - Accent2 3 4 2 3" xfId="12774" xr:uid="{00000000-0005-0000-0000-0000AE040000}"/>
    <cellStyle name="20% - Accent2 3 4 2 4" xfId="8444" xr:uid="{00000000-0005-0000-0000-0000AF040000}"/>
    <cellStyle name="20% - Accent2 3 4 3" xfId="2572" xr:uid="{00000000-0005-0000-0000-0000B0040000}"/>
    <cellStyle name="20% - Accent2 3 4 3 2" xfId="13300" xr:uid="{00000000-0005-0000-0000-0000B1040000}"/>
    <cellStyle name="20% - Accent2 3 4 3 3" xfId="9054" xr:uid="{00000000-0005-0000-0000-0000B2040000}"/>
    <cellStyle name="20% - Accent2 3 4 4" xfId="12261" xr:uid="{00000000-0005-0000-0000-0000B3040000}"/>
    <cellStyle name="20% - Accent2 3 4 5" xfId="7744" xr:uid="{00000000-0005-0000-0000-0000B4040000}"/>
    <cellStyle name="20% - Accent2 3 5" xfId="1610" xr:uid="{00000000-0005-0000-0000-0000B5040000}"/>
    <cellStyle name="20% - Accent2 3 5 2" xfId="2872" xr:uid="{00000000-0005-0000-0000-0000B6040000}"/>
    <cellStyle name="20% - Accent2 3 5 2 2" xfId="13600" xr:uid="{00000000-0005-0000-0000-0000B7040000}"/>
    <cellStyle name="20% - Accent2 3 5 2 3" xfId="9301" xr:uid="{00000000-0005-0000-0000-0000B8040000}"/>
    <cellStyle name="20% - Accent2 3 5 3" xfId="12567" xr:uid="{00000000-0005-0000-0000-0000B9040000}"/>
    <cellStyle name="20% - Accent2 3 5 4" xfId="8216" xr:uid="{00000000-0005-0000-0000-0000BA040000}"/>
    <cellStyle name="20% - Accent2 3 6" xfId="2378" xr:uid="{00000000-0005-0000-0000-0000BB040000}"/>
    <cellStyle name="20% - Accent2 3 6 2" xfId="13106" xr:uid="{00000000-0005-0000-0000-0000BC040000}"/>
    <cellStyle name="20% - Accent2 3 6 3" xfId="8885" xr:uid="{00000000-0005-0000-0000-0000BD040000}"/>
    <cellStyle name="20% - Accent2 3 7" xfId="12030" xr:uid="{00000000-0005-0000-0000-0000BE040000}"/>
    <cellStyle name="20% - Accent2 3 8" xfId="7332" xr:uid="{00000000-0005-0000-0000-0000BF040000}"/>
    <cellStyle name="20% - Accent2 30" xfId="7143" xr:uid="{00000000-0005-0000-0000-0000C0040000}"/>
    <cellStyle name="20% - Accent2 31" xfId="105" xr:uid="{00000000-0005-0000-0000-0000C1040000}"/>
    <cellStyle name="20% - Accent2 4" xfId="469" xr:uid="{00000000-0005-0000-0000-0000C2040000}"/>
    <cellStyle name="20% - Accent2 4 2" xfId="1068" xr:uid="{00000000-0005-0000-0000-0000C3040000}"/>
    <cellStyle name="20% - Accent2 4 2 2" xfId="1880" xr:uid="{00000000-0005-0000-0000-0000C4040000}"/>
    <cellStyle name="20% - Accent2 4 2 2 2" xfId="3084" xr:uid="{00000000-0005-0000-0000-0000C5040000}"/>
    <cellStyle name="20% - Accent2 4 2 2 2 2" xfId="13812" xr:uid="{00000000-0005-0000-0000-0000C6040000}"/>
    <cellStyle name="20% - Accent2 4 2 2 2 3" xfId="9474" xr:uid="{00000000-0005-0000-0000-0000C7040000}"/>
    <cellStyle name="20% - Accent2 4 2 2 3" xfId="12778" xr:uid="{00000000-0005-0000-0000-0000C8040000}"/>
    <cellStyle name="20% - Accent2 4 2 2 4" xfId="8448" xr:uid="{00000000-0005-0000-0000-0000C9040000}"/>
    <cellStyle name="20% - Accent2 4 2 3" xfId="2576" xr:uid="{00000000-0005-0000-0000-0000CA040000}"/>
    <cellStyle name="20% - Accent2 4 2 3 2" xfId="13304" xr:uid="{00000000-0005-0000-0000-0000CB040000}"/>
    <cellStyle name="20% - Accent2 4 2 3 3" xfId="9058" xr:uid="{00000000-0005-0000-0000-0000CC040000}"/>
    <cellStyle name="20% - Accent2 4 2 4" xfId="12265" xr:uid="{00000000-0005-0000-0000-0000CD040000}"/>
    <cellStyle name="20% - Accent2 4 2 5" xfId="7748" xr:uid="{00000000-0005-0000-0000-0000CE040000}"/>
    <cellStyle name="20% - Accent2 4 3" xfId="1069" xr:uid="{00000000-0005-0000-0000-0000CF040000}"/>
    <cellStyle name="20% - Accent2 4 3 2" xfId="1881" xr:uid="{00000000-0005-0000-0000-0000D0040000}"/>
    <cellStyle name="20% - Accent2 4 3 2 2" xfId="3085" xr:uid="{00000000-0005-0000-0000-0000D1040000}"/>
    <cellStyle name="20% - Accent2 4 3 2 2 2" xfId="13813" xr:uid="{00000000-0005-0000-0000-0000D2040000}"/>
    <cellStyle name="20% - Accent2 4 3 2 2 3" xfId="9475" xr:uid="{00000000-0005-0000-0000-0000D3040000}"/>
    <cellStyle name="20% - Accent2 4 3 2 3" xfId="12779" xr:uid="{00000000-0005-0000-0000-0000D4040000}"/>
    <cellStyle name="20% - Accent2 4 3 2 4" xfId="8449" xr:uid="{00000000-0005-0000-0000-0000D5040000}"/>
    <cellStyle name="20% - Accent2 4 3 3" xfId="2577" xr:uid="{00000000-0005-0000-0000-0000D6040000}"/>
    <cellStyle name="20% - Accent2 4 3 3 2" xfId="13305" xr:uid="{00000000-0005-0000-0000-0000D7040000}"/>
    <cellStyle name="20% - Accent2 4 3 3 3" xfId="9059" xr:uid="{00000000-0005-0000-0000-0000D8040000}"/>
    <cellStyle name="20% - Accent2 4 3 4" xfId="12266" xr:uid="{00000000-0005-0000-0000-0000D9040000}"/>
    <cellStyle name="20% - Accent2 4 3 5" xfId="7749" xr:uid="{00000000-0005-0000-0000-0000DA040000}"/>
    <cellStyle name="20% - Accent2 4 4" xfId="1067" xr:uid="{00000000-0005-0000-0000-0000DB040000}"/>
    <cellStyle name="20% - Accent2 4 4 2" xfId="1879" xr:uid="{00000000-0005-0000-0000-0000DC040000}"/>
    <cellStyle name="20% - Accent2 4 4 2 2" xfId="3083" xr:uid="{00000000-0005-0000-0000-0000DD040000}"/>
    <cellStyle name="20% - Accent2 4 4 2 2 2" xfId="13811" xr:uid="{00000000-0005-0000-0000-0000DE040000}"/>
    <cellStyle name="20% - Accent2 4 4 2 2 3" xfId="9473" xr:uid="{00000000-0005-0000-0000-0000DF040000}"/>
    <cellStyle name="20% - Accent2 4 4 2 3" xfId="12777" xr:uid="{00000000-0005-0000-0000-0000E0040000}"/>
    <cellStyle name="20% - Accent2 4 4 2 4" xfId="8447" xr:uid="{00000000-0005-0000-0000-0000E1040000}"/>
    <cellStyle name="20% - Accent2 4 4 3" xfId="2575" xr:uid="{00000000-0005-0000-0000-0000E2040000}"/>
    <cellStyle name="20% - Accent2 4 4 3 2" xfId="13303" xr:uid="{00000000-0005-0000-0000-0000E3040000}"/>
    <cellStyle name="20% - Accent2 4 4 3 3" xfId="9057" xr:uid="{00000000-0005-0000-0000-0000E4040000}"/>
    <cellStyle name="20% - Accent2 4 4 4" xfId="12264" xr:uid="{00000000-0005-0000-0000-0000E5040000}"/>
    <cellStyle name="20% - Accent2 4 4 5" xfId="7747" xr:uid="{00000000-0005-0000-0000-0000E6040000}"/>
    <cellStyle name="20% - Accent2 4 5" xfId="1611" xr:uid="{00000000-0005-0000-0000-0000E7040000}"/>
    <cellStyle name="20% - Accent2 4 5 2" xfId="2873" xr:uid="{00000000-0005-0000-0000-0000E8040000}"/>
    <cellStyle name="20% - Accent2 4 5 2 2" xfId="13601" xr:uid="{00000000-0005-0000-0000-0000E9040000}"/>
    <cellStyle name="20% - Accent2 4 5 2 3" xfId="9302" xr:uid="{00000000-0005-0000-0000-0000EA040000}"/>
    <cellStyle name="20% - Accent2 4 5 3" xfId="12568" xr:uid="{00000000-0005-0000-0000-0000EB040000}"/>
    <cellStyle name="20% - Accent2 4 5 4" xfId="8217" xr:uid="{00000000-0005-0000-0000-0000EC040000}"/>
    <cellStyle name="20% - Accent2 4 6" xfId="2379" xr:uid="{00000000-0005-0000-0000-0000ED040000}"/>
    <cellStyle name="20% - Accent2 4 6 2" xfId="13107" xr:uid="{00000000-0005-0000-0000-0000EE040000}"/>
    <cellStyle name="20% - Accent2 4 6 3" xfId="8886" xr:uid="{00000000-0005-0000-0000-0000EF040000}"/>
    <cellStyle name="20% - Accent2 4 7" xfId="12031" xr:uid="{00000000-0005-0000-0000-0000F0040000}"/>
    <cellStyle name="20% - Accent2 4 8" xfId="7333" xr:uid="{00000000-0005-0000-0000-0000F1040000}"/>
    <cellStyle name="20% - Accent2 5" xfId="470" xr:uid="{00000000-0005-0000-0000-0000F2040000}"/>
    <cellStyle name="20% - Accent2 5 2" xfId="1071" xr:uid="{00000000-0005-0000-0000-0000F3040000}"/>
    <cellStyle name="20% - Accent2 5 2 2" xfId="1883" xr:uid="{00000000-0005-0000-0000-0000F4040000}"/>
    <cellStyle name="20% - Accent2 5 2 2 2" xfId="3087" xr:uid="{00000000-0005-0000-0000-0000F5040000}"/>
    <cellStyle name="20% - Accent2 5 2 2 2 2" xfId="13815" xr:uid="{00000000-0005-0000-0000-0000F6040000}"/>
    <cellStyle name="20% - Accent2 5 2 2 2 3" xfId="9477" xr:uid="{00000000-0005-0000-0000-0000F7040000}"/>
    <cellStyle name="20% - Accent2 5 2 2 3" xfId="12781" xr:uid="{00000000-0005-0000-0000-0000F8040000}"/>
    <cellStyle name="20% - Accent2 5 2 2 4" xfId="8451" xr:uid="{00000000-0005-0000-0000-0000F9040000}"/>
    <cellStyle name="20% - Accent2 5 2 3" xfId="2579" xr:uid="{00000000-0005-0000-0000-0000FA040000}"/>
    <cellStyle name="20% - Accent2 5 2 3 2" xfId="13307" xr:uid="{00000000-0005-0000-0000-0000FB040000}"/>
    <cellStyle name="20% - Accent2 5 2 3 3" xfId="9061" xr:uid="{00000000-0005-0000-0000-0000FC040000}"/>
    <cellStyle name="20% - Accent2 5 2 4" xfId="12268" xr:uid="{00000000-0005-0000-0000-0000FD040000}"/>
    <cellStyle name="20% - Accent2 5 2 5" xfId="7751" xr:uid="{00000000-0005-0000-0000-0000FE040000}"/>
    <cellStyle name="20% - Accent2 5 3" xfId="1072" xr:uid="{00000000-0005-0000-0000-0000FF040000}"/>
    <cellStyle name="20% - Accent2 5 3 2" xfId="1884" xr:uid="{00000000-0005-0000-0000-000000050000}"/>
    <cellStyle name="20% - Accent2 5 3 2 2" xfId="3088" xr:uid="{00000000-0005-0000-0000-000001050000}"/>
    <cellStyle name="20% - Accent2 5 3 2 2 2" xfId="13816" xr:uid="{00000000-0005-0000-0000-000002050000}"/>
    <cellStyle name="20% - Accent2 5 3 2 2 3" xfId="9478" xr:uid="{00000000-0005-0000-0000-000003050000}"/>
    <cellStyle name="20% - Accent2 5 3 2 3" xfId="12782" xr:uid="{00000000-0005-0000-0000-000004050000}"/>
    <cellStyle name="20% - Accent2 5 3 2 4" xfId="8452" xr:uid="{00000000-0005-0000-0000-000005050000}"/>
    <cellStyle name="20% - Accent2 5 3 3" xfId="2580" xr:uid="{00000000-0005-0000-0000-000006050000}"/>
    <cellStyle name="20% - Accent2 5 3 3 2" xfId="13308" xr:uid="{00000000-0005-0000-0000-000007050000}"/>
    <cellStyle name="20% - Accent2 5 3 3 3" xfId="9062" xr:uid="{00000000-0005-0000-0000-000008050000}"/>
    <cellStyle name="20% - Accent2 5 3 4" xfId="12269" xr:uid="{00000000-0005-0000-0000-000009050000}"/>
    <cellStyle name="20% - Accent2 5 3 5" xfId="7752" xr:uid="{00000000-0005-0000-0000-00000A050000}"/>
    <cellStyle name="20% - Accent2 5 4" xfId="1070" xr:uid="{00000000-0005-0000-0000-00000B050000}"/>
    <cellStyle name="20% - Accent2 5 4 2" xfId="1882" xr:uid="{00000000-0005-0000-0000-00000C050000}"/>
    <cellStyle name="20% - Accent2 5 4 2 2" xfId="3086" xr:uid="{00000000-0005-0000-0000-00000D050000}"/>
    <cellStyle name="20% - Accent2 5 4 2 2 2" xfId="13814" xr:uid="{00000000-0005-0000-0000-00000E050000}"/>
    <cellStyle name="20% - Accent2 5 4 2 2 3" xfId="9476" xr:uid="{00000000-0005-0000-0000-00000F050000}"/>
    <cellStyle name="20% - Accent2 5 4 2 3" xfId="12780" xr:uid="{00000000-0005-0000-0000-000010050000}"/>
    <cellStyle name="20% - Accent2 5 4 2 4" xfId="8450" xr:uid="{00000000-0005-0000-0000-000011050000}"/>
    <cellStyle name="20% - Accent2 5 4 3" xfId="2578" xr:uid="{00000000-0005-0000-0000-000012050000}"/>
    <cellStyle name="20% - Accent2 5 4 3 2" xfId="13306" xr:uid="{00000000-0005-0000-0000-000013050000}"/>
    <cellStyle name="20% - Accent2 5 4 3 3" xfId="9060" xr:uid="{00000000-0005-0000-0000-000014050000}"/>
    <cellStyle name="20% - Accent2 5 4 4" xfId="12267" xr:uid="{00000000-0005-0000-0000-000015050000}"/>
    <cellStyle name="20% - Accent2 5 4 5" xfId="7750" xr:uid="{00000000-0005-0000-0000-000016050000}"/>
    <cellStyle name="20% - Accent2 5 5" xfId="1612" xr:uid="{00000000-0005-0000-0000-000017050000}"/>
    <cellStyle name="20% - Accent2 5 5 2" xfId="2874" xr:uid="{00000000-0005-0000-0000-000018050000}"/>
    <cellStyle name="20% - Accent2 5 5 2 2" xfId="13602" xr:uid="{00000000-0005-0000-0000-000019050000}"/>
    <cellStyle name="20% - Accent2 5 5 2 3" xfId="9303" xr:uid="{00000000-0005-0000-0000-00001A050000}"/>
    <cellStyle name="20% - Accent2 5 5 3" xfId="12569" xr:uid="{00000000-0005-0000-0000-00001B050000}"/>
    <cellStyle name="20% - Accent2 5 5 4" xfId="8218" xr:uid="{00000000-0005-0000-0000-00001C050000}"/>
    <cellStyle name="20% - Accent2 5 6" xfId="2380" xr:uid="{00000000-0005-0000-0000-00001D050000}"/>
    <cellStyle name="20% - Accent2 5 6 2" xfId="13108" xr:uid="{00000000-0005-0000-0000-00001E050000}"/>
    <cellStyle name="20% - Accent2 5 6 3" xfId="8887" xr:uid="{00000000-0005-0000-0000-00001F050000}"/>
    <cellStyle name="20% - Accent2 5 7" xfId="12032" xr:uid="{00000000-0005-0000-0000-000020050000}"/>
    <cellStyle name="20% - Accent2 5 8" xfId="7334" xr:uid="{00000000-0005-0000-0000-000021050000}"/>
    <cellStyle name="20% - Accent2 6" xfId="471" xr:uid="{00000000-0005-0000-0000-000022050000}"/>
    <cellStyle name="20% - Accent2 6 2" xfId="1074" xr:uid="{00000000-0005-0000-0000-000023050000}"/>
    <cellStyle name="20% - Accent2 6 2 2" xfId="1886" xr:uid="{00000000-0005-0000-0000-000024050000}"/>
    <cellStyle name="20% - Accent2 6 2 2 2" xfId="3090" xr:uid="{00000000-0005-0000-0000-000025050000}"/>
    <cellStyle name="20% - Accent2 6 2 2 2 2" xfId="13818" xr:uid="{00000000-0005-0000-0000-000026050000}"/>
    <cellStyle name="20% - Accent2 6 2 2 2 3" xfId="9480" xr:uid="{00000000-0005-0000-0000-000027050000}"/>
    <cellStyle name="20% - Accent2 6 2 2 3" xfId="12784" xr:uid="{00000000-0005-0000-0000-000028050000}"/>
    <cellStyle name="20% - Accent2 6 2 2 4" xfId="8454" xr:uid="{00000000-0005-0000-0000-000029050000}"/>
    <cellStyle name="20% - Accent2 6 2 3" xfId="2582" xr:uid="{00000000-0005-0000-0000-00002A050000}"/>
    <cellStyle name="20% - Accent2 6 2 3 2" xfId="13310" xr:uid="{00000000-0005-0000-0000-00002B050000}"/>
    <cellStyle name="20% - Accent2 6 2 3 3" xfId="9064" xr:uid="{00000000-0005-0000-0000-00002C050000}"/>
    <cellStyle name="20% - Accent2 6 2 4" xfId="12271" xr:uid="{00000000-0005-0000-0000-00002D050000}"/>
    <cellStyle name="20% - Accent2 6 2 5" xfId="7754" xr:uid="{00000000-0005-0000-0000-00002E050000}"/>
    <cellStyle name="20% - Accent2 6 3" xfId="1073" xr:uid="{00000000-0005-0000-0000-00002F050000}"/>
    <cellStyle name="20% - Accent2 6 3 2" xfId="1885" xr:uid="{00000000-0005-0000-0000-000030050000}"/>
    <cellStyle name="20% - Accent2 6 3 2 2" xfId="3089" xr:uid="{00000000-0005-0000-0000-000031050000}"/>
    <cellStyle name="20% - Accent2 6 3 2 2 2" xfId="13817" xr:uid="{00000000-0005-0000-0000-000032050000}"/>
    <cellStyle name="20% - Accent2 6 3 2 2 3" xfId="9479" xr:uid="{00000000-0005-0000-0000-000033050000}"/>
    <cellStyle name="20% - Accent2 6 3 2 3" xfId="12783" xr:uid="{00000000-0005-0000-0000-000034050000}"/>
    <cellStyle name="20% - Accent2 6 3 2 4" xfId="8453" xr:uid="{00000000-0005-0000-0000-000035050000}"/>
    <cellStyle name="20% - Accent2 6 3 3" xfId="2581" xr:uid="{00000000-0005-0000-0000-000036050000}"/>
    <cellStyle name="20% - Accent2 6 3 3 2" xfId="13309" xr:uid="{00000000-0005-0000-0000-000037050000}"/>
    <cellStyle name="20% - Accent2 6 3 3 3" xfId="9063" xr:uid="{00000000-0005-0000-0000-000038050000}"/>
    <cellStyle name="20% - Accent2 6 3 4" xfId="12270" xr:uid="{00000000-0005-0000-0000-000039050000}"/>
    <cellStyle name="20% - Accent2 6 3 5" xfId="7753" xr:uid="{00000000-0005-0000-0000-00003A050000}"/>
    <cellStyle name="20% - Accent2 6 4" xfId="1613" xr:uid="{00000000-0005-0000-0000-00003B050000}"/>
    <cellStyle name="20% - Accent2 6 4 2" xfId="2875" xr:uid="{00000000-0005-0000-0000-00003C050000}"/>
    <cellStyle name="20% - Accent2 6 4 2 2" xfId="13603" xr:uid="{00000000-0005-0000-0000-00003D050000}"/>
    <cellStyle name="20% - Accent2 6 4 2 3" xfId="9304" xr:uid="{00000000-0005-0000-0000-00003E050000}"/>
    <cellStyle name="20% - Accent2 6 4 3" xfId="12570" xr:uid="{00000000-0005-0000-0000-00003F050000}"/>
    <cellStyle name="20% - Accent2 6 4 4" xfId="8219" xr:uid="{00000000-0005-0000-0000-000040050000}"/>
    <cellStyle name="20% - Accent2 6 5" xfId="2381" xr:uid="{00000000-0005-0000-0000-000041050000}"/>
    <cellStyle name="20% - Accent2 6 5 2" xfId="13109" xr:uid="{00000000-0005-0000-0000-000042050000}"/>
    <cellStyle name="20% - Accent2 6 5 3" xfId="8888" xr:uid="{00000000-0005-0000-0000-000043050000}"/>
    <cellStyle name="20% - Accent2 6 6" xfId="12033" xr:uid="{00000000-0005-0000-0000-000044050000}"/>
    <cellStyle name="20% - Accent2 6 7" xfId="7335" xr:uid="{00000000-0005-0000-0000-000045050000}"/>
    <cellStyle name="20% - Accent2 7" xfId="472" xr:uid="{00000000-0005-0000-0000-000046050000}"/>
    <cellStyle name="20% - Accent2 7 2" xfId="1076" xr:uid="{00000000-0005-0000-0000-000047050000}"/>
    <cellStyle name="20% - Accent2 7 2 2" xfId="1888" xr:uid="{00000000-0005-0000-0000-000048050000}"/>
    <cellStyle name="20% - Accent2 7 2 2 2" xfId="3092" xr:uid="{00000000-0005-0000-0000-000049050000}"/>
    <cellStyle name="20% - Accent2 7 2 2 2 2" xfId="13820" xr:uid="{00000000-0005-0000-0000-00004A050000}"/>
    <cellStyle name="20% - Accent2 7 2 2 2 3" xfId="9482" xr:uid="{00000000-0005-0000-0000-00004B050000}"/>
    <cellStyle name="20% - Accent2 7 2 2 3" xfId="12786" xr:uid="{00000000-0005-0000-0000-00004C050000}"/>
    <cellStyle name="20% - Accent2 7 2 2 4" xfId="8456" xr:uid="{00000000-0005-0000-0000-00004D050000}"/>
    <cellStyle name="20% - Accent2 7 2 3" xfId="2584" xr:uid="{00000000-0005-0000-0000-00004E050000}"/>
    <cellStyle name="20% - Accent2 7 2 3 2" xfId="13312" xr:uid="{00000000-0005-0000-0000-00004F050000}"/>
    <cellStyle name="20% - Accent2 7 2 3 3" xfId="9066" xr:uid="{00000000-0005-0000-0000-000050050000}"/>
    <cellStyle name="20% - Accent2 7 2 4" xfId="12273" xr:uid="{00000000-0005-0000-0000-000051050000}"/>
    <cellStyle name="20% - Accent2 7 2 5" xfId="7756" xr:uid="{00000000-0005-0000-0000-000052050000}"/>
    <cellStyle name="20% - Accent2 7 3" xfId="1075" xr:uid="{00000000-0005-0000-0000-000053050000}"/>
    <cellStyle name="20% - Accent2 7 3 2" xfId="1887" xr:uid="{00000000-0005-0000-0000-000054050000}"/>
    <cellStyle name="20% - Accent2 7 3 2 2" xfId="3091" xr:uid="{00000000-0005-0000-0000-000055050000}"/>
    <cellStyle name="20% - Accent2 7 3 2 2 2" xfId="13819" xr:uid="{00000000-0005-0000-0000-000056050000}"/>
    <cellStyle name="20% - Accent2 7 3 2 2 3" xfId="9481" xr:uid="{00000000-0005-0000-0000-000057050000}"/>
    <cellStyle name="20% - Accent2 7 3 2 3" xfId="12785" xr:uid="{00000000-0005-0000-0000-000058050000}"/>
    <cellStyle name="20% - Accent2 7 3 2 4" xfId="8455" xr:uid="{00000000-0005-0000-0000-000059050000}"/>
    <cellStyle name="20% - Accent2 7 3 3" xfId="2583" xr:uid="{00000000-0005-0000-0000-00005A050000}"/>
    <cellStyle name="20% - Accent2 7 3 3 2" xfId="13311" xr:uid="{00000000-0005-0000-0000-00005B050000}"/>
    <cellStyle name="20% - Accent2 7 3 3 3" xfId="9065" xr:uid="{00000000-0005-0000-0000-00005C050000}"/>
    <cellStyle name="20% - Accent2 7 3 4" xfId="12272" xr:uid="{00000000-0005-0000-0000-00005D050000}"/>
    <cellStyle name="20% - Accent2 7 3 5" xfId="7755" xr:uid="{00000000-0005-0000-0000-00005E050000}"/>
    <cellStyle name="20% - Accent2 7 4" xfId="1614" xr:uid="{00000000-0005-0000-0000-00005F050000}"/>
    <cellStyle name="20% - Accent2 7 4 2" xfId="2876" xr:uid="{00000000-0005-0000-0000-000060050000}"/>
    <cellStyle name="20% - Accent2 7 4 2 2" xfId="13604" xr:uid="{00000000-0005-0000-0000-000061050000}"/>
    <cellStyle name="20% - Accent2 7 4 2 3" xfId="9305" xr:uid="{00000000-0005-0000-0000-000062050000}"/>
    <cellStyle name="20% - Accent2 7 4 3" xfId="12571" xr:uid="{00000000-0005-0000-0000-000063050000}"/>
    <cellStyle name="20% - Accent2 7 4 4" xfId="8220" xr:uid="{00000000-0005-0000-0000-000064050000}"/>
    <cellStyle name="20% - Accent2 7 5" xfId="2382" xr:uid="{00000000-0005-0000-0000-000065050000}"/>
    <cellStyle name="20% - Accent2 7 5 2" xfId="13110" xr:uid="{00000000-0005-0000-0000-000066050000}"/>
    <cellStyle name="20% - Accent2 7 5 3" xfId="8889" xr:uid="{00000000-0005-0000-0000-000067050000}"/>
    <cellStyle name="20% - Accent2 7 6" xfId="12034" xr:uid="{00000000-0005-0000-0000-000068050000}"/>
    <cellStyle name="20% - Accent2 7 7" xfId="7336" xr:uid="{00000000-0005-0000-0000-000069050000}"/>
    <cellStyle name="20% - Accent2 8" xfId="681" xr:uid="{00000000-0005-0000-0000-00006A050000}"/>
    <cellStyle name="20% - Accent2 8 2" xfId="1077" xr:uid="{00000000-0005-0000-0000-00006B050000}"/>
    <cellStyle name="20% - Accent2 8 2 2" xfId="4567" xr:uid="{00000000-0005-0000-0000-00006C050000}"/>
    <cellStyle name="20% - Accent2 8 2 2 2" xfId="14618" xr:uid="{00000000-0005-0000-0000-00006D050000}"/>
    <cellStyle name="20% - Accent2 8 2 2 3" xfId="10458" xr:uid="{00000000-0005-0000-0000-00006E050000}"/>
    <cellStyle name="20% - Accent2 8 2 3" xfId="4209" xr:uid="{00000000-0005-0000-0000-00006F050000}"/>
    <cellStyle name="20% - Accent2 8 2 3 2" xfId="14290" xr:uid="{00000000-0005-0000-0000-000070050000}"/>
    <cellStyle name="20% - Accent2 8 2 3 3" xfId="10156" xr:uid="{00000000-0005-0000-0000-000071050000}"/>
    <cellStyle name="20% - Accent2 8 2 4" xfId="7757" xr:uid="{00000000-0005-0000-0000-000072050000}"/>
    <cellStyle name="20% - Accent2 8 3" xfId="1715" xr:uid="{00000000-0005-0000-0000-000073050000}"/>
    <cellStyle name="20% - Accent2 8 3 2" xfId="2960" xr:uid="{00000000-0005-0000-0000-000074050000}"/>
    <cellStyle name="20% - Accent2 8 3 2 2" xfId="13688" xr:uid="{00000000-0005-0000-0000-000075050000}"/>
    <cellStyle name="20% - Accent2 8 3 2 3" xfId="9375" xr:uid="{00000000-0005-0000-0000-000076050000}"/>
    <cellStyle name="20% - Accent2 8 3 3" xfId="12655" xr:uid="{00000000-0005-0000-0000-000077050000}"/>
    <cellStyle name="20% - Accent2 8 3 4" xfId="8307" xr:uid="{00000000-0005-0000-0000-000078050000}"/>
    <cellStyle name="20% - Accent2 8 4" xfId="2465" xr:uid="{00000000-0005-0000-0000-000079050000}"/>
    <cellStyle name="20% - Accent2 8 4 2" xfId="13193" xr:uid="{00000000-0005-0000-0000-00007A050000}"/>
    <cellStyle name="20% - Accent2 8 4 3" xfId="8959" xr:uid="{00000000-0005-0000-0000-00007B050000}"/>
    <cellStyle name="20% - Accent2 8 5" xfId="12137" xr:uid="{00000000-0005-0000-0000-00007C050000}"/>
    <cellStyle name="20% - Accent2 8 6" xfId="7510" xr:uid="{00000000-0005-0000-0000-00007D050000}"/>
    <cellStyle name="20% - Accent2 9" xfId="703" xr:uid="{00000000-0005-0000-0000-00007E050000}"/>
    <cellStyle name="20% - Accent2 9 2" xfId="1078" xr:uid="{00000000-0005-0000-0000-00007F050000}"/>
    <cellStyle name="20% - Accent2 9 2 2" xfId="1889" xr:uid="{00000000-0005-0000-0000-000080050000}"/>
    <cellStyle name="20% - Accent2 9 2 2 2" xfId="3093" xr:uid="{00000000-0005-0000-0000-000081050000}"/>
    <cellStyle name="20% - Accent2 9 2 2 2 2" xfId="13821" xr:uid="{00000000-0005-0000-0000-000082050000}"/>
    <cellStyle name="20% - Accent2 9 2 2 2 3" xfId="9483" xr:uid="{00000000-0005-0000-0000-000083050000}"/>
    <cellStyle name="20% - Accent2 9 2 2 3" xfId="12787" xr:uid="{00000000-0005-0000-0000-000084050000}"/>
    <cellStyle name="20% - Accent2 9 2 2 4" xfId="8457" xr:uid="{00000000-0005-0000-0000-000085050000}"/>
    <cellStyle name="20% - Accent2 9 2 3" xfId="2585" xr:uid="{00000000-0005-0000-0000-000086050000}"/>
    <cellStyle name="20% - Accent2 9 2 3 2" xfId="13313" xr:uid="{00000000-0005-0000-0000-000087050000}"/>
    <cellStyle name="20% - Accent2 9 2 3 3" xfId="9067" xr:uid="{00000000-0005-0000-0000-000088050000}"/>
    <cellStyle name="20% - Accent2 9 2 4" xfId="12274" xr:uid="{00000000-0005-0000-0000-000089050000}"/>
    <cellStyle name="20% - Accent2 9 2 5" xfId="7758" xr:uid="{00000000-0005-0000-0000-00008A050000}"/>
    <cellStyle name="20% - Accent2 9 3" xfId="1730" xr:uid="{00000000-0005-0000-0000-00008B050000}"/>
    <cellStyle name="20% - Accent2 9 3 2" xfId="2975" xr:uid="{00000000-0005-0000-0000-00008C050000}"/>
    <cellStyle name="20% - Accent2 9 3 2 2" xfId="13703" xr:uid="{00000000-0005-0000-0000-00008D050000}"/>
    <cellStyle name="20% - Accent2 9 3 2 3" xfId="9388" xr:uid="{00000000-0005-0000-0000-00008E050000}"/>
    <cellStyle name="20% - Accent2 9 3 3" xfId="12670" xr:uid="{00000000-0005-0000-0000-00008F050000}"/>
    <cellStyle name="20% - Accent2 9 3 4" xfId="8320" xr:uid="{00000000-0005-0000-0000-000090050000}"/>
    <cellStyle name="20% - Accent2 9 4" xfId="2480" xr:uid="{00000000-0005-0000-0000-000091050000}"/>
    <cellStyle name="20% - Accent2 9 4 2" xfId="13208" xr:uid="{00000000-0005-0000-0000-000092050000}"/>
    <cellStyle name="20% - Accent2 9 4 3" xfId="8972" xr:uid="{00000000-0005-0000-0000-000093050000}"/>
    <cellStyle name="20% - Accent2 9 5" xfId="12152" xr:uid="{00000000-0005-0000-0000-000094050000}"/>
    <cellStyle name="20% - Accent2 9 6" xfId="7530" xr:uid="{00000000-0005-0000-0000-000095050000}"/>
    <cellStyle name="20% - Accent3" xfId="35" builtinId="38" customBuiltin="1"/>
    <cellStyle name="20% - Accent3 10" xfId="735" xr:uid="{00000000-0005-0000-0000-000097050000}"/>
    <cellStyle name="20% - Accent3 10 2" xfId="1753" xr:uid="{00000000-0005-0000-0000-000098050000}"/>
    <cellStyle name="20% - Accent3 10 2 2" xfId="2992" xr:uid="{00000000-0005-0000-0000-000099050000}"/>
    <cellStyle name="20% - Accent3 10 2 2 2" xfId="13720" xr:uid="{00000000-0005-0000-0000-00009A050000}"/>
    <cellStyle name="20% - Accent3 10 2 2 3" xfId="9403" xr:uid="{00000000-0005-0000-0000-00009B050000}"/>
    <cellStyle name="20% - Accent3 10 2 3" xfId="12687" xr:uid="{00000000-0005-0000-0000-00009C050000}"/>
    <cellStyle name="20% - Accent3 10 2 4" xfId="8341" xr:uid="{00000000-0005-0000-0000-00009D050000}"/>
    <cellStyle name="20% - Accent3 10 3" xfId="2497" xr:uid="{00000000-0005-0000-0000-00009E050000}"/>
    <cellStyle name="20% - Accent3 10 3 2" xfId="13225" xr:uid="{00000000-0005-0000-0000-00009F050000}"/>
    <cellStyle name="20% - Accent3 10 3 3" xfId="8987" xr:uid="{00000000-0005-0000-0000-0000A0050000}"/>
    <cellStyle name="20% - Accent3 10 4" xfId="12169" xr:uid="{00000000-0005-0000-0000-0000A1050000}"/>
    <cellStyle name="20% - Accent3 10 5" xfId="7560" xr:uid="{00000000-0005-0000-0000-0000A2050000}"/>
    <cellStyle name="20% - Accent3 11" xfId="758" xr:uid="{00000000-0005-0000-0000-0000A3050000}"/>
    <cellStyle name="20% - Accent3 11 2" xfId="1770" xr:uid="{00000000-0005-0000-0000-0000A4050000}"/>
    <cellStyle name="20% - Accent3 11 2 2" xfId="3007" xr:uid="{00000000-0005-0000-0000-0000A5050000}"/>
    <cellStyle name="20% - Accent3 11 2 2 2" xfId="13735" xr:uid="{00000000-0005-0000-0000-0000A6050000}"/>
    <cellStyle name="20% - Accent3 11 2 2 3" xfId="9416" xr:uid="{00000000-0005-0000-0000-0000A7050000}"/>
    <cellStyle name="20% - Accent3 11 2 3" xfId="12702" xr:uid="{00000000-0005-0000-0000-0000A8050000}"/>
    <cellStyle name="20% - Accent3 11 2 4" xfId="8356" xr:uid="{00000000-0005-0000-0000-0000A9050000}"/>
    <cellStyle name="20% - Accent3 11 3" xfId="2512" xr:uid="{00000000-0005-0000-0000-0000AA050000}"/>
    <cellStyle name="20% - Accent3 11 3 2" xfId="13240" xr:uid="{00000000-0005-0000-0000-0000AB050000}"/>
    <cellStyle name="20% - Accent3 11 3 3" xfId="9000" xr:uid="{00000000-0005-0000-0000-0000AC050000}"/>
    <cellStyle name="20% - Accent3 11 4" xfId="12184" xr:uid="{00000000-0005-0000-0000-0000AD050000}"/>
    <cellStyle name="20% - Accent3 11 5" xfId="7581" xr:uid="{00000000-0005-0000-0000-0000AE050000}"/>
    <cellStyle name="20% - Accent3 12" xfId="810" xr:uid="{00000000-0005-0000-0000-0000AF050000}"/>
    <cellStyle name="20% - Accent3 12 2" xfId="1792" xr:uid="{00000000-0005-0000-0000-0000B0050000}"/>
    <cellStyle name="20% - Accent3 12 2 2" xfId="3024" xr:uid="{00000000-0005-0000-0000-0000B1050000}"/>
    <cellStyle name="20% - Accent3 12 2 2 2" xfId="13752" xr:uid="{00000000-0005-0000-0000-0000B2050000}"/>
    <cellStyle name="20% - Accent3 12 2 2 3" xfId="9429" xr:uid="{00000000-0005-0000-0000-0000B3050000}"/>
    <cellStyle name="20% - Accent3 12 2 3" xfId="12719" xr:uid="{00000000-0005-0000-0000-0000B4050000}"/>
    <cellStyle name="20% - Accent3 12 2 4" xfId="8374" xr:uid="{00000000-0005-0000-0000-0000B5050000}"/>
    <cellStyle name="20% - Accent3 12 3" xfId="2529" xr:uid="{00000000-0005-0000-0000-0000B6050000}"/>
    <cellStyle name="20% - Accent3 12 3 2" xfId="13257" xr:uid="{00000000-0005-0000-0000-0000B7050000}"/>
    <cellStyle name="20% - Accent3 12 3 3" xfId="9013" xr:uid="{00000000-0005-0000-0000-0000B8050000}"/>
    <cellStyle name="20% - Accent3 12 4" xfId="12201" xr:uid="{00000000-0005-0000-0000-0000B9050000}"/>
    <cellStyle name="20% - Accent3 12 5" xfId="7629" xr:uid="{00000000-0005-0000-0000-0000BA050000}"/>
    <cellStyle name="20% - Accent3 13" xfId="1359" xr:uid="{00000000-0005-0000-0000-0000BB050000}"/>
    <cellStyle name="20% - Accent3 13 2" xfId="2121" xr:uid="{00000000-0005-0000-0000-0000BC050000}"/>
    <cellStyle name="20% - Accent3 13 2 2" xfId="3315" xr:uid="{00000000-0005-0000-0000-0000BD050000}"/>
    <cellStyle name="20% - Accent3 13 2 2 2" xfId="14043" xr:uid="{00000000-0005-0000-0000-0000BE050000}"/>
    <cellStyle name="20% - Accent3 13 2 2 3" xfId="9676" xr:uid="{00000000-0005-0000-0000-0000BF050000}"/>
    <cellStyle name="20% - Accent3 13 2 3" xfId="13009" xr:uid="{00000000-0005-0000-0000-0000C0050000}"/>
    <cellStyle name="20% - Accent3 13 2 4" xfId="8660" xr:uid="{00000000-0005-0000-0000-0000C1050000}"/>
    <cellStyle name="20% - Accent3 13 3" xfId="2807" xr:uid="{00000000-0005-0000-0000-0000C2050000}"/>
    <cellStyle name="20% - Accent3 13 3 2" xfId="13535" xr:uid="{00000000-0005-0000-0000-0000C3050000}"/>
    <cellStyle name="20% - Accent3 13 3 3" xfId="9260" xr:uid="{00000000-0005-0000-0000-0000C4050000}"/>
    <cellStyle name="20% - Accent3 13 4" xfId="12501" xr:uid="{00000000-0005-0000-0000-0000C5050000}"/>
    <cellStyle name="20% - Accent3 13 5" xfId="7997" xr:uid="{00000000-0005-0000-0000-0000C6050000}"/>
    <cellStyle name="20% - Accent3 14" xfId="1441" xr:uid="{00000000-0005-0000-0000-0000C7050000}"/>
    <cellStyle name="20% - Accent3 14 2" xfId="2154" xr:uid="{00000000-0005-0000-0000-0000C8050000}"/>
    <cellStyle name="20% - Accent3 14 2 2" xfId="3337" xr:uid="{00000000-0005-0000-0000-0000C9050000}"/>
    <cellStyle name="20% - Accent3 14 2 2 2" xfId="14065" xr:uid="{00000000-0005-0000-0000-0000CA050000}"/>
    <cellStyle name="20% - Accent3 14 2 2 3" xfId="9689" xr:uid="{00000000-0005-0000-0000-0000CB050000}"/>
    <cellStyle name="20% - Accent3 14 2 3" xfId="13031" xr:uid="{00000000-0005-0000-0000-0000CC050000}"/>
    <cellStyle name="20% - Accent3 14 2 4" xfId="8684" xr:uid="{00000000-0005-0000-0000-0000CD050000}"/>
    <cellStyle name="20% - Accent3 14 3" xfId="2829" xr:uid="{00000000-0005-0000-0000-0000CE050000}"/>
    <cellStyle name="20% - Accent3 14 3 2" xfId="13557" xr:uid="{00000000-0005-0000-0000-0000CF050000}"/>
    <cellStyle name="20% - Accent3 14 3 3" xfId="9273" xr:uid="{00000000-0005-0000-0000-0000D0050000}"/>
    <cellStyle name="20% - Accent3 14 4" xfId="12522" xr:uid="{00000000-0005-0000-0000-0000D1050000}"/>
    <cellStyle name="20% - Accent3 14 5" xfId="8071" xr:uid="{00000000-0005-0000-0000-0000D2050000}"/>
    <cellStyle name="20% - Accent3 15" xfId="1511" xr:uid="{00000000-0005-0000-0000-0000D3050000}"/>
    <cellStyle name="20% - Accent3 15 2" xfId="4237" xr:uid="{00000000-0005-0000-0000-0000D4050000}"/>
    <cellStyle name="20% - Accent3 15 2 2" xfId="4593" xr:uid="{00000000-0005-0000-0000-0000D5050000}"/>
    <cellStyle name="20% - Accent3 15 2 2 2" xfId="14643" xr:uid="{00000000-0005-0000-0000-0000D6050000}"/>
    <cellStyle name="20% - Accent3 15 2 2 3" xfId="10477" xr:uid="{00000000-0005-0000-0000-0000D7050000}"/>
    <cellStyle name="20% - Accent3 15 2 3" xfId="14315" xr:uid="{00000000-0005-0000-0000-0000D8050000}"/>
    <cellStyle name="20% - Accent3 15 2 4" xfId="10175" xr:uid="{00000000-0005-0000-0000-0000D9050000}"/>
    <cellStyle name="20% - Accent3 15 3" xfId="4410" xr:uid="{00000000-0005-0000-0000-0000DA050000}"/>
    <cellStyle name="20% - Accent3 15 3 2" xfId="14468" xr:uid="{00000000-0005-0000-0000-0000DB050000}"/>
    <cellStyle name="20% - Accent3 15 3 3" xfId="10318" xr:uid="{00000000-0005-0000-0000-0000DC050000}"/>
    <cellStyle name="20% - Accent3 15 4" xfId="3435" xr:uid="{00000000-0005-0000-0000-0000DD050000}"/>
    <cellStyle name="20% - Accent3 15 4 2" xfId="14120" xr:uid="{00000000-0005-0000-0000-0000DE050000}"/>
    <cellStyle name="20% - Accent3 15 4 3" xfId="9746" xr:uid="{00000000-0005-0000-0000-0000DF050000}"/>
    <cellStyle name="20% - Accent3 15 5" xfId="8131" xr:uid="{00000000-0005-0000-0000-0000E0050000}"/>
    <cellStyle name="20% - Accent3 16" xfId="1471" xr:uid="{00000000-0005-0000-0000-0000E1050000}"/>
    <cellStyle name="20% - Accent3 16 2" xfId="2843" xr:uid="{00000000-0005-0000-0000-0000E2050000}"/>
    <cellStyle name="20% - Accent3 16 2 2" xfId="4606" xr:uid="{00000000-0005-0000-0000-0000E3050000}"/>
    <cellStyle name="20% - Accent3 16 2 2 2" xfId="14656" xr:uid="{00000000-0005-0000-0000-0000E4050000}"/>
    <cellStyle name="20% - Accent3 16 2 2 3" xfId="10490" xr:uid="{00000000-0005-0000-0000-0000E5050000}"/>
    <cellStyle name="20% - Accent3 16 2 3" xfId="13571" xr:uid="{00000000-0005-0000-0000-0000E6050000}"/>
    <cellStyle name="20% - Accent3 16 2 4" xfId="9286" xr:uid="{00000000-0005-0000-0000-0000E7050000}"/>
    <cellStyle name="20% - Accent3 16 3" xfId="4423" xr:uid="{00000000-0005-0000-0000-0000E8050000}"/>
    <cellStyle name="20% - Accent3 16 3 2" xfId="14481" xr:uid="{00000000-0005-0000-0000-0000E9050000}"/>
    <cellStyle name="20% - Accent3 16 3 3" xfId="10331" xr:uid="{00000000-0005-0000-0000-0000EA050000}"/>
    <cellStyle name="20% - Accent3 16 4" xfId="12536" xr:uid="{00000000-0005-0000-0000-0000EB050000}"/>
    <cellStyle name="20% - Accent3 16 5" xfId="8100" xr:uid="{00000000-0005-0000-0000-0000EC050000}"/>
    <cellStyle name="20% - Accent3 17" xfId="2296" xr:uid="{00000000-0005-0000-0000-0000ED050000}"/>
    <cellStyle name="20% - Accent3 17 2" xfId="4251" xr:uid="{00000000-0005-0000-0000-0000EE050000}"/>
    <cellStyle name="20% - Accent3 17 2 2" xfId="4619" xr:uid="{00000000-0005-0000-0000-0000EF050000}"/>
    <cellStyle name="20% - Accent3 17 2 2 2" xfId="14669" xr:uid="{00000000-0005-0000-0000-0000F0050000}"/>
    <cellStyle name="20% - Accent3 17 2 2 3" xfId="10503" xr:uid="{00000000-0005-0000-0000-0000F1050000}"/>
    <cellStyle name="20% - Accent3 17 2 3" xfId="14329" xr:uid="{00000000-0005-0000-0000-0000F2050000}"/>
    <cellStyle name="20% - Accent3 17 2 4" xfId="10189" xr:uid="{00000000-0005-0000-0000-0000F3050000}"/>
    <cellStyle name="20% - Accent3 17 3" xfId="4436" xr:uid="{00000000-0005-0000-0000-0000F4050000}"/>
    <cellStyle name="20% - Accent3 17 3 2" xfId="14494" xr:uid="{00000000-0005-0000-0000-0000F5050000}"/>
    <cellStyle name="20% - Accent3 17 3 3" xfId="10344" xr:uid="{00000000-0005-0000-0000-0000F6050000}"/>
    <cellStyle name="20% - Accent3 17 4" xfId="3450" xr:uid="{00000000-0005-0000-0000-0000F7050000}"/>
    <cellStyle name="20% - Accent3 17 4 2" xfId="14134" xr:uid="{00000000-0005-0000-0000-0000F8050000}"/>
    <cellStyle name="20% - Accent3 17 4 3" xfId="9760" xr:uid="{00000000-0005-0000-0000-0000F9050000}"/>
    <cellStyle name="20% - Accent3 17 5" xfId="13055" xr:uid="{00000000-0005-0000-0000-0000FA050000}"/>
    <cellStyle name="20% - Accent3 17 6" xfId="8812" xr:uid="{00000000-0005-0000-0000-0000FB050000}"/>
    <cellStyle name="20% - Accent3 18" xfId="2320" xr:uid="{00000000-0005-0000-0000-0000FC050000}"/>
    <cellStyle name="20% - Accent3 18 2" xfId="4264" xr:uid="{00000000-0005-0000-0000-0000FD050000}"/>
    <cellStyle name="20% - Accent3 18 2 2" xfId="4632" xr:uid="{00000000-0005-0000-0000-0000FE050000}"/>
    <cellStyle name="20% - Accent3 18 2 2 2" xfId="14682" xr:uid="{00000000-0005-0000-0000-0000FF050000}"/>
    <cellStyle name="20% - Accent3 18 2 2 3" xfId="10516" xr:uid="{00000000-0005-0000-0000-000000060000}"/>
    <cellStyle name="20% - Accent3 18 2 3" xfId="14342" xr:uid="{00000000-0005-0000-0000-000001060000}"/>
    <cellStyle name="20% - Accent3 18 2 4" xfId="10202" xr:uid="{00000000-0005-0000-0000-000002060000}"/>
    <cellStyle name="20% - Accent3 18 3" xfId="4449" xr:uid="{00000000-0005-0000-0000-000003060000}"/>
    <cellStyle name="20% - Accent3 18 3 2" xfId="14507" xr:uid="{00000000-0005-0000-0000-000004060000}"/>
    <cellStyle name="20% - Accent3 18 3 3" xfId="10357" xr:uid="{00000000-0005-0000-0000-000005060000}"/>
    <cellStyle name="20% - Accent3 18 4" xfId="3463" xr:uid="{00000000-0005-0000-0000-000006060000}"/>
    <cellStyle name="20% - Accent3 18 4 2" xfId="14147" xr:uid="{00000000-0005-0000-0000-000007060000}"/>
    <cellStyle name="20% - Accent3 18 4 3" xfId="9773" xr:uid="{00000000-0005-0000-0000-000008060000}"/>
    <cellStyle name="20% - Accent3 18 5" xfId="13070" xr:uid="{00000000-0005-0000-0000-000009060000}"/>
    <cellStyle name="20% - Accent3 18 6" xfId="8834" xr:uid="{00000000-0005-0000-0000-00000A060000}"/>
    <cellStyle name="20% - Accent3 19" xfId="2348" xr:uid="{00000000-0005-0000-0000-00000B060000}"/>
    <cellStyle name="20% - Accent3 19 2" xfId="4277" xr:uid="{00000000-0005-0000-0000-00000C060000}"/>
    <cellStyle name="20% - Accent3 19 2 2" xfId="4645" xr:uid="{00000000-0005-0000-0000-00000D060000}"/>
    <cellStyle name="20% - Accent3 19 2 2 2" xfId="14695" xr:uid="{00000000-0005-0000-0000-00000E060000}"/>
    <cellStyle name="20% - Accent3 19 2 2 3" xfId="10529" xr:uid="{00000000-0005-0000-0000-00000F060000}"/>
    <cellStyle name="20% - Accent3 19 2 3" xfId="14355" xr:uid="{00000000-0005-0000-0000-000010060000}"/>
    <cellStyle name="20% - Accent3 19 2 4" xfId="10215" xr:uid="{00000000-0005-0000-0000-000011060000}"/>
    <cellStyle name="20% - Accent3 19 3" xfId="4462" xr:uid="{00000000-0005-0000-0000-000012060000}"/>
    <cellStyle name="20% - Accent3 19 3 2" xfId="14520" xr:uid="{00000000-0005-0000-0000-000013060000}"/>
    <cellStyle name="20% - Accent3 19 3 3" xfId="10370" xr:uid="{00000000-0005-0000-0000-000014060000}"/>
    <cellStyle name="20% - Accent3 19 4" xfId="13085" xr:uid="{00000000-0005-0000-0000-000015060000}"/>
    <cellStyle name="20% - Accent3 19 5" xfId="8860" xr:uid="{00000000-0005-0000-0000-000016060000}"/>
    <cellStyle name="20% - Accent3 2" xfId="473" xr:uid="{00000000-0005-0000-0000-000017060000}"/>
    <cellStyle name="20% - Accent3 2 10" xfId="37293" xr:uid="{00000000-0005-0000-0000-000018060000}"/>
    <cellStyle name="20% - Accent3 2 2" xfId="1033" xr:uid="{00000000-0005-0000-0000-000019060000}"/>
    <cellStyle name="20% - Accent3 2 2 2" xfId="1080" xr:uid="{00000000-0005-0000-0000-00001A060000}"/>
    <cellStyle name="20% - Accent3 2 2 2 2" xfId="1891" xr:uid="{00000000-0005-0000-0000-00001B060000}"/>
    <cellStyle name="20% - Accent3 2 2 2 2 2" xfId="3095" xr:uid="{00000000-0005-0000-0000-00001C060000}"/>
    <cellStyle name="20% - Accent3 2 2 2 2 2 2" xfId="13823" xr:uid="{00000000-0005-0000-0000-00001D060000}"/>
    <cellStyle name="20% - Accent3 2 2 2 2 2 3" xfId="9485" xr:uid="{00000000-0005-0000-0000-00001E060000}"/>
    <cellStyle name="20% - Accent3 2 2 2 2 3" xfId="12789" xr:uid="{00000000-0005-0000-0000-00001F060000}"/>
    <cellStyle name="20% - Accent3 2 2 2 2 4" xfId="8459" xr:uid="{00000000-0005-0000-0000-000020060000}"/>
    <cellStyle name="20% - Accent3 2 2 2 3" xfId="2587" xr:uid="{00000000-0005-0000-0000-000021060000}"/>
    <cellStyle name="20% - Accent3 2 2 2 3 2" xfId="13315" xr:uid="{00000000-0005-0000-0000-000022060000}"/>
    <cellStyle name="20% - Accent3 2 2 2 3 3" xfId="9069" xr:uid="{00000000-0005-0000-0000-000023060000}"/>
    <cellStyle name="20% - Accent3 2 2 2 4" xfId="4791" xr:uid="{00000000-0005-0000-0000-000024060000}"/>
    <cellStyle name="20% - Accent3 2 2 2 5" xfId="12276" xr:uid="{00000000-0005-0000-0000-000025060000}"/>
    <cellStyle name="20% - Accent3 2 2 2 6" xfId="7760" xr:uid="{00000000-0005-0000-0000-000026060000}"/>
    <cellStyle name="20% - Accent3 2 2 3" xfId="1847" xr:uid="{00000000-0005-0000-0000-000027060000}"/>
    <cellStyle name="20% - Accent3 2 2 3 2" xfId="3051" xr:uid="{00000000-0005-0000-0000-000028060000}"/>
    <cellStyle name="20% - Accent3 2 2 3 2 2" xfId="13779" xr:uid="{00000000-0005-0000-0000-000029060000}"/>
    <cellStyle name="20% - Accent3 2 2 3 2 3" xfId="9442" xr:uid="{00000000-0005-0000-0000-00002A060000}"/>
    <cellStyle name="20% - Accent3 2 2 3 3" xfId="4785" xr:uid="{00000000-0005-0000-0000-00002B060000}"/>
    <cellStyle name="20% - Accent3 2 2 3 4" xfId="12745" xr:uid="{00000000-0005-0000-0000-00002C060000}"/>
    <cellStyle name="20% - Accent3 2 2 3 5" xfId="8416" xr:uid="{00000000-0005-0000-0000-00002D060000}"/>
    <cellStyle name="20% - Accent3 2 2 4" xfId="2543" xr:uid="{00000000-0005-0000-0000-00002E060000}"/>
    <cellStyle name="20% - Accent3 2 2 4 2" xfId="13271" xr:uid="{00000000-0005-0000-0000-00002F060000}"/>
    <cellStyle name="20% - Accent3 2 2 4 3" xfId="9026" xr:uid="{00000000-0005-0000-0000-000030060000}"/>
    <cellStyle name="20% - Accent3 2 2 5" xfId="4780" xr:uid="{00000000-0005-0000-0000-000031060000}"/>
    <cellStyle name="20% - Accent3 2 2 6" xfId="12231" xr:uid="{00000000-0005-0000-0000-000032060000}"/>
    <cellStyle name="20% - Accent3 2 2 7" xfId="7714" xr:uid="{00000000-0005-0000-0000-000033060000}"/>
    <cellStyle name="20% - Accent3 2 3" xfId="1081" xr:uid="{00000000-0005-0000-0000-000034060000}"/>
    <cellStyle name="20% - Accent3 2 3 2" xfId="1892" xr:uid="{00000000-0005-0000-0000-000035060000}"/>
    <cellStyle name="20% - Accent3 2 3 2 2" xfId="3096" xr:uid="{00000000-0005-0000-0000-000036060000}"/>
    <cellStyle name="20% - Accent3 2 3 2 2 2" xfId="13824" xr:uid="{00000000-0005-0000-0000-000037060000}"/>
    <cellStyle name="20% - Accent3 2 3 2 2 3" xfId="9486" xr:uid="{00000000-0005-0000-0000-000038060000}"/>
    <cellStyle name="20% - Accent3 2 3 2 3" xfId="12790" xr:uid="{00000000-0005-0000-0000-000039060000}"/>
    <cellStyle name="20% - Accent3 2 3 2 4" xfId="8460" xr:uid="{00000000-0005-0000-0000-00003A060000}"/>
    <cellStyle name="20% - Accent3 2 3 3" xfId="2588" xr:uid="{00000000-0005-0000-0000-00003B060000}"/>
    <cellStyle name="20% - Accent3 2 3 3 2" xfId="13316" xr:uid="{00000000-0005-0000-0000-00003C060000}"/>
    <cellStyle name="20% - Accent3 2 3 3 3" xfId="9070" xr:uid="{00000000-0005-0000-0000-00003D060000}"/>
    <cellStyle name="20% - Accent3 2 3 4" xfId="12277" xr:uid="{00000000-0005-0000-0000-00003E060000}"/>
    <cellStyle name="20% - Accent3 2 3 5" xfId="7761" xr:uid="{00000000-0005-0000-0000-00003F060000}"/>
    <cellStyle name="20% - Accent3 2 4" xfId="1079" xr:uid="{00000000-0005-0000-0000-000040060000}"/>
    <cellStyle name="20% - Accent3 2 4 2" xfId="1890" xr:uid="{00000000-0005-0000-0000-000041060000}"/>
    <cellStyle name="20% - Accent3 2 4 2 2" xfId="3094" xr:uid="{00000000-0005-0000-0000-000042060000}"/>
    <cellStyle name="20% - Accent3 2 4 2 2 2" xfId="13822" xr:uid="{00000000-0005-0000-0000-000043060000}"/>
    <cellStyle name="20% - Accent3 2 4 2 2 3" xfId="9484" xr:uid="{00000000-0005-0000-0000-000044060000}"/>
    <cellStyle name="20% - Accent3 2 4 2 3" xfId="12788" xr:uid="{00000000-0005-0000-0000-000045060000}"/>
    <cellStyle name="20% - Accent3 2 4 2 4" xfId="8458" xr:uid="{00000000-0005-0000-0000-000046060000}"/>
    <cellStyle name="20% - Accent3 2 4 3" xfId="2586" xr:uid="{00000000-0005-0000-0000-000047060000}"/>
    <cellStyle name="20% - Accent3 2 4 3 2" xfId="13314" xr:uid="{00000000-0005-0000-0000-000048060000}"/>
    <cellStyle name="20% - Accent3 2 4 3 3" xfId="9068" xr:uid="{00000000-0005-0000-0000-000049060000}"/>
    <cellStyle name="20% - Accent3 2 4 4" xfId="12275" xr:uid="{00000000-0005-0000-0000-00004A060000}"/>
    <cellStyle name="20% - Accent3 2 4 5" xfId="7759" xr:uid="{00000000-0005-0000-0000-00004B060000}"/>
    <cellStyle name="20% - Accent3 2 5" xfId="1615" xr:uid="{00000000-0005-0000-0000-00004C060000}"/>
    <cellStyle name="20% - Accent3 2 5 2" xfId="2877" xr:uid="{00000000-0005-0000-0000-00004D060000}"/>
    <cellStyle name="20% - Accent3 2 5 2 2" xfId="13605" xr:uid="{00000000-0005-0000-0000-00004E060000}"/>
    <cellStyle name="20% - Accent3 2 5 2 3" xfId="9306" xr:uid="{00000000-0005-0000-0000-00004F060000}"/>
    <cellStyle name="20% - Accent3 2 5 3" xfId="12572" xr:uid="{00000000-0005-0000-0000-000050060000}"/>
    <cellStyle name="20% - Accent3 2 5 4" xfId="8221" xr:uid="{00000000-0005-0000-0000-000051060000}"/>
    <cellStyle name="20% - Accent3 2 6" xfId="2383" xr:uid="{00000000-0005-0000-0000-000052060000}"/>
    <cellStyle name="20% - Accent3 2 6 2" xfId="13111" xr:uid="{00000000-0005-0000-0000-000053060000}"/>
    <cellStyle name="20% - Accent3 2 6 3" xfId="8890" xr:uid="{00000000-0005-0000-0000-000054060000}"/>
    <cellStyle name="20% - Accent3 2 7" xfId="4768" xr:uid="{00000000-0005-0000-0000-000055060000}"/>
    <cellStyle name="20% - Accent3 2 8" xfId="12035" xr:uid="{00000000-0005-0000-0000-000056060000}"/>
    <cellStyle name="20% - Accent3 2 9" xfId="7337" xr:uid="{00000000-0005-0000-0000-000057060000}"/>
    <cellStyle name="20% - Accent3 20" xfId="3476" xr:uid="{00000000-0005-0000-0000-000058060000}"/>
    <cellStyle name="20% - Accent3 20 2" xfId="4290" xr:uid="{00000000-0005-0000-0000-000059060000}"/>
    <cellStyle name="20% - Accent3 20 2 2" xfId="4658" xr:uid="{00000000-0005-0000-0000-00005A060000}"/>
    <cellStyle name="20% - Accent3 20 2 2 2" xfId="14708" xr:uid="{00000000-0005-0000-0000-00005B060000}"/>
    <cellStyle name="20% - Accent3 20 2 2 3" xfId="10542" xr:uid="{00000000-0005-0000-0000-00005C060000}"/>
    <cellStyle name="20% - Accent3 20 2 3" xfId="14368" xr:uid="{00000000-0005-0000-0000-00005D060000}"/>
    <cellStyle name="20% - Accent3 20 2 4" xfId="10228" xr:uid="{00000000-0005-0000-0000-00005E060000}"/>
    <cellStyle name="20% - Accent3 20 3" xfId="4475" xr:uid="{00000000-0005-0000-0000-00005F060000}"/>
    <cellStyle name="20% - Accent3 20 3 2" xfId="14533" xr:uid="{00000000-0005-0000-0000-000060060000}"/>
    <cellStyle name="20% - Accent3 20 3 3" xfId="10383" xr:uid="{00000000-0005-0000-0000-000061060000}"/>
    <cellStyle name="20% - Accent3 20 4" xfId="14160" xr:uid="{00000000-0005-0000-0000-000062060000}"/>
    <cellStyle name="20% - Accent3 20 5" xfId="9786" xr:uid="{00000000-0005-0000-0000-000063060000}"/>
    <cellStyle name="20% - Accent3 21" xfId="3489" xr:uid="{00000000-0005-0000-0000-000064060000}"/>
    <cellStyle name="20% - Accent3 21 2" xfId="4303" xr:uid="{00000000-0005-0000-0000-000065060000}"/>
    <cellStyle name="20% - Accent3 21 2 2" xfId="4671" xr:uid="{00000000-0005-0000-0000-000066060000}"/>
    <cellStyle name="20% - Accent3 21 2 2 2" xfId="14721" xr:uid="{00000000-0005-0000-0000-000067060000}"/>
    <cellStyle name="20% - Accent3 21 2 2 3" xfId="10555" xr:uid="{00000000-0005-0000-0000-000068060000}"/>
    <cellStyle name="20% - Accent3 21 2 3" xfId="14381" xr:uid="{00000000-0005-0000-0000-000069060000}"/>
    <cellStyle name="20% - Accent3 21 2 4" xfId="10241" xr:uid="{00000000-0005-0000-0000-00006A060000}"/>
    <cellStyle name="20% - Accent3 21 3" xfId="4488" xr:uid="{00000000-0005-0000-0000-00006B060000}"/>
    <cellStyle name="20% - Accent3 21 3 2" xfId="14546" xr:uid="{00000000-0005-0000-0000-00006C060000}"/>
    <cellStyle name="20% - Accent3 21 3 3" xfId="10396" xr:uid="{00000000-0005-0000-0000-00006D060000}"/>
    <cellStyle name="20% - Accent3 21 4" xfId="14173" xr:uid="{00000000-0005-0000-0000-00006E060000}"/>
    <cellStyle name="20% - Accent3 21 5" xfId="9799" xr:uid="{00000000-0005-0000-0000-00006F060000}"/>
    <cellStyle name="20% - Accent3 22" xfId="3502" xr:uid="{00000000-0005-0000-0000-000070060000}"/>
    <cellStyle name="20% - Accent3 22 2" xfId="4170" xr:uid="{00000000-0005-0000-0000-000071060000}"/>
    <cellStyle name="20% - Accent3 22 2 2" xfId="10129" xr:uid="{00000000-0005-0000-0000-000072060000}"/>
    <cellStyle name="20% - Accent3 22 3" xfId="4501" xr:uid="{00000000-0005-0000-0000-000073060000}"/>
    <cellStyle name="20% - Accent3 22 3 2" xfId="14559" xr:uid="{00000000-0005-0000-0000-000074060000}"/>
    <cellStyle name="20% - Accent3 22 3 3" xfId="10409" xr:uid="{00000000-0005-0000-0000-000075060000}"/>
    <cellStyle name="20% - Accent3 22 4" xfId="14186" xr:uid="{00000000-0005-0000-0000-000076060000}"/>
    <cellStyle name="20% - Accent3 22 5" xfId="9812" xr:uid="{00000000-0005-0000-0000-000077060000}"/>
    <cellStyle name="20% - Accent3 23" xfId="3515" xr:uid="{00000000-0005-0000-0000-000078060000}"/>
    <cellStyle name="20% - Accent3 23 2" xfId="4514" xr:uid="{00000000-0005-0000-0000-000079060000}"/>
    <cellStyle name="20% - Accent3 23 2 2" xfId="14572" xr:uid="{00000000-0005-0000-0000-00007A060000}"/>
    <cellStyle name="20% - Accent3 23 2 3" xfId="10422" xr:uid="{00000000-0005-0000-0000-00007B060000}"/>
    <cellStyle name="20% - Accent3 23 3" xfId="14199" xr:uid="{00000000-0005-0000-0000-00007C060000}"/>
    <cellStyle name="20% - Accent3 23 4" xfId="9825" xr:uid="{00000000-0005-0000-0000-00007D060000}"/>
    <cellStyle name="20% - Accent3 24" xfId="3528" xr:uid="{00000000-0005-0000-0000-00007E060000}"/>
    <cellStyle name="20% - Accent3 24 2" xfId="4527" xr:uid="{00000000-0005-0000-0000-00007F060000}"/>
    <cellStyle name="20% - Accent3 24 2 2" xfId="14585" xr:uid="{00000000-0005-0000-0000-000080060000}"/>
    <cellStyle name="20% - Accent3 24 2 3" xfId="10435" xr:uid="{00000000-0005-0000-0000-000081060000}"/>
    <cellStyle name="20% - Accent3 24 3" xfId="14212" xr:uid="{00000000-0005-0000-0000-000082060000}"/>
    <cellStyle name="20% - Accent3 24 4" xfId="9838" xr:uid="{00000000-0005-0000-0000-000083060000}"/>
    <cellStyle name="20% - Accent3 25" xfId="4329" xr:uid="{00000000-0005-0000-0000-000084060000}"/>
    <cellStyle name="20% - Accent3 25 2" xfId="4684" xr:uid="{00000000-0005-0000-0000-000085060000}"/>
    <cellStyle name="20% - Accent3 25 2 2" xfId="14734" xr:uid="{00000000-0005-0000-0000-000086060000}"/>
    <cellStyle name="20% - Accent3 25 2 3" xfId="10568" xr:uid="{00000000-0005-0000-0000-000087060000}"/>
    <cellStyle name="20% - Accent3 25 3" xfId="14394" xr:uid="{00000000-0005-0000-0000-000088060000}"/>
    <cellStyle name="20% - Accent3 25 4" xfId="10254" xr:uid="{00000000-0005-0000-0000-000089060000}"/>
    <cellStyle name="20% - Accent3 26" xfId="4342" xr:uid="{00000000-0005-0000-0000-00008A060000}"/>
    <cellStyle name="20% - Accent3 26 2" xfId="4697" xr:uid="{00000000-0005-0000-0000-00008B060000}"/>
    <cellStyle name="20% - Accent3 26 2 2" xfId="14747" xr:uid="{00000000-0005-0000-0000-00008C060000}"/>
    <cellStyle name="20% - Accent3 26 2 3" xfId="10581" xr:uid="{00000000-0005-0000-0000-00008D060000}"/>
    <cellStyle name="20% - Accent3 26 3" xfId="14407" xr:uid="{00000000-0005-0000-0000-00008E060000}"/>
    <cellStyle name="20% - Accent3 26 4" xfId="10267" xr:uid="{00000000-0005-0000-0000-00008F060000}"/>
    <cellStyle name="20% - Accent3 27" xfId="4355" xr:uid="{00000000-0005-0000-0000-000090060000}"/>
    <cellStyle name="20% - Accent3 27 2" xfId="4710" xr:uid="{00000000-0005-0000-0000-000091060000}"/>
    <cellStyle name="20% - Accent3 27 2 2" xfId="14760" xr:uid="{00000000-0005-0000-0000-000092060000}"/>
    <cellStyle name="20% - Accent3 27 2 3" xfId="10594" xr:uid="{00000000-0005-0000-0000-000093060000}"/>
    <cellStyle name="20% - Accent3 27 3" xfId="14420" xr:uid="{00000000-0005-0000-0000-000094060000}"/>
    <cellStyle name="20% - Accent3 27 4" xfId="10280" xr:uid="{00000000-0005-0000-0000-000095060000}"/>
    <cellStyle name="20% - Accent3 28" xfId="4368" xr:uid="{00000000-0005-0000-0000-000096060000}"/>
    <cellStyle name="20% - Accent3 28 2" xfId="14433" xr:uid="{00000000-0005-0000-0000-000097060000}"/>
    <cellStyle name="20% - Accent3 28 3" xfId="10293" xr:uid="{00000000-0005-0000-0000-000098060000}"/>
    <cellStyle name="20% - Accent3 29" xfId="11963" xr:uid="{00000000-0005-0000-0000-000099060000}"/>
    <cellStyle name="20% - Accent3 3" xfId="474" xr:uid="{00000000-0005-0000-0000-00009A060000}"/>
    <cellStyle name="20% - Accent3 3 2" xfId="1083" xr:uid="{00000000-0005-0000-0000-00009B060000}"/>
    <cellStyle name="20% - Accent3 3 2 2" xfId="1894" xr:uid="{00000000-0005-0000-0000-00009C060000}"/>
    <cellStyle name="20% - Accent3 3 2 2 2" xfId="3098" xr:uid="{00000000-0005-0000-0000-00009D060000}"/>
    <cellStyle name="20% - Accent3 3 2 2 2 2" xfId="13826" xr:uid="{00000000-0005-0000-0000-00009E060000}"/>
    <cellStyle name="20% - Accent3 3 2 2 2 3" xfId="9488" xr:uid="{00000000-0005-0000-0000-00009F060000}"/>
    <cellStyle name="20% - Accent3 3 2 2 3" xfId="12792" xr:uid="{00000000-0005-0000-0000-0000A0060000}"/>
    <cellStyle name="20% - Accent3 3 2 2 4" xfId="8462" xr:uid="{00000000-0005-0000-0000-0000A1060000}"/>
    <cellStyle name="20% - Accent3 3 2 3" xfId="2590" xr:uid="{00000000-0005-0000-0000-0000A2060000}"/>
    <cellStyle name="20% - Accent3 3 2 3 2" xfId="13318" xr:uid="{00000000-0005-0000-0000-0000A3060000}"/>
    <cellStyle name="20% - Accent3 3 2 3 3" xfId="9072" xr:uid="{00000000-0005-0000-0000-0000A4060000}"/>
    <cellStyle name="20% - Accent3 3 2 4" xfId="12279" xr:uid="{00000000-0005-0000-0000-0000A5060000}"/>
    <cellStyle name="20% - Accent3 3 2 5" xfId="7763" xr:uid="{00000000-0005-0000-0000-0000A6060000}"/>
    <cellStyle name="20% - Accent3 3 3" xfId="1084" xr:uid="{00000000-0005-0000-0000-0000A7060000}"/>
    <cellStyle name="20% - Accent3 3 3 2" xfId="1895" xr:uid="{00000000-0005-0000-0000-0000A8060000}"/>
    <cellStyle name="20% - Accent3 3 3 2 2" xfId="3099" xr:uid="{00000000-0005-0000-0000-0000A9060000}"/>
    <cellStyle name="20% - Accent3 3 3 2 2 2" xfId="13827" xr:uid="{00000000-0005-0000-0000-0000AA060000}"/>
    <cellStyle name="20% - Accent3 3 3 2 2 3" xfId="9489" xr:uid="{00000000-0005-0000-0000-0000AB060000}"/>
    <cellStyle name="20% - Accent3 3 3 2 3" xfId="12793" xr:uid="{00000000-0005-0000-0000-0000AC060000}"/>
    <cellStyle name="20% - Accent3 3 3 2 4" xfId="8463" xr:uid="{00000000-0005-0000-0000-0000AD060000}"/>
    <cellStyle name="20% - Accent3 3 3 3" xfId="2591" xr:uid="{00000000-0005-0000-0000-0000AE060000}"/>
    <cellStyle name="20% - Accent3 3 3 3 2" xfId="13319" xr:uid="{00000000-0005-0000-0000-0000AF060000}"/>
    <cellStyle name="20% - Accent3 3 3 3 3" xfId="9073" xr:uid="{00000000-0005-0000-0000-0000B0060000}"/>
    <cellStyle name="20% - Accent3 3 3 4" xfId="12280" xr:uid="{00000000-0005-0000-0000-0000B1060000}"/>
    <cellStyle name="20% - Accent3 3 3 5" xfId="7764" xr:uid="{00000000-0005-0000-0000-0000B2060000}"/>
    <cellStyle name="20% - Accent3 3 4" xfId="1082" xr:uid="{00000000-0005-0000-0000-0000B3060000}"/>
    <cellStyle name="20% - Accent3 3 4 2" xfId="1893" xr:uid="{00000000-0005-0000-0000-0000B4060000}"/>
    <cellStyle name="20% - Accent3 3 4 2 2" xfId="3097" xr:uid="{00000000-0005-0000-0000-0000B5060000}"/>
    <cellStyle name="20% - Accent3 3 4 2 2 2" xfId="13825" xr:uid="{00000000-0005-0000-0000-0000B6060000}"/>
    <cellStyle name="20% - Accent3 3 4 2 2 3" xfId="9487" xr:uid="{00000000-0005-0000-0000-0000B7060000}"/>
    <cellStyle name="20% - Accent3 3 4 2 3" xfId="12791" xr:uid="{00000000-0005-0000-0000-0000B8060000}"/>
    <cellStyle name="20% - Accent3 3 4 2 4" xfId="8461" xr:uid="{00000000-0005-0000-0000-0000B9060000}"/>
    <cellStyle name="20% - Accent3 3 4 3" xfId="2589" xr:uid="{00000000-0005-0000-0000-0000BA060000}"/>
    <cellStyle name="20% - Accent3 3 4 3 2" xfId="13317" xr:uid="{00000000-0005-0000-0000-0000BB060000}"/>
    <cellStyle name="20% - Accent3 3 4 3 3" xfId="9071" xr:uid="{00000000-0005-0000-0000-0000BC060000}"/>
    <cellStyle name="20% - Accent3 3 4 4" xfId="12278" xr:uid="{00000000-0005-0000-0000-0000BD060000}"/>
    <cellStyle name="20% - Accent3 3 4 5" xfId="7762" xr:uid="{00000000-0005-0000-0000-0000BE060000}"/>
    <cellStyle name="20% - Accent3 3 5" xfId="1616" xr:uid="{00000000-0005-0000-0000-0000BF060000}"/>
    <cellStyle name="20% - Accent3 3 5 2" xfId="2878" xr:uid="{00000000-0005-0000-0000-0000C0060000}"/>
    <cellStyle name="20% - Accent3 3 5 2 2" xfId="13606" xr:uid="{00000000-0005-0000-0000-0000C1060000}"/>
    <cellStyle name="20% - Accent3 3 5 2 3" xfId="9307" xr:uid="{00000000-0005-0000-0000-0000C2060000}"/>
    <cellStyle name="20% - Accent3 3 5 3" xfId="12573" xr:uid="{00000000-0005-0000-0000-0000C3060000}"/>
    <cellStyle name="20% - Accent3 3 5 4" xfId="8222" xr:uid="{00000000-0005-0000-0000-0000C4060000}"/>
    <cellStyle name="20% - Accent3 3 6" xfId="2384" xr:uid="{00000000-0005-0000-0000-0000C5060000}"/>
    <cellStyle name="20% - Accent3 3 6 2" xfId="13112" xr:uid="{00000000-0005-0000-0000-0000C6060000}"/>
    <cellStyle name="20% - Accent3 3 6 3" xfId="8891" xr:uid="{00000000-0005-0000-0000-0000C7060000}"/>
    <cellStyle name="20% - Accent3 3 7" xfId="12036" xr:uid="{00000000-0005-0000-0000-0000C8060000}"/>
    <cellStyle name="20% - Accent3 3 8" xfId="7338" xr:uid="{00000000-0005-0000-0000-0000C9060000}"/>
    <cellStyle name="20% - Accent3 30" xfId="7147" xr:uid="{00000000-0005-0000-0000-0000CA060000}"/>
    <cellStyle name="20% - Accent3 31" xfId="109" xr:uid="{00000000-0005-0000-0000-0000CB060000}"/>
    <cellStyle name="20% - Accent3 4" xfId="475" xr:uid="{00000000-0005-0000-0000-0000CC060000}"/>
    <cellStyle name="20% - Accent3 4 2" xfId="1086" xr:uid="{00000000-0005-0000-0000-0000CD060000}"/>
    <cellStyle name="20% - Accent3 4 2 2" xfId="1897" xr:uid="{00000000-0005-0000-0000-0000CE060000}"/>
    <cellStyle name="20% - Accent3 4 2 2 2" xfId="3101" xr:uid="{00000000-0005-0000-0000-0000CF060000}"/>
    <cellStyle name="20% - Accent3 4 2 2 2 2" xfId="13829" xr:uid="{00000000-0005-0000-0000-0000D0060000}"/>
    <cellStyle name="20% - Accent3 4 2 2 2 3" xfId="9491" xr:uid="{00000000-0005-0000-0000-0000D1060000}"/>
    <cellStyle name="20% - Accent3 4 2 2 3" xfId="12795" xr:uid="{00000000-0005-0000-0000-0000D2060000}"/>
    <cellStyle name="20% - Accent3 4 2 2 4" xfId="8465" xr:uid="{00000000-0005-0000-0000-0000D3060000}"/>
    <cellStyle name="20% - Accent3 4 2 3" xfId="2593" xr:uid="{00000000-0005-0000-0000-0000D4060000}"/>
    <cellStyle name="20% - Accent3 4 2 3 2" xfId="13321" xr:uid="{00000000-0005-0000-0000-0000D5060000}"/>
    <cellStyle name="20% - Accent3 4 2 3 3" xfId="9075" xr:uid="{00000000-0005-0000-0000-0000D6060000}"/>
    <cellStyle name="20% - Accent3 4 2 4" xfId="12282" xr:uid="{00000000-0005-0000-0000-0000D7060000}"/>
    <cellStyle name="20% - Accent3 4 2 5" xfId="7766" xr:uid="{00000000-0005-0000-0000-0000D8060000}"/>
    <cellStyle name="20% - Accent3 4 3" xfId="1087" xr:uid="{00000000-0005-0000-0000-0000D9060000}"/>
    <cellStyle name="20% - Accent3 4 3 2" xfId="1898" xr:uid="{00000000-0005-0000-0000-0000DA060000}"/>
    <cellStyle name="20% - Accent3 4 3 2 2" xfId="3102" xr:uid="{00000000-0005-0000-0000-0000DB060000}"/>
    <cellStyle name="20% - Accent3 4 3 2 2 2" xfId="13830" xr:uid="{00000000-0005-0000-0000-0000DC060000}"/>
    <cellStyle name="20% - Accent3 4 3 2 2 3" xfId="9492" xr:uid="{00000000-0005-0000-0000-0000DD060000}"/>
    <cellStyle name="20% - Accent3 4 3 2 3" xfId="12796" xr:uid="{00000000-0005-0000-0000-0000DE060000}"/>
    <cellStyle name="20% - Accent3 4 3 2 4" xfId="8466" xr:uid="{00000000-0005-0000-0000-0000DF060000}"/>
    <cellStyle name="20% - Accent3 4 3 3" xfId="2594" xr:uid="{00000000-0005-0000-0000-0000E0060000}"/>
    <cellStyle name="20% - Accent3 4 3 3 2" xfId="13322" xr:uid="{00000000-0005-0000-0000-0000E1060000}"/>
    <cellStyle name="20% - Accent3 4 3 3 3" xfId="9076" xr:uid="{00000000-0005-0000-0000-0000E2060000}"/>
    <cellStyle name="20% - Accent3 4 3 4" xfId="12283" xr:uid="{00000000-0005-0000-0000-0000E3060000}"/>
    <cellStyle name="20% - Accent3 4 3 5" xfId="7767" xr:uid="{00000000-0005-0000-0000-0000E4060000}"/>
    <cellStyle name="20% - Accent3 4 4" xfId="1085" xr:uid="{00000000-0005-0000-0000-0000E5060000}"/>
    <cellStyle name="20% - Accent3 4 4 2" xfId="1896" xr:uid="{00000000-0005-0000-0000-0000E6060000}"/>
    <cellStyle name="20% - Accent3 4 4 2 2" xfId="3100" xr:uid="{00000000-0005-0000-0000-0000E7060000}"/>
    <cellStyle name="20% - Accent3 4 4 2 2 2" xfId="13828" xr:uid="{00000000-0005-0000-0000-0000E8060000}"/>
    <cellStyle name="20% - Accent3 4 4 2 2 3" xfId="9490" xr:uid="{00000000-0005-0000-0000-0000E9060000}"/>
    <cellStyle name="20% - Accent3 4 4 2 3" xfId="12794" xr:uid="{00000000-0005-0000-0000-0000EA060000}"/>
    <cellStyle name="20% - Accent3 4 4 2 4" xfId="8464" xr:uid="{00000000-0005-0000-0000-0000EB060000}"/>
    <cellStyle name="20% - Accent3 4 4 3" xfId="2592" xr:uid="{00000000-0005-0000-0000-0000EC060000}"/>
    <cellStyle name="20% - Accent3 4 4 3 2" xfId="13320" xr:uid="{00000000-0005-0000-0000-0000ED060000}"/>
    <cellStyle name="20% - Accent3 4 4 3 3" xfId="9074" xr:uid="{00000000-0005-0000-0000-0000EE060000}"/>
    <cellStyle name="20% - Accent3 4 4 4" xfId="12281" xr:uid="{00000000-0005-0000-0000-0000EF060000}"/>
    <cellStyle name="20% - Accent3 4 4 5" xfId="7765" xr:uid="{00000000-0005-0000-0000-0000F0060000}"/>
    <cellStyle name="20% - Accent3 4 5" xfId="1617" xr:uid="{00000000-0005-0000-0000-0000F1060000}"/>
    <cellStyle name="20% - Accent3 4 5 2" xfId="2879" xr:uid="{00000000-0005-0000-0000-0000F2060000}"/>
    <cellStyle name="20% - Accent3 4 5 2 2" xfId="13607" xr:uid="{00000000-0005-0000-0000-0000F3060000}"/>
    <cellStyle name="20% - Accent3 4 5 2 3" xfId="9308" xr:uid="{00000000-0005-0000-0000-0000F4060000}"/>
    <cellStyle name="20% - Accent3 4 5 3" xfId="12574" xr:uid="{00000000-0005-0000-0000-0000F5060000}"/>
    <cellStyle name="20% - Accent3 4 5 4" xfId="8223" xr:uid="{00000000-0005-0000-0000-0000F6060000}"/>
    <cellStyle name="20% - Accent3 4 6" xfId="2385" xr:uid="{00000000-0005-0000-0000-0000F7060000}"/>
    <cellStyle name="20% - Accent3 4 6 2" xfId="13113" xr:uid="{00000000-0005-0000-0000-0000F8060000}"/>
    <cellStyle name="20% - Accent3 4 6 3" xfId="8892" xr:uid="{00000000-0005-0000-0000-0000F9060000}"/>
    <cellStyle name="20% - Accent3 4 7" xfId="12037" xr:uid="{00000000-0005-0000-0000-0000FA060000}"/>
    <cellStyle name="20% - Accent3 4 8" xfId="7339" xr:uid="{00000000-0005-0000-0000-0000FB060000}"/>
    <cellStyle name="20% - Accent3 5" xfId="476" xr:uid="{00000000-0005-0000-0000-0000FC060000}"/>
    <cellStyle name="20% - Accent3 5 2" xfId="1089" xr:uid="{00000000-0005-0000-0000-0000FD060000}"/>
    <cellStyle name="20% - Accent3 5 2 2" xfId="1900" xr:uid="{00000000-0005-0000-0000-0000FE060000}"/>
    <cellStyle name="20% - Accent3 5 2 2 2" xfId="3104" xr:uid="{00000000-0005-0000-0000-0000FF060000}"/>
    <cellStyle name="20% - Accent3 5 2 2 2 2" xfId="13832" xr:uid="{00000000-0005-0000-0000-000000070000}"/>
    <cellStyle name="20% - Accent3 5 2 2 2 3" xfId="9494" xr:uid="{00000000-0005-0000-0000-000001070000}"/>
    <cellStyle name="20% - Accent3 5 2 2 3" xfId="12798" xr:uid="{00000000-0005-0000-0000-000002070000}"/>
    <cellStyle name="20% - Accent3 5 2 2 4" xfId="8468" xr:uid="{00000000-0005-0000-0000-000003070000}"/>
    <cellStyle name="20% - Accent3 5 2 3" xfId="2596" xr:uid="{00000000-0005-0000-0000-000004070000}"/>
    <cellStyle name="20% - Accent3 5 2 3 2" xfId="13324" xr:uid="{00000000-0005-0000-0000-000005070000}"/>
    <cellStyle name="20% - Accent3 5 2 3 3" xfId="9078" xr:uid="{00000000-0005-0000-0000-000006070000}"/>
    <cellStyle name="20% - Accent3 5 2 4" xfId="12285" xr:uid="{00000000-0005-0000-0000-000007070000}"/>
    <cellStyle name="20% - Accent3 5 2 5" xfId="7769" xr:uid="{00000000-0005-0000-0000-000008070000}"/>
    <cellStyle name="20% - Accent3 5 3" xfId="1090" xr:uid="{00000000-0005-0000-0000-000009070000}"/>
    <cellStyle name="20% - Accent3 5 3 2" xfId="1901" xr:uid="{00000000-0005-0000-0000-00000A070000}"/>
    <cellStyle name="20% - Accent3 5 3 2 2" xfId="3105" xr:uid="{00000000-0005-0000-0000-00000B070000}"/>
    <cellStyle name="20% - Accent3 5 3 2 2 2" xfId="13833" xr:uid="{00000000-0005-0000-0000-00000C070000}"/>
    <cellStyle name="20% - Accent3 5 3 2 2 3" xfId="9495" xr:uid="{00000000-0005-0000-0000-00000D070000}"/>
    <cellStyle name="20% - Accent3 5 3 2 3" xfId="12799" xr:uid="{00000000-0005-0000-0000-00000E070000}"/>
    <cellStyle name="20% - Accent3 5 3 2 4" xfId="8469" xr:uid="{00000000-0005-0000-0000-00000F070000}"/>
    <cellStyle name="20% - Accent3 5 3 3" xfId="2597" xr:uid="{00000000-0005-0000-0000-000010070000}"/>
    <cellStyle name="20% - Accent3 5 3 3 2" xfId="13325" xr:uid="{00000000-0005-0000-0000-000011070000}"/>
    <cellStyle name="20% - Accent3 5 3 3 3" xfId="9079" xr:uid="{00000000-0005-0000-0000-000012070000}"/>
    <cellStyle name="20% - Accent3 5 3 4" xfId="12286" xr:uid="{00000000-0005-0000-0000-000013070000}"/>
    <cellStyle name="20% - Accent3 5 3 5" xfId="7770" xr:uid="{00000000-0005-0000-0000-000014070000}"/>
    <cellStyle name="20% - Accent3 5 4" xfId="1088" xr:uid="{00000000-0005-0000-0000-000015070000}"/>
    <cellStyle name="20% - Accent3 5 4 2" xfId="1899" xr:uid="{00000000-0005-0000-0000-000016070000}"/>
    <cellStyle name="20% - Accent3 5 4 2 2" xfId="3103" xr:uid="{00000000-0005-0000-0000-000017070000}"/>
    <cellStyle name="20% - Accent3 5 4 2 2 2" xfId="13831" xr:uid="{00000000-0005-0000-0000-000018070000}"/>
    <cellStyle name="20% - Accent3 5 4 2 2 3" xfId="9493" xr:uid="{00000000-0005-0000-0000-000019070000}"/>
    <cellStyle name="20% - Accent3 5 4 2 3" xfId="12797" xr:uid="{00000000-0005-0000-0000-00001A070000}"/>
    <cellStyle name="20% - Accent3 5 4 2 4" xfId="8467" xr:uid="{00000000-0005-0000-0000-00001B070000}"/>
    <cellStyle name="20% - Accent3 5 4 3" xfId="2595" xr:uid="{00000000-0005-0000-0000-00001C070000}"/>
    <cellStyle name="20% - Accent3 5 4 3 2" xfId="13323" xr:uid="{00000000-0005-0000-0000-00001D070000}"/>
    <cellStyle name="20% - Accent3 5 4 3 3" xfId="9077" xr:uid="{00000000-0005-0000-0000-00001E070000}"/>
    <cellStyle name="20% - Accent3 5 4 4" xfId="12284" xr:uid="{00000000-0005-0000-0000-00001F070000}"/>
    <cellStyle name="20% - Accent3 5 4 5" xfId="7768" xr:uid="{00000000-0005-0000-0000-000020070000}"/>
    <cellStyle name="20% - Accent3 5 5" xfId="1618" xr:uid="{00000000-0005-0000-0000-000021070000}"/>
    <cellStyle name="20% - Accent3 5 5 2" xfId="2880" xr:uid="{00000000-0005-0000-0000-000022070000}"/>
    <cellStyle name="20% - Accent3 5 5 2 2" xfId="13608" xr:uid="{00000000-0005-0000-0000-000023070000}"/>
    <cellStyle name="20% - Accent3 5 5 2 3" xfId="9309" xr:uid="{00000000-0005-0000-0000-000024070000}"/>
    <cellStyle name="20% - Accent3 5 5 3" xfId="12575" xr:uid="{00000000-0005-0000-0000-000025070000}"/>
    <cellStyle name="20% - Accent3 5 5 4" xfId="8224" xr:uid="{00000000-0005-0000-0000-000026070000}"/>
    <cellStyle name="20% - Accent3 5 6" xfId="2386" xr:uid="{00000000-0005-0000-0000-000027070000}"/>
    <cellStyle name="20% - Accent3 5 6 2" xfId="13114" xr:uid="{00000000-0005-0000-0000-000028070000}"/>
    <cellStyle name="20% - Accent3 5 6 3" xfId="8893" xr:uid="{00000000-0005-0000-0000-000029070000}"/>
    <cellStyle name="20% - Accent3 5 7" xfId="12038" xr:uid="{00000000-0005-0000-0000-00002A070000}"/>
    <cellStyle name="20% - Accent3 5 8" xfId="7340" xr:uid="{00000000-0005-0000-0000-00002B070000}"/>
    <cellStyle name="20% - Accent3 6" xfId="477" xr:uid="{00000000-0005-0000-0000-00002C070000}"/>
    <cellStyle name="20% - Accent3 6 2" xfId="1092" xr:uid="{00000000-0005-0000-0000-00002D070000}"/>
    <cellStyle name="20% - Accent3 6 2 2" xfId="1903" xr:uid="{00000000-0005-0000-0000-00002E070000}"/>
    <cellStyle name="20% - Accent3 6 2 2 2" xfId="3107" xr:uid="{00000000-0005-0000-0000-00002F070000}"/>
    <cellStyle name="20% - Accent3 6 2 2 2 2" xfId="13835" xr:uid="{00000000-0005-0000-0000-000030070000}"/>
    <cellStyle name="20% - Accent3 6 2 2 2 3" xfId="9497" xr:uid="{00000000-0005-0000-0000-000031070000}"/>
    <cellStyle name="20% - Accent3 6 2 2 3" xfId="12801" xr:uid="{00000000-0005-0000-0000-000032070000}"/>
    <cellStyle name="20% - Accent3 6 2 2 4" xfId="8471" xr:uid="{00000000-0005-0000-0000-000033070000}"/>
    <cellStyle name="20% - Accent3 6 2 3" xfId="2599" xr:uid="{00000000-0005-0000-0000-000034070000}"/>
    <cellStyle name="20% - Accent3 6 2 3 2" xfId="13327" xr:uid="{00000000-0005-0000-0000-000035070000}"/>
    <cellStyle name="20% - Accent3 6 2 3 3" xfId="9081" xr:uid="{00000000-0005-0000-0000-000036070000}"/>
    <cellStyle name="20% - Accent3 6 2 4" xfId="12288" xr:uid="{00000000-0005-0000-0000-000037070000}"/>
    <cellStyle name="20% - Accent3 6 2 5" xfId="7772" xr:uid="{00000000-0005-0000-0000-000038070000}"/>
    <cellStyle name="20% - Accent3 6 3" xfId="1091" xr:uid="{00000000-0005-0000-0000-000039070000}"/>
    <cellStyle name="20% - Accent3 6 3 2" xfId="1902" xr:uid="{00000000-0005-0000-0000-00003A070000}"/>
    <cellStyle name="20% - Accent3 6 3 2 2" xfId="3106" xr:uid="{00000000-0005-0000-0000-00003B070000}"/>
    <cellStyle name="20% - Accent3 6 3 2 2 2" xfId="13834" xr:uid="{00000000-0005-0000-0000-00003C070000}"/>
    <cellStyle name="20% - Accent3 6 3 2 2 3" xfId="9496" xr:uid="{00000000-0005-0000-0000-00003D070000}"/>
    <cellStyle name="20% - Accent3 6 3 2 3" xfId="12800" xr:uid="{00000000-0005-0000-0000-00003E070000}"/>
    <cellStyle name="20% - Accent3 6 3 2 4" xfId="8470" xr:uid="{00000000-0005-0000-0000-00003F070000}"/>
    <cellStyle name="20% - Accent3 6 3 3" xfId="2598" xr:uid="{00000000-0005-0000-0000-000040070000}"/>
    <cellStyle name="20% - Accent3 6 3 3 2" xfId="13326" xr:uid="{00000000-0005-0000-0000-000041070000}"/>
    <cellStyle name="20% - Accent3 6 3 3 3" xfId="9080" xr:uid="{00000000-0005-0000-0000-000042070000}"/>
    <cellStyle name="20% - Accent3 6 3 4" xfId="12287" xr:uid="{00000000-0005-0000-0000-000043070000}"/>
    <cellStyle name="20% - Accent3 6 3 5" xfId="7771" xr:uid="{00000000-0005-0000-0000-000044070000}"/>
    <cellStyle name="20% - Accent3 6 4" xfId="1619" xr:uid="{00000000-0005-0000-0000-000045070000}"/>
    <cellStyle name="20% - Accent3 6 4 2" xfId="2881" xr:uid="{00000000-0005-0000-0000-000046070000}"/>
    <cellStyle name="20% - Accent3 6 4 2 2" xfId="13609" xr:uid="{00000000-0005-0000-0000-000047070000}"/>
    <cellStyle name="20% - Accent3 6 4 2 3" xfId="9310" xr:uid="{00000000-0005-0000-0000-000048070000}"/>
    <cellStyle name="20% - Accent3 6 4 3" xfId="12576" xr:uid="{00000000-0005-0000-0000-000049070000}"/>
    <cellStyle name="20% - Accent3 6 4 4" xfId="8225" xr:uid="{00000000-0005-0000-0000-00004A070000}"/>
    <cellStyle name="20% - Accent3 6 5" xfId="2387" xr:uid="{00000000-0005-0000-0000-00004B070000}"/>
    <cellStyle name="20% - Accent3 6 5 2" xfId="13115" xr:uid="{00000000-0005-0000-0000-00004C070000}"/>
    <cellStyle name="20% - Accent3 6 5 3" xfId="8894" xr:uid="{00000000-0005-0000-0000-00004D070000}"/>
    <cellStyle name="20% - Accent3 6 6" xfId="12039" xr:uid="{00000000-0005-0000-0000-00004E070000}"/>
    <cellStyle name="20% - Accent3 6 7" xfId="7341" xr:uid="{00000000-0005-0000-0000-00004F070000}"/>
    <cellStyle name="20% - Accent3 7" xfId="478" xr:uid="{00000000-0005-0000-0000-000050070000}"/>
    <cellStyle name="20% - Accent3 7 2" xfId="1094" xr:uid="{00000000-0005-0000-0000-000051070000}"/>
    <cellStyle name="20% - Accent3 7 2 2" xfId="1905" xr:uid="{00000000-0005-0000-0000-000052070000}"/>
    <cellStyle name="20% - Accent3 7 2 2 2" xfId="3109" xr:uid="{00000000-0005-0000-0000-000053070000}"/>
    <cellStyle name="20% - Accent3 7 2 2 2 2" xfId="13837" xr:uid="{00000000-0005-0000-0000-000054070000}"/>
    <cellStyle name="20% - Accent3 7 2 2 2 3" xfId="9499" xr:uid="{00000000-0005-0000-0000-000055070000}"/>
    <cellStyle name="20% - Accent3 7 2 2 3" xfId="12803" xr:uid="{00000000-0005-0000-0000-000056070000}"/>
    <cellStyle name="20% - Accent3 7 2 2 4" xfId="8473" xr:uid="{00000000-0005-0000-0000-000057070000}"/>
    <cellStyle name="20% - Accent3 7 2 3" xfId="2601" xr:uid="{00000000-0005-0000-0000-000058070000}"/>
    <cellStyle name="20% - Accent3 7 2 3 2" xfId="13329" xr:uid="{00000000-0005-0000-0000-000059070000}"/>
    <cellStyle name="20% - Accent3 7 2 3 3" xfId="9083" xr:uid="{00000000-0005-0000-0000-00005A070000}"/>
    <cellStyle name="20% - Accent3 7 2 4" xfId="12290" xr:uid="{00000000-0005-0000-0000-00005B070000}"/>
    <cellStyle name="20% - Accent3 7 2 5" xfId="7774" xr:uid="{00000000-0005-0000-0000-00005C070000}"/>
    <cellStyle name="20% - Accent3 7 3" xfId="1093" xr:uid="{00000000-0005-0000-0000-00005D070000}"/>
    <cellStyle name="20% - Accent3 7 3 2" xfId="1904" xr:uid="{00000000-0005-0000-0000-00005E070000}"/>
    <cellStyle name="20% - Accent3 7 3 2 2" xfId="3108" xr:uid="{00000000-0005-0000-0000-00005F070000}"/>
    <cellStyle name="20% - Accent3 7 3 2 2 2" xfId="13836" xr:uid="{00000000-0005-0000-0000-000060070000}"/>
    <cellStyle name="20% - Accent3 7 3 2 2 3" xfId="9498" xr:uid="{00000000-0005-0000-0000-000061070000}"/>
    <cellStyle name="20% - Accent3 7 3 2 3" xfId="12802" xr:uid="{00000000-0005-0000-0000-000062070000}"/>
    <cellStyle name="20% - Accent3 7 3 2 4" xfId="8472" xr:uid="{00000000-0005-0000-0000-000063070000}"/>
    <cellStyle name="20% - Accent3 7 3 3" xfId="2600" xr:uid="{00000000-0005-0000-0000-000064070000}"/>
    <cellStyle name="20% - Accent3 7 3 3 2" xfId="13328" xr:uid="{00000000-0005-0000-0000-000065070000}"/>
    <cellStyle name="20% - Accent3 7 3 3 3" xfId="9082" xr:uid="{00000000-0005-0000-0000-000066070000}"/>
    <cellStyle name="20% - Accent3 7 3 4" xfId="12289" xr:uid="{00000000-0005-0000-0000-000067070000}"/>
    <cellStyle name="20% - Accent3 7 3 5" xfId="7773" xr:uid="{00000000-0005-0000-0000-000068070000}"/>
    <cellStyle name="20% - Accent3 7 4" xfId="1620" xr:uid="{00000000-0005-0000-0000-000069070000}"/>
    <cellStyle name="20% - Accent3 7 4 2" xfId="2882" xr:uid="{00000000-0005-0000-0000-00006A070000}"/>
    <cellStyle name="20% - Accent3 7 4 2 2" xfId="13610" xr:uid="{00000000-0005-0000-0000-00006B070000}"/>
    <cellStyle name="20% - Accent3 7 4 2 3" xfId="9311" xr:uid="{00000000-0005-0000-0000-00006C070000}"/>
    <cellStyle name="20% - Accent3 7 4 3" xfId="12577" xr:uid="{00000000-0005-0000-0000-00006D070000}"/>
    <cellStyle name="20% - Accent3 7 4 4" xfId="8226" xr:uid="{00000000-0005-0000-0000-00006E070000}"/>
    <cellStyle name="20% - Accent3 7 5" xfId="2388" xr:uid="{00000000-0005-0000-0000-00006F070000}"/>
    <cellStyle name="20% - Accent3 7 5 2" xfId="13116" xr:uid="{00000000-0005-0000-0000-000070070000}"/>
    <cellStyle name="20% - Accent3 7 5 3" xfId="8895" xr:uid="{00000000-0005-0000-0000-000071070000}"/>
    <cellStyle name="20% - Accent3 7 6" xfId="12040" xr:uid="{00000000-0005-0000-0000-000072070000}"/>
    <cellStyle name="20% - Accent3 7 7" xfId="7342" xr:uid="{00000000-0005-0000-0000-000073070000}"/>
    <cellStyle name="20% - Accent3 8" xfId="684" xr:uid="{00000000-0005-0000-0000-000074070000}"/>
    <cellStyle name="20% - Accent3 8 2" xfId="1095" xr:uid="{00000000-0005-0000-0000-000075070000}"/>
    <cellStyle name="20% - Accent3 8 2 2" xfId="4569" xr:uid="{00000000-0005-0000-0000-000076070000}"/>
    <cellStyle name="20% - Accent3 8 2 2 2" xfId="14620" xr:uid="{00000000-0005-0000-0000-000077070000}"/>
    <cellStyle name="20% - Accent3 8 2 2 3" xfId="10460" xr:uid="{00000000-0005-0000-0000-000078070000}"/>
    <cellStyle name="20% - Accent3 8 2 3" xfId="4211" xr:uid="{00000000-0005-0000-0000-000079070000}"/>
    <cellStyle name="20% - Accent3 8 2 3 2" xfId="14292" xr:uid="{00000000-0005-0000-0000-00007A070000}"/>
    <cellStyle name="20% - Accent3 8 2 3 3" xfId="10158" xr:uid="{00000000-0005-0000-0000-00007B070000}"/>
    <cellStyle name="20% - Accent3 8 2 4" xfId="7775" xr:uid="{00000000-0005-0000-0000-00007C070000}"/>
    <cellStyle name="20% - Accent3 8 3" xfId="1717" xr:uid="{00000000-0005-0000-0000-00007D070000}"/>
    <cellStyle name="20% - Accent3 8 3 2" xfId="2962" xr:uid="{00000000-0005-0000-0000-00007E070000}"/>
    <cellStyle name="20% - Accent3 8 3 2 2" xfId="13690" xr:uid="{00000000-0005-0000-0000-00007F070000}"/>
    <cellStyle name="20% - Accent3 8 3 2 3" xfId="9377" xr:uid="{00000000-0005-0000-0000-000080070000}"/>
    <cellStyle name="20% - Accent3 8 3 3" xfId="12657" xr:uid="{00000000-0005-0000-0000-000081070000}"/>
    <cellStyle name="20% - Accent3 8 3 4" xfId="8309" xr:uid="{00000000-0005-0000-0000-000082070000}"/>
    <cellStyle name="20% - Accent3 8 4" xfId="2467" xr:uid="{00000000-0005-0000-0000-000083070000}"/>
    <cellStyle name="20% - Accent3 8 4 2" xfId="13195" xr:uid="{00000000-0005-0000-0000-000084070000}"/>
    <cellStyle name="20% - Accent3 8 4 3" xfId="8961" xr:uid="{00000000-0005-0000-0000-000085070000}"/>
    <cellStyle name="20% - Accent3 8 5" xfId="12139" xr:uid="{00000000-0005-0000-0000-000086070000}"/>
    <cellStyle name="20% - Accent3 8 6" xfId="7513" xr:uid="{00000000-0005-0000-0000-000087070000}"/>
    <cellStyle name="20% - Accent3 9" xfId="706" xr:uid="{00000000-0005-0000-0000-000088070000}"/>
    <cellStyle name="20% - Accent3 9 2" xfId="1096" xr:uid="{00000000-0005-0000-0000-000089070000}"/>
    <cellStyle name="20% - Accent3 9 2 2" xfId="1906" xr:uid="{00000000-0005-0000-0000-00008A070000}"/>
    <cellStyle name="20% - Accent3 9 2 2 2" xfId="3110" xr:uid="{00000000-0005-0000-0000-00008B070000}"/>
    <cellStyle name="20% - Accent3 9 2 2 2 2" xfId="13838" xr:uid="{00000000-0005-0000-0000-00008C070000}"/>
    <cellStyle name="20% - Accent3 9 2 2 2 3" xfId="9500" xr:uid="{00000000-0005-0000-0000-00008D070000}"/>
    <cellStyle name="20% - Accent3 9 2 2 3" xfId="12804" xr:uid="{00000000-0005-0000-0000-00008E070000}"/>
    <cellStyle name="20% - Accent3 9 2 2 4" xfId="8474" xr:uid="{00000000-0005-0000-0000-00008F070000}"/>
    <cellStyle name="20% - Accent3 9 2 3" xfId="2602" xr:uid="{00000000-0005-0000-0000-000090070000}"/>
    <cellStyle name="20% - Accent3 9 2 3 2" xfId="13330" xr:uid="{00000000-0005-0000-0000-000091070000}"/>
    <cellStyle name="20% - Accent3 9 2 3 3" xfId="9084" xr:uid="{00000000-0005-0000-0000-000092070000}"/>
    <cellStyle name="20% - Accent3 9 2 4" xfId="12291" xr:uid="{00000000-0005-0000-0000-000093070000}"/>
    <cellStyle name="20% - Accent3 9 2 5" xfId="7776" xr:uid="{00000000-0005-0000-0000-000094070000}"/>
    <cellStyle name="20% - Accent3 9 3" xfId="1732" xr:uid="{00000000-0005-0000-0000-000095070000}"/>
    <cellStyle name="20% - Accent3 9 3 2" xfId="2977" xr:uid="{00000000-0005-0000-0000-000096070000}"/>
    <cellStyle name="20% - Accent3 9 3 2 2" xfId="13705" xr:uid="{00000000-0005-0000-0000-000097070000}"/>
    <cellStyle name="20% - Accent3 9 3 2 3" xfId="9390" xr:uid="{00000000-0005-0000-0000-000098070000}"/>
    <cellStyle name="20% - Accent3 9 3 3" xfId="12672" xr:uid="{00000000-0005-0000-0000-000099070000}"/>
    <cellStyle name="20% - Accent3 9 3 4" xfId="8322" xr:uid="{00000000-0005-0000-0000-00009A070000}"/>
    <cellStyle name="20% - Accent3 9 4" xfId="2482" xr:uid="{00000000-0005-0000-0000-00009B070000}"/>
    <cellStyle name="20% - Accent3 9 4 2" xfId="13210" xr:uid="{00000000-0005-0000-0000-00009C070000}"/>
    <cellStyle name="20% - Accent3 9 4 3" xfId="8974" xr:uid="{00000000-0005-0000-0000-00009D070000}"/>
    <cellStyle name="20% - Accent3 9 5" xfId="12154" xr:uid="{00000000-0005-0000-0000-00009E070000}"/>
    <cellStyle name="20% - Accent3 9 6" xfId="7533" xr:uid="{00000000-0005-0000-0000-00009F070000}"/>
    <cellStyle name="20% - Accent4" xfId="39" builtinId="42" customBuiltin="1"/>
    <cellStyle name="20% - Accent4 10" xfId="738" xr:uid="{00000000-0005-0000-0000-0000A1070000}"/>
    <cellStyle name="20% - Accent4 10 2" xfId="1755" xr:uid="{00000000-0005-0000-0000-0000A2070000}"/>
    <cellStyle name="20% - Accent4 10 2 2" xfId="2994" xr:uid="{00000000-0005-0000-0000-0000A3070000}"/>
    <cellStyle name="20% - Accent4 10 2 2 2" xfId="13722" xr:uid="{00000000-0005-0000-0000-0000A4070000}"/>
    <cellStyle name="20% - Accent4 10 2 2 3" xfId="9405" xr:uid="{00000000-0005-0000-0000-0000A5070000}"/>
    <cellStyle name="20% - Accent4 10 2 3" xfId="12689" xr:uid="{00000000-0005-0000-0000-0000A6070000}"/>
    <cellStyle name="20% - Accent4 10 2 4" xfId="8343" xr:uid="{00000000-0005-0000-0000-0000A7070000}"/>
    <cellStyle name="20% - Accent4 10 3" xfId="2499" xr:uid="{00000000-0005-0000-0000-0000A8070000}"/>
    <cellStyle name="20% - Accent4 10 3 2" xfId="13227" xr:uid="{00000000-0005-0000-0000-0000A9070000}"/>
    <cellStyle name="20% - Accent4 10 3 3" xfId="8989" xr:uid="{00000000-0005-0000-0000-0000AA070000}"/>
    <cellStyle name="20% - Accent4 10 4" xfId="12171" xr:uid="{00000000-0005-0000-0000-0000AB070000}"/>
    <cellStyle name="20% - Accent4 10 5" xfId="7563" xr:uid="{00000000-0005-0000-0000-0000AC070000}"/>
    <cellStyle name="20% - Accent4 11" xfId="761" xr:uid="{00000000-0005-0000-0000-0000AD070000}"/>
    <cellStyle name="20% - Accent4 11 2" xfId="1772" xr:uid="{00000000-0005-0000-0000-0000AE070000}"/>
    <cellStyle name="20% - Accent4 11 2 2" xfId="3009" xr:uid="{00000000-0005-0000-0000-0000AF070000}"/>
    <cellStyle name="20% - Accent4 11 2 2 2" xfId="13737" xr:uid="{00000000-0005-0000-0000-0000B0070000}"/>
    <cellStyle name="20% - Accent4 11 2 2 3" xfId="9418" xr:uid="{00000000-0005-0000-0000-0000B1070000}"/>
    <cellStyle name="20% - Accent4 11 2 3" xfId="12704" xr:uid="{00000000-0005-0000-0000-0000B2070000}"/>
    <cellStyle name="20% - Accent4 11 2 4" xfId="8358" xr:uid="{00000000-0005-0000-0000-0000B3070000}"/>
    <cellStyle name="20% - Accent4 11 3" xfId="2514" xr:uid="{00000000-0005-0000-0000-0000B4070000}"/>
    <cellStyle name="20% - Accent4 11 3 2" xfId="13242" xr:uid="{00000000-0005-0000-0000-0000B5070000}"/>
    <cellStyle name="20% - Accent4 11 3 3" xfId="9002" xr:uid="{00000000-0005-0000-0000-0000B6070000}"/>
    <cellStyle name="20% - Accent4 11 4" xfId="12186" xr:uid="{00000000-0005-0000-0000-0000B7070000}"/>
    <cellStyle name="20% - Accent4 11 5" xfId="7584" xr:uid="{00000000-0005-0000-0000-0000B8070000}"/>
    <cellStyle name="20% - Accent4 12" xfId="813" xr:uid="{00000000-0005-0000-0000-0000B9070000}"/>
    <cellStyle name="20% - Accent4 12 2" xfId="1794" xr:uid="{00000000-0005-0000-0000-0000BA070000}"/>
    <cellStyle name="20% - Accent4 12 2 2" xfId="3026" xr:uid="{00000000-0005-0000-0000-0000BB070000}"/>
    <cellStyle name="20% - Accent4 12 2 2 2" xfId="13754" xr:uid="{00000000-0005-0000-0000-0000BC070000}"/>
    <cellStyle name="20% - Accent4 12 2 2 3" xfId="9431" xr:uid="{00000000-0005-0000-0000-0000BD070000}"/>
    <cellStyle name="20% - Accent4 12 2 3" xfId="12721" xr:uid="{00000000-0005-0000-0000-0000BE070000}"/>
    <cellStyle name="20% - Accent4 12 2 4" xfId="8376" xr:uid="{00000000-0005-0000-0000-0000BF070000}"/>
    <cellStyle name="20% - Accent4 12 3" xfId="2531" xr:uid="{00000000-0005-0000-0000-0000C0070000}"/>
    <cellStyle name="20% - Accent4 12 3 2" xfId="13259" xr:uid="{00000000-0005-0000-0000-0000C1070000}"/>
    <cellStyle name="20% - Accent4 12 3 3" xfId="9015" xr:uid="{00000000-0005-0000-0000-0000C2070000}"/>
    <cellStyle name="20% - Accent4 12 4" xfId="12203" xr:uid="{00000000-0005-0000-0000-0000C3070000}"/>
    <cellStyle name="20% - Accent4 12 5" xfId="7632" xr:uid="{00000000-0005-0000-0000-0000C4070000}"/>
    <cellStyle name="20% - Accent4 13" xfId="1362" xr:uid="{00000000-0005-0000-0000-0000C5070000}"/>
    <cellStyle name="20% - Accent4 13 2" xfId="2124" xr:uid="{00000000-0005-0000-0000-0000C6070000}"/>
    <cellStyle name="20% - Accent4 13 2 2" xfId="3317" xr:uid="{00000000-0005-0000-0000-0000C7070000}"/>
    <cellStyle name="20% - Accent4 13 2 2 2" xfId="14045" xr:uid="{00000000-0005-0000-0000-0000C8070000}"/>
    <cellStyle name="20% - Accent4 13 2 2 3" xfId="9678" xr:uid="{00000000-0005-0000-0000-0000C9070000}"/>
    <cellStyle name="20% - Accent4 13 2 3" xfId="13011" xr:uid="{00000000-0005-0000-0000-0000CA070000}"/>
    <cellStyle name="20% - Accent4 13 2 4" xfId="8663" xr:uid="{00000000-0005-0000-0000-0000CB070000}"/>
    <cellStyle name="20% - Accent4 13 3" xfId="2809" xr:uid="{00000000-0005-0000-0000-0000CC070000}"/>
    <cellStyle name="20% - Accent4 13 3 2" xfId="13537" xr:uid="{00000000-0005-0000-0000-0000CD070000}"/>
    <cellStyle name="20% - Accent4 13 3 3" xfId="9262" xr:uid="{00000000-0005-0000-0000-0000CE070000}"/>
    <cellStyle name="20% - Accent4 13 4" xfId="12503" xr:uid="{00000000-0005-0000-0000-0000CF070000}"/>
    <cellStyle name="20% - Accent4 13 5" xfId="8000" xr:uid="{00000000-0005-0000-0000-0000D0070000}"/>
    <cellStyle name="20% - Accent4 14" xfId="1444" xr:uid="{00000000-0005-0000-0000-0000D1070000}"/>
    <cellStyle name="20% - Accent4 14 2" xfId="2156" xr:uid="{00000000-0005-0000-0000-0000D2070000}"/>
    <cellStyle name="20% - Accent4 14 2 2" xfId="3339" xr:uid="{00000000-0005-0000-0000-0000D3070000}"/>
    <cellStyle name="20% - Accent4 14 2 2 2" xfId="14067" xr:uid="{00000000-0005-0000-0000-0000D4070000}"/>
    <cellStyle name="20% - Accent4 14 2 2 3" xfId="9691" xr:uid="{00000000-0005-0000-0000-0000D5070000}"/>
    <cellStyle name="20% - Accent4 14 2 3" xfId="13033" xr:uid="{00000000-0005-0000-0000-0000D6070000}"/>
    <cellStyle name="20% - Accent4 14 2 4" xfId="8686" xr:uid="{00000000-0005-0000-0000-0000D7070000}"/>
    <cellStyle name="20% - Accent4 14 3" xfId="2831" xr:uid="{00000000-0005-0000-0000-0000D8070000}"/>
    <cellStyle name="20% - Accent4 14 3 2" xfId="13559" xr:uid="{00000000-0005-0000-0000-0000D9070000}"/>
    <cellStyle name="20% - Accent4 14 3 3" xfId="9275" xr:uid="{00000000-0005-0000-0000-0000DA070000}"/>
    <cellStyle name="20% - Accent4 14 4" xfId="12524" xr:uid="{00000000-0005-0000-0000-0000DB070000}"/>
    <cellStyle name="20% - Accent4 14 5" xfId="8074" xr:uid="{00000000-0005-0000-0000-0000DC070000}"/>
    <cellStyle name="20% - Accent4 15" xfId="1515" xr:uid="{00000000-0005-0000-0000-0000DD070000}"/>
    <cellStyle name="20% - Accent4 15 2" xfId="4239" xr:uid="{00000000-0005-0000-0000-0000DE070000}"/>
    <cellStyle name="20% - Accent4 15 2 2" xfId="4595" xr:uid="{00000000-0005-0000-0000-0000DF070000}"/>
    <cellStyle name="20% - Accent4 15 2 2 2" xfId="14645" xr:uid="{00000000-0005-0000-0000-0000E0070000}"/>
    <cellStyle name="20% - Accent4 15 2 2 3" xfId="10479" xr:uid="{00000000-0005-0000-0000-0000E1070000}"/>
    <cellStyle name="20% - Accent4 15 2 3" xfId="14317" xr:uid="{00000000-0005-0000-0000-0000E2070000}"/>
    <cellStyle name="20% - Accent4 15 2 4" xfId="10177" xr:uid="{00000000-0005-0000-0000-0000E3070000}"/>
    <cellStyle name="20% - Accent4 15 3" xfId="4412" xr:uid="{00000000-0005-0000-0000-0000E4070000}"/>
    <cellStyle name="20% - Accent4 15 3 2" xfId="14470" xr:uid="{00000000-0005-0000-0000-0000E5070000}"/>
    <cellStyle name="20% - Accent4 15 3 3" xfId="10320" xr:uid="{00000000-0005-0000-0000-0000E6070000}"/>
    <cellStyle name="20% - Accent4 15 4" xfId="3437" xr:uid="{00000000-0005-0000-0000-0000E7070000}"/>
    <cellStyle name="20% - Accent4 15 4 2" xfId="14122" xr:uid="{00000000-0005-0000-0000-0000E8070000}"/>
    <cellStyle name="20% - Accent4 15 4 3" xfId="9748" xr:uid="{00000000-0005-0000-0000-0000E9070000}"/>
    <cellStyle name="20% - Accent4 15 5" xfId="8135" xr:uid="{00000000-0005-0000-0000-0000EA070000}"/>
    <cellStyle name="20% - Accent4 16" xfId="1474" xr:uid="{00000000-0005-0000-0000-0000EB070000}"/>
    <cellStyle name="20% - Accent4 16 2" xfId="2845" xr:uid="{00000000-0005-0000-0000-0000EC070000}"/>
    <cellStyle name="20% - Accent4 16 2 2" xfId="4608" xr:uid="{00000000-0005-0000-0000-0000ED070000}"/>
    <cellStyle name="20% - Accent4 16 2 2 2" xfId="14658" xr:uid="{00000000-0005-0000-0000-0000EE070000}"/>
    <cellStyle name="20% - Accent4 16 2 2 3" xfId="10492" xr:uid="{00000000-0005-0000-0000-0000EF070000}"/>
    <cellStyle name="20% - Accent4 16 2 3" xfId="13573" xr:uid="{00000000-0005-0000-0000-0000F0070000}"/>
    <cellStyle name="20% - Accent4 16 2 4" xfId="9288" xr:uid="{00000000-0005-0000-0000-0000F1070000}"/>
    <cellStyle name="20% - Accent4 16 3" xfId="4425" xr:uid="{00000000-0005-0000-0000-0000F2070000}"/>
    <cellStyle name="20% - Accent4 16 3 2" xfId="14483" xr:uid="{00000000-0005-0000-0000-0000F3070000}"/>
    <cellStyle name="20% - Accent4 16 3 3" xfId="10333" xr:uid="{00000000-0005-0000-0000-0000F4070000}"/>
    <cellStyle name="20% - Accent4 16 4" xfId="12538" xr:uid="{00000000-0005-0000-0000-0000F5070000}"/>
    <cellStyle name="20% - Accent4 16 5" xfId="8103" xr:uid="{00000000-0005-0000-0000-0000F6070000}"/>
    <cellStyle name="20% - Accent4 17" xfId="2299" xr:uid="{00000000-0005-0000-0000-0000F7070000}"/>
    <cellStyle name="20% - Accent4 17 2" xfId="4253" xr:uid="{00000000-0005-0000-0000-0000F8070000}"/>
    <cellStyle name="20% - Accent4 17 2 2" xfId="4621" xr:uid="{00000000-0005-0000-0000-0000F9070000}"/>
    <cellStyle name="20% - Accent4 17 2 2 2" xfId="14671" xr:uid="{00000000-0005-0000-0000-0000FA070000}"/>
    <cellStyle name="20% - Accent4 17 2 2 3" xfId="10505" xr:uid="{00000000-0005-0000-0000-0000FB070000}"/>
    <cellStyle name="20% - Accent4 17 2 3" xfId="14331" xr:uid="{00000000-0005-0000-0000-0000FC070000}"/>
    <cellStyle name="20% - Accent4 17 2 4" xfId="10191" xr:uid="{00000000-0005-0000-0000-0000FD070000}"/>
    <cellStyle name="20% - Accent4 17 3" xfId="4438" xr:uid="{00000000-0005-0000-0000-0000FE070000}"/>
    <cellStyle name="20% - Accent4 17 3 2" xfId="14496" xr:uid="{00000000-0005-0000-0000-0000FF070000}"/>
    <cellStyle name="20% - Accent4 17 3 3" xfId="10346" xr:uid="{00000000-0005-0000-0000-000000080000}"/>
    <cellStyle name="20% - Accent4 17 4" xfId="3452" xr:uid="{00000000-0005-0000-0000-000001080000}"/>
    <cellStyle name="20% - Accent4 17 4 2" xfId="14136" xr:uid="{00000000-0005-0000-0000-000002080000}"/>
    <cellStyle name="20% - Accent4 17 4 3" xfId="9762" xr:uid="{00000000-0005-0000-0000-000003080000}"/>
    <cellStyle name="20% - Accent4 17 5" xfId="13057" xr:uid="{00000000-0005-0000-0000-000004080000}"/>
    <cellStyle name="20% - Accent4 17 6" xfId="8815" xr:uid="{00000000-0005-0000-0000-000005080000}"/>
    <cellStyle name="20% - Accent4 18" xfId="2323" xr:uid="{00000000-0005-0000-0000-000006080000}"/>
    <cellStyle name="20% - Accent4 18 2" xfId="4266" xr:uid="{00000000-0005-0000-0000-000007080000}"/>
    <cellStyle name="20% - Accent4 18 2 2" xfId="4634" xr:uid="{00000000-0005-0000-0000-000008080000}"/>
    <cellStyle name="20% - Accent4 18 2 2 2" xfId="14684" xr:uid="{00000000-0005-0000-0000-000009080000}"/>
    <cellStyle name="20% - Accent4 18 2 2 3" xfId="10518" xr:uid="{00000000-0005-0000-0000-00000A080000}"/>
    <cellStyle name="20% - Accent4 18 2 3" xfId="14344" xr:uid="{00000000-0005-0000-0000-00000B080000}"/>
    <cellStyle name="20% - Accent4 18 2 4" xfId="10204" xr:uid="{00000000-0005-0000-0000-00000C080000}"/>
    <cellStyle name="20% - Accent4 18 3" xfId="4451" xr:uid="{00000000-0005-0000-0000-00000D080000}"/>
    <cellStyle name="20% - Accent4 18 3 2" xfId="14509" xr:uid="{00000000-0005-0000-0000-00000E080000}"/>
    <cellStyle name="20% - Accent4 18 3 3" xfId="10359" xr:uid="{00000000-0005-0000-0000-00000F080000}"/>
    <cellStyle name="20% - Accent4 18 4" xfId="3465" xr:uid="{00000000-0005-0000-0000-000010080000}"/>
    <cellStyle name="20% - Accent4 18 4 2" xfId="14149" xr:uid="{00000000-0005-0000-0000-000011080000}"/>
    <cellStyle name="20% - Accent4 18 4 3" xfId="9775" xr:uid="{00000000-0005-0000-0000-000012080000}"/>
    <cellStyle name="20% - Accent4 18 5" xfId="13072" xr:uid="{00000000-0005-0000-0000-000013080000}"/>
    <cellStyle name="20% - Accent4 18 6" xfId="8837" xr:uid="{00000000-0005-0000-0000-000014080000}"/>
    <cellStyle name="20% - Accent4 19" xfId="2352" xr:uid="{00000000-0005-0000-0000-000015080000}"/>
    <cellStyle name="20% - Accent4 19 2" xfId="4279" xr:uid="{00000000-0005-0000-0000-000016080000}"/>
    <cellStyle name="20% - Accent4 19 2 2" xfId="4647" xr:uid="{00000000-0005-0000-0000-000017080000}"/>
    <cellStyle name="20% - Accent4 19 2 2 2" xfId="14697" xr:uid="{00000000-0005-0000-0000-000018080000}"/>
    <cellStyle name="20% - Accent4 19 2 2 3" xfId="10531" xr:uid="{00000000-0005-0000-0000-000019080000}"/>
    <cellStyle name="20% - Accent4 19 2 3" xfId="14357" xr:uid="{00000000-0005-0000-0000-00001A080000}"/>
    <cellStyle name="20% - Accent4 19 2 4" xfId="10217" xr:uid="{00000000-0005-0000-0000-00001B080000}"/>
    <cellStyle name="20% - Accent4 19 3" xfId="4464" xr:uid="{00000000-0005-0000-0000-00001C080000}"/>
    <cellStyle name="20% - Accent4 19 3 2" xfId="14522" xr:uid="{00000000-0005-0000-0000-00001D080000}"/>
    <cellStyle name="20% - Accent4 19 3 3" xfId="10372" xr:uid="{00000000-0005-0000-0000-00001E080000}"/>
    <cellStyle name="20% - Accent4 19 4" xfId="13087" xr:uid="{00000000-0005-0000-0000-00001F080000}"/>
    <cellStyle name="20% - Accent4 19 5" xfId="8864" xr:uid="{00000000-0005-0000-0000-000020080000}"/>
    <cellStyle name="20% - Accent4 2" xfId="479" xr:uid="{00000000-0005-0000-0000-000021080000}"/>
    <cellStyle name="20% - Accent4 2 10" xfId="37294" xr:uid="{00000000-0005-0000-0000-000022080000}"/>
    <cellStyle name="20% - Accent4 2 2" xfId="1035" xr:uid="{00000000-0005-0000-0000-000023080000}"/>
    <cellStyle name="20% - Accent4 2 2 2" xfId="1098" xr:uid="{00000000-0005-0000-0000-000024080000}"/>
    <cellStyle name="20% - Accent4 2 2 2 2" xfId="1908" xr:uid="{00000000-0005-0000-0000-000025080000}"/>
    <cellStyle name="20% - Accent4 2 2 2 2 2" xfId="3112" xr:uid="{00000000-0005-0000-0000-000026080000}"/>
    <cellStyle name="20% - Accent4 2 2 2 2 2 2" xfId="13840" xr:uid="{00000000-0005-0000-0000-000027080000}"/>
    <cellStyle name="20% - Accent4 2 2 2 2 2 3" xfId="9502" xr:uid="{00000000-0005-0000-0000-000028080000}"/>
    <cellStyle name="20% - Accent4 2 2 2 2 3" xfId="12806" xr:uid="{00000000-0005-0000-0000-000029080000}"/>
    <cellStyle name="20% - Accent4 2 2 2 2 4" xfId="8476" xr:uid="{00000000-0005-0000-0000-00002A080000}"/>
    <cellStyle name="20% - Accent4 2 2 2 3" xfId="2604" xr:uid="{00000000-0005-0000-0000-00002B080000}"/>
    <cellStyle name="20% - Accent4 2 2 2 3 2" xfId="13332" xr:uid="{00000000-0005-0000-0000-00002C080000}"/>
    <cellStyle name="20% - Accent4 2 2 2 3 3" xfId="9086" xr:uid="{00000000-0005-0000-0000-00002D080000}"/>
    <cellStyle name="20% - Accent4 2 2 2 4" xfId="4795" xr:uid="{00000000-0005-0000-0000-00002E080000}"/>
    <cellStyle name="20% - Accent4 2 2 2 5" xfId="12293" xr:uid="{00000000-0005-0000-0000-00002F080000}"/>
    <cellStyle name="20% - Accent4 2 2 2 6" xfId="7778" xr:uid="{00000000-0005-0000-0000-000030080000}"/>
    <cellStyle name="20% - Accent4 2 2 3" xfId="1849" xr:uid="{00000000-0005-0000-0000-000031080000}"/>
    <cellStyle name="20% - Accent4 2 2 3 2" xfId="3053" xr:uid="{00000000-0005-0000-0000-000032080000}"/>
    <cellStyle name="20% - Accent4 2 2 3 2 2" xfId="13781" xr:uid="{00000000-0005-0000-0000-000033080000}"/>
    <cellStyle name="20% - Accent4 2 2 3 2 3" xfId="9444" xr:uid="{00000000-0005-0000-0000-000034080000}"/>
    <cellStyle name="20% - Accent4 2 2 3 3" xfId="4796" xr:uid="{00000000-0005-0000-0000-000035080000}"/>
    <cellStyle name="20% - Accent4 2 2 3 4" xfId="12747" xr:uid="{00000000-0005-0000-0000-000036080000}"/>
    <cellStyle name="20% - Accent4 2 2 3 5" xfId="8418" xr:uid="{00000000-0005-0000-0000-000037080000}"/>
    <cellStyle name="20% - Accent4 2 2 4" xfId="2545" xr:uid="{00000000-0005-0000-0000-000038080000}"/>
    <cellStyle name="20% - Accent4 2 2 4 2" xfId="13273" xr:uid="{00000000-0005-0000-0000-000039080000}"/>
    <cellStyle name="20% - Accent4 2 2 4 3" xfId="9028" xr:uid="{00000000-0005-0000-0000-00003A080000}"/>
    <cellStyle name="20% - Accent4 2 2 5" xfId="4794" xr:uid="{00000000-0005-0000-0000-00003B080000}"/>
    <cellStyle name="20% - Accent4 2 2 6" xfId="12233" xr:uid="{00000000-0005-0000-0000-00003C080000}"/>
    <cellStyle name="20% - Accent4 2 2 7" xfId="7716" xr:uid="{00000000-0005-0000-0000-00003D080000}"/>
    <cellStyle name="20% - Accent4 2 3" xfId="1099" xr:uid="{00000000-0005-0000-0000-00003E080000}"/>
    <cellStyle name="20% - Accent4 2 3 2" xfId="1909" xr:uid="{00000000-0005-0000-0000-00003F080000}"/>
    <cellStyle name="20% - Accent4 2 3 2 2" xfId="3113" xr:uid="{00000000-0005-0000-0000-000040080000}"/>
    <cellStyle name="20% - Accent4 2 3 2 2 2" xfId="13841" xr:uid="{00000000-0005-0000-0000-000041080000}"/>
    <cellStyle name="20% - Accent4 2 3 2 2 3" xfId="9503" xr:uid="{00000000-0005-0000-0000-000042080000}"/>
    <cellStyle name="20% - Accent4 2 3 2 3" xfId="12807" xr:uid="{00000000-0005-0000-0000-000043080000}"/>
    <cellStyle name="20% - Accent4 2 3 2 4" xfId="8477" xr:uid="{00000000-0005-0000-0000-000044080000}"/>
    <cellStyle name="20% - Accent4 2 3 3" xfId="2605" xr:uid="{00000000-0005-0000-0000-000045080000}"/>
    <cellStyle name="20% - Accent4 2 3 3 2" xfId="13333" xr:uid="{00000000-0005-0000-0000-000046080000}"/>
    <cellStyle name="20% - Accent4 2 3 3 3" xfId="9087" xr:uid="{00000000-0005-0000-0000-000047080000}"/>
    <cellStyle name="20% - Accent4 2 3 4" xfId="12294" xr:uid="{00000000-0005-0000-0000-000048080000}"/>
    <cellStyle name="20% - Accent4 2 3 5" xfId="7779" xr:uid="{00000000-0005-0000-0000-000049080000}"/>
    <cellStyle name="20% - Accent4 2 4" xfId="1097" xr:uid="{00000000-0005-0000-0000-00004A080000}"/>
    <cellStyle name="20% - Accent4 2 4 2" xfId="1907" xr:uid="{00000000-0005-0000-0000-00004B080000}"/>
    <cellStyle name="20% - Accent4 2 4 2 2" xfId="3111" xr:uid="{00000000-0005-0000-0000-00004C080000}"/>
    <cellStyle name="20% - Accent4 2 4 2 2 2" xfId="13839" xr:uid="{00000000-0005-0000-0000-00004D080000}"/>
    <cellStyle name="20% - Accent4 2 4 2 2 3" xfId="9501" xr:uid="{00000000-0005-0000-0000-00004E080000}"/>
    <cellStyle name="20% - Accent4 2 4 2 3" xfId="12805" xr:uid="{00000000-0005-0000-0000-00004F080000}"/>
    <cellStyle name="20% - Accent4 2 4 2 4" xfId="8475" xr:uid="{00000000-0005-0000-0000-000050080000}"/>
    <cellStyle name="20% - Accent4 2 4 3" xfId="2603" xr:uid="{00000000-0005-0000-0000-000051080000}"/>
    <cellStyle name="20% - Accent4 2 4 3 2" xfId="13331" xr:uid="{00000000-0005-0000-0000-000052080000}"/>
    <cellStyle name="20% - Accent4 2 4 3 3" xfId="9085" xr:uid="{00000000-0005-0000-0000-000053080000}"/>
    <cellStyle name="20% - Accent4 2 4 4" xfId="12292" xr:uid="{00000000-0005-0000-0000-000054080000}"/>
    <cellStyle name="20% - Accent4 2 4 5" xfId="7777" xr:uid="{00000000-0005-0000-0000-000055080000}"/>
    <cellStyle name="20% - Accent4 2 5" xfId="1621" xr:uid="{00000000-0005-0000-0000-000056080000}"/>
    <cellStyle name="20% - Accent4 2 5 2" xfId="2883" xr:uid="{00000000-0005-0000-0000-000057080000}"/>
    <cellStyle name="20% - Accent4 2 5 2 2" xfId="13611" xr:uid="{00000000-0005-0000-0000-000058080000}"/>
    <cellStyle name="20% - Accent4 2 5 2 3" xfId="9312" xr:uid="{00000000-0005-0000-0000-000059080000}"/>
    <cellStyle name="20% - Accent4 2 5 3" xfId="12578" xr:uid="{00000000-0005-0000-0000-00005A080000}"/>
    <cellStyle name="20% - Accent4 2 5 4" xfId="8227" xr:uid="{00000000-0005-0000-0000-00005B080000}"/>
    <cellStyle name="20% - Accent4 2 6" xfId="2389" xr:uid="{00000000-0005-0000-0000-00005C080000}"/>
    <cellStyle name="20% - Accent4 2 6 2" xfId="13117" xr:uid="{00000000-0005-0000-0000-00005D080000}"/>
    <cellStyle name="20% - Accent4 2 6 3" xfId="8896" xr:uid="{00000000-0005-0000-0000-00005E080000}"/>
    <cellStyle name="20% - Accent4 2 7" xfId="4770" xr:uid="{00000000-0005-0000-0000-00005F080000}"/>
    <cellStyle name="20% - Accent4 2 8" xfId="12041" xr:uid="{00000000-0005-0000-0000-000060080000}"/>
    <cellStyle name="20% - Accent4 2 9" xfId="7343" xr:uid="{00000000-0005-0000-0000-000061080000}"/>
    <cellStyle name="20% - Accent4 20" xfId="3478" xr:uid="{00000000-0005-0000-0000-000062080000}"/>
    <cellStyle name="20% - Accent4 20 2" xfId="4292" xr:uid="{00000000-0005-0000-0000-000063080000}"/>
    <cellStyle name="20% - Accent4 20 2 2" xfId="4660" xr:uid="{00000000-0005-0000-0000-000064080000}"/>
    <cellStyle name="20% - Accent4 20 2 2 2" xfId="14710" xr:uid="{00000000-0005-0000-0000-000065080000}"/>
    <cellStyle name="20% - Accent4 20 2 2 3" xfId="10544" xr:uid="{00000000-0005-0000-0000-000066080000}"/>
    <cellStyle name="20% - Accent4 20 2 3" xfId="14370" xr:uid="{00000000-0005-0000-0000-000067080000}"/>
    <cellStyle name="20% - Accent4 20 2 4" xfId="10230" xr:uid="{00000000-0005-0000-0000-000068080000}"/>
    <cellStyle name="20% - Accent4 20 3" xfId="4477" xr:uid="{00000000-0005-0000-0000-000069080000}"/>
    <cellStyle name="20% - Accent4 20 3 2" xfId="14535" xr:uid="{00000000-0005-0000-0000-00006A080000}"/>
    <cellStyle name="20% - Accent4 20 3 3" xfId="10385" xr:uid="{00000000-0005-0000-0000-00006B080000}"/>
    <cellStyle name="20% - Accent4 20 4" xfId="14162" xr:uid="{00000000-0005-0000-0000-00006C080000}"/>
    <cellStyle name="20% - Accent4 20 5" xfId="9788" xr:uid="{00000000-0005-0000-0000-00006D080000}"/>
    <cellStyle name="20% - Accent4 21" xfId="3491" xr:uid="{00000000-0005-0000-0000-00006E080000}"/>
    <cellStyle name="20% - Accent4 21 2" xfId="4305" xr:uid="{00000000-0005-0000-0000-00006F080000}"/>
    <cellStyle name="20% - Accent4 21 2 2" xfId="4673" xr:uid="{00000000-0005-0000-0000-000070080000}"/>
    <cellStyle name="20% - Accent4 21 2 2 2" xfId="14723" xr:uid="{00000000-0005-0000-0000-000071080000}"/>
    <cellStyle name="20% - Accent4 21 2 2 3" xfId="10557" xr:uid="{00000000-0005-0000-0000-000072080000}"/>
    <cellStyle name="20% - Accent4 21 2 3" xfId="14383" xr:uid="{00000000-0005-0000-0000-000073080000}"/>
    <cellStyle name="20% - Accent4 21 2 4" xfId="10243" xr:uid="{00000000-0005-0000-0000-000074080000}"/>
    <cellStyle name="20% - Accent4 21 3" xfId="4490" xr:uid="{00000000-0005-0000-0000-000075080000}"/>
    <cellStyle name="20% - Accent4 21 3 2" xfId="14548" xr:uid="{00000000-0005-0000-0000-000076080000}"/>
    <cellStyle name="20% - Accent4 21 3 3" xfId="10398" xr:uid="{00000000-0005-0000-0000-000077080000}"/>
    <cellStyle name="20% - Accent4 21 4" xfId="14175" xr:uid="{00000000-0005-0000-0000-000078080000}"/>
    <cellStyle name="20% - Accent4 21 5" xfId="9801" xr:uid="{00000000-0005-0000-0000-000079080000}"/>
    <cellStyle name="20% - Accent4 22" xfId="3504" xr:uid="{00000000-0005-0000-0000-00007A080000}"/>
    <cellStyle name="20% - Accent4 22 2" xfId="4174" xr:uid="{00000000-0005-0000-0000-00007B080000}"/>
    <cellStyle name="20% - Accent4 22 2 2" xfId="10133" xr:uid="{00000000-0005-0000-0000-00007C080000}"/>
    <cellStyle name="20% - Accent4 22 3" xfId="4503" xr:uid="{00000000-0005-0000-0000-00007D080000}"/>
    <cellStyle name="20% - Accent4 22 3 2" xfId="14561" xr:uid="{00000000-0005-0000-0000-00007E080000}"/>
    <cellStyle name="20% - Accent4 22 3 3" xfId="10411" xr:uid="{00000000-0005-0000-0000-00007F080000}"/>
    <cellStyle name="20% - Accent4 22 4" xfId="14188" xr:uid="{00000000-0005-0000-0000-000080080000}"/>
    <cellStyle name="20% - Accent4 22 5" xfId="9814" xr:uid="{00000000-0005-0000-0000-000081080000}"/>
    <cellStyle name="20% - Accent4 23" xfId="3517" xr:uid="{00000000-0005-0000-0000-000082080000}"/>
    <cellStyle name="20% - Accent4 23 2" xfId="4516" xr:uid="{00000000-0005-0000-0000-000083080000}"/>
    <cellStyle name="20% - Accent4 23 2 2" xfId="14574" xr:uid="{00000000-0005-0000-0000-000084080000}"/>
    <cellStyle name="20% - Accent4 23 2 3" xfId="10424" xr:uid="{00000000-0005-0000-0000-000085080000}"/>
    <cellStyle name="20% - Accent4 23 3" xfId="14201" xr:uid="{00000000-0005-0000-0000-000086080000}"/>
    <cellStyle name="20% - Accent4 23 4" xfId="9827" xr:uid="{00000000-0005-0000-0000-000087080000}"/>
    <cellStyle name="20% - Accent4 24" xfId="3530" xr:uid="{00000000-0005-0000-0000-000088080000}"/>
    <cellStyle name="20% - Accent4 24 2" xfId="4529" xr:uid="{00000000-0005-0000-0000-000089080000}"/>
    <cellStyle name="20% - Accent4 24 2 2" xfId="14587" xr:uid="{00000000-0005-0000-0000-00008A080000}"/>
    <cellStyle name="20% - Accent4 24 2 3" xfId="10437" xr:uid="{00000000-0005-0000-0000-00008B080000}"/>
    <cellStyle name="20% - Accent4 24 3" xfId="14214" xr:uid="{00000000-0005-0000-0000-00008C080000}"/>
    <cellStyle name="20% - Accent4 24 4" xfId="9840" xr:uid="{00000000-0005-0000-0000-00008D080000}"/>
    <cellStyle name="20% - Accent4 25" xfId="4331" xr:uid="{00000000-0005-0000-0000-00008E080000}"/>
    <cellStyle name="20% - Accent4 25 2" xfId="4686" xr:uid="{00000000-0005-0000-0000-00008F080000}"/>
    <cellStyle name="20% - Accent4 25 2 2" xfId="14736" xr:uid="{00000000-0005-0000-0000-000090080000}"/>
    <cellStyle name="20% - Accent4 25 2 3" xfId="10570" xr:uid="{00000000-0005-0000-0000-000091080000}"/>
    <cellStyle name="20% - Accent4 25 3" xfId="14396" xr:uid="{00000000-0005-0000-0000-000092080000}"/>
    <cellStyle name="20% - Accent4 25 4" xfId="10256" xr:uid="{00000000-0005-0000-0000-000093080000}"/>
    <cellStyle name="20% - Accent4 26" xfId="4344" xr:uid="{00000000-0005-0000-0000-000094080000}"/>
    <cellStyle name="20% - Accent4 26 2" xfId="4699" xr:uid="{00000000-0005-0000-0000-000095080000}"/>
    <cellStyle name="20% - Accent4 26 2 2" xfId="14749" xr:uid="{00000000-0005-0000-0000-000096080000}"/>
    <cellStyle name="20% - Accent4 26 2 3" xfId="10583" xr:uid="{00000000-0005-0000-0000-000097080000}"/>
    <cellStyle name="20% - Accent4 26 3" xfId="14409" xr:uid="{00000000-0005-0000-0000-000098080000}"/>
    <cellStyle name="20% - Accent4 26 4" xfId="10269" xr:uid="{00000000-0005-0000-0000-000099080000}"/>
    <cellStyle name="20% - Accent4 27" xfId="4357" xr:uid="{00000000-0005-0000-0000-00009A080000}"/>
    <cellStyle name="20% - Accent4 27 2" xfId="4712" xr:uid="{00000000-0005-0000-0000-00009B080000}"/>
    <cellStyle name="20% - Accent4 27 2 2" xfId="14762" xr:uid="{00000000-0005-0000-0000-00009C080000}"/>
    <cellStyle name="20% - Accent4 27 2 3" xfId="10596" xr:uid="{00000000-0005-0000-0000-00009D080000}"/>
    <cellStyle name="20% - Accent4 27 3" xfId="14422" xr:uid="{00000000-0005-0000-0000-00009E080000}"/>
    <cellStyle name="20% - Accent4 27 4" xfId="10282" xr:uid="{00000000-0005-0000-0000-00009F080000}"/>
    <cellStyle name="20% - Accent4 28" xfId="4370" xr:uid="{00000000-0005-0000-0000-0000A0080000}"/>
    <cellStyle name="20% - Accent4 28 2" xfId="14435" xr:uid="{00000000-0005-0000-0000-0000A1080000}"/>
    <cellStyle name="20% - Accent4 28 3" xfId="10295" xr:uid="{00000000-0005-0000-0000-0000A2080000}"/>
    <cellStyle name="20% - Accent4 29" xfId="11967" xr:uid="{00000000-0005-0000-0000-0000A3080000}"/>
    <cellStyle name="20% - Accent4 3" xfId="480" xr:uid="{00000000-0005-0000-0000-0000A4080000}"/>
    <cellStyle name="20% - Accent4 3 2" xfId="1101" xr:uid="{00000000-0005-0000-0000-0000A5080000}"/>
    <cellStyle name="20% - Accent4 3 2 2" xfId="1911" xr:uid="{00000000-0005-0000-0000-0000A6080000}"/>
    <cellStyle name="20% - Accent4 3 2 2 2" xfId="3115" xr:uid="{00000000-0005-0000-0000-0000A7080000}"/>
    <cellStyle name="20% - Accent4 3 2 2 2 2" xfId="13843" xr:uid="{00000000-0005-0000-0000-0000A8080000}"/>
    <cellStyle name="20% - Accent4 3 2 2 2 3" xfId="9505" xr:uid="{00000000-0005-0000-0000-0000A9080000}"/>
    <cellStyle name="20% - Accent4 3 2 2 3" xfId="12809" xr:uid="{00000000-0005-0000-0000-0000AA080000}"/>
    <cellStyle name="20% - Accent4 3 2 2 4" xfId="8479" xr:uid="{00000000-0005-0000-0000-0000AB080000}"/>
    <cellStyle name="20% - Accent4 3 2 3" xfId="2607" xr:uid="{00000000-0005-0000-0000-0000AC080000}"/>
    <cellStyle name="20% - Accent4 3 2 3 2" xfId="13335" xr:uid="{00000000-0005-0000-0000-0000AD080000}"/>
    <cellStyle name="20% - Accent4 3 2 3 3" xfId="9089" xr:uid="{00000000-0005-0000-0000-0000AE080000}"/>
    <cellStyle name="20% - Accent4 3 2 4" xfId="12296" xr:uid="{00000000-0005-0000-0000-0000AF080000}"/>
    <cellStyle name="20% - Accent4 3 2 5" xfId="7781" xr:uid="{00000000-0005-0000-0000-0000B0080000}"/>
    <cellStyle name="20% - Accent4 3 3" xfId="1102" xr:uid="{00000000-0005-0000-0000-0000B1080000}"/>
    <cellStyle name="20% - Accent4 3 3 2" xfId="1912" xr:uid="{00000000-0005-0000-0000-0000B2080000}"/>
    <cellStyle name="20% - Accent4 3 3 2 2" xfId="3116" xr:uid="{00000000-0005-0000-0000-0000B3080000}"/>
    <cellStyle name="20% - Accent4 3 3 2 2 2" xfId="13844" xr:uid="{00000000-0005-0000-0000-0000B4080000}"/>
    <cellStyle name="20% - Accent4 3 3 2 2 3" xfId="9506" xr:uid="{00000000-0005-0000-0000-0000B5080000}"/>
    <cellStyle name="20% - Accent4 3 3 2 3" xfId="12810" xr:uid="{00000000-0005-0000-0000-0000B6080000}"/>
    <cellStyle name="20% - Accent4 3 3 2 4" xfId="8480" xr:uid="{00000000-0005-0000-0000-0000B7080000}"/>
    <cellStyle name="20% - Accent4 3 3 3" xfId="2608" xr:uid="{00000000-0005-0000-0000-0000B8080000}"/>
    <cellStyle name="20% - Accent4 3 3 3 2" xfId="13336" xr:uid="{00000000-0005-0000-0000-0000B9080000}"/>
    <cellStyle name="20% - Accent4 3 3 3 3" xfId="9090" xr:uid="{00000000-0005-0000-0000-0000BA080000}"/>
    <cellStyle name="20% - Accent4 3 3 4" xfId="12297" xr:uid="{00000000-0005-0000-0000-0000BB080000}"/>
    <cellStyle name="20% - Accent4 3 3 5" xfId="7782" xr:uid="{00000000-0005-0000-0000-0000BC080000}"/>
    <cellStyle name="20% - Accent4 3 4" xfId="1100" xr:uid="{00000000-0005-0000-0000-0000BD080000}"/>
    <cellStyle name="20% - Accent4 3 4 2" xfId="1910" xr:uid="{00000000-0005-0000-0000-0000BE080000}"/>
    <cellStyle name="20% - Accent4 3 4 2 2" xfId="3114" xr:uid="{00000000-0005-0000-0000-0000BF080000}"/>
    <cellStyle name="20% - Accent4 3 4 2 2 2" xfId="13842" xr:uid="{00000000-0005-0000-0000-0000C0080000}"/>
    <cellStyle name="20% - Accent4 3 4 2 2 3" xfId="9504" xr:uid="{00000000-0005-0000-0000-0000C1080000}"/>
    <cellStyle name="20% - Accent4 3 4 2 3" xfId="12808" xr:uid="{00000000-0005-0000-0000-0000C2080000}"/>
    <cellStyle name="20% - Accent4 3 4 2 4" xfId="8478" xr:uid="{00000000-0005-0000-0000-0000C3080000}"/>
    <cellStyle name="20% - Accent4 3 4 3" xfId="2606" xr:uid="{00000000-0005-0000-0000-0000C4080000}"/>
    <cellStyle name="20% - Accent4 3 4 3 2" xfId="13334" xr:uid="{00000000-0005-0000-0000-0000C5080000}"/>
    <cellStyle name="20% - Accent4 3 4 3 3" xfId="9088" xr:uid="{00000000-0005-0000-0000-0000C6080000}"/>
    <cellStyle name="20% - Accent4 3 4 4" xfId="12295" xr:uid="{00000000-0005-0000-0000-0000C7080000}"/>
    <cellStyle name="20% - Accent4 3 4 5" xfId="7780" xr:uid="{00000000-0005-0000-0000-0000C8080000}"/>
    <cellStyle name="20% - Accent4 3 5" xfId="1622" xr:uid="{00000000-0005-0000-0000-0000C9080000}"/>
    <cellStyle name="20% - Accent4 3 5 2" xfId="2884" xr:uid="{00000000-0005-0000-0000-0000CA080000}"/>
    <cellStyle name="20% - Accent4 3 5 2 2" xfId="13612" xr:uid="{00000000-0005-0000-0000-0000CB080000}"/>
    <cellStyle name="20% - Accent4 3 5 2 3" xfId="9313" xr:uid="{00000000-0005-0000-0000-0000CC080000}"/>
    <cellStyle name="20% - Accent4 3 5 3" xfId="12579" xr:uid="{00000000-0005-0000-0000-0000CD080000}"/>
    <cellStyle name="20% - Accent4 3 5 4" xfId="8228" xr:uid="{00000000-0005-0000-0000-0000CE080000}"/>
    <cellStyle name="20% - Accent4 3 6" xfId="2390" xr:uid="{00000000-0005-0000-0000-0000CF080000}"/>
    <cellStyle name="20% - Accent4 3 6 2" xfId="13118" xr:uid="{00000000-0005-0000-0000-0000D0080000}"/>
    <cellStyle name="20% - Accent4 3 6 3" xfId="8897" xr:uid="{00000000-0005-0000-0000-0000D1080000}"/>
    <cellStyle name="20% - Accent4 3 7" xfId="12042" xr:uid="{00000000-0005-0000-0000-0000D2080000}"/>
    <cellStyle name="20% - Accent4 3 8" xfId="7344" xr:uid="{00000000-0005-0000-0000-0000D3080000}"/>
    <cellStyle name="20% - Accent4 30" xfId="7151" xr:uid="{00000000-0005-0000-0000-0000D4080000}"/>
    <cellStyle name="20% - Accent4 31" xfId="112" xr:uid="{00000000-0005-0000-0000-0000D5080000}"/>
    <cellStyle name="20% - Accent4 4" xfId="481" xr:uid="{00000000-0005-0000-0000-0000D6080000}"/>
    <cellStyle name="20% - Accent4 4 2" xfId="1104" xr:uid="{00000000-0005-0000-0000-0000D7080000}"/>
    <cellStyle name="20% - Accent4 4 2 2" xfId="1914" xr:uid="{00000000-0005-0000-0000-0000D8080000}"/>
    <cellStyle name="20% - Accent4 4 2 2 2" xfId="3118" xr:uid="{00000000-0005-0000-0000-0000D9080000}"/>
    <cellStyle name="20% - Accent4 4 2 2 2 2" xfId="13846" xr:uid="{00000000-0005-0000-0000-0000DA080000}"/>
    <cellStyle name="20% - Accent4 4 2 2 2 3" xfId="9508" xr:uid="{00000000-0005-0000-0000-0000DB080000}"/>
    <cellStyle name="20% - Accent4 4 2 2 3" xfId="12812" xr:uid="{00000000-0005-0000-0000-0000DC080000}"/>
    <cellStyle name="20% - Accent4 4 2 2 4" xfId="8482" xr:uid="{00000000-0005-0000-0000-0000DD080000}"/>
    <cellStyle name="20% - Accent4 4 2 3" xfId="2610" xr:uid="{00000000-0005-0000-0000-0000DE080000}"/>
    <cellStyle name="20% - Accent4 4 2 3 2" xfId="13338" xr:uid="{00000000-0005-0000-0000-0000DF080000}"/>
    <cellStyle name="20% - Accent4 4 2 3 3" xfId="9092" xr:uid="{00000000-0005-0000-0000-0000E0080000}"/>
    <cellStyle name="20% - Accent4 4 2 4" xfId="12299" xr:uid="{00000000-0005-0000-0000-0000E1080000}"/>
    <cellStyle name="20% - Accent4 4 2 5" xfId="7784" xr:uid="{00000000-0005-0000-0000-0000E2080000}"/>
    <cellStyle name="20% - Accent4 4 3" xfId="1105" xr:uid="{00000000-0005-0000-0000-0000E3080000}"/>
    <cellStyle name="20% - Accent4 4 3 2" xfId="1915" xr:uid="{00000000-0005-0000-0000-0000E4080000}"/>
    <cellStyle name="20% - Accent4 4 3 2 2" xfId="3119" xr:uid="{00000000-0005-0000-0000-0000E5080000}"/>
    <cellStyle name="20% - Accent4 4 3 2 2 2" xfId="13847" xr:uid="{00000000-0005-0000-0000-0000E6080000}"/>
    <cellStyle name="20% - Accent4 4 3 2 2 3" xfId="9509" xr:uid="{00000000-0005-0000-0000-0000E7080000}"/>
    <cellStyle name="20% - Accent4 4 3 2 3" xfId="12813" xr:uid="{00000000-0005-0000-0000-0000E8080000}"/>
    <cellStyle name="20% - Accent4 4 3 2 4" xfId="8483" xr:uid="{00000000-0005-0000-0000-0000E9080000}"/>
    <cellStyle name="20% - Accent4 4 3 3" xfId="2611" xr:uid="{00000000-0005-0000-0000-0000EA080000}"/>
    <cellStyle name="20% - Accent4 4 3 3 2" xfId="13339" xr:uid="{00000000-0005-0000-0000-0000EB080000}"/>
    <cellStyle name="20% - Accent4 4 3 3 3" xfId="9093" xr:uid="{00000000-0005-0000-0000-0000EC080000}"/>
    <cellStyle name="20% - Accent4 4 3 4" xfId="12300" xr:uid="{00000000-0005-0000-0000-0000ED080000}"/>
    <cellStyle name="20% - Accent4 4 3 5" xfId="7785" xr:uid="{00000000-0005-0000-0000-0000EE080000}"/>
    <cellStyle name="20% - Accent4 4 4" xfId="1103" xr:uid="{00000000-0005-0000-0000-0000EF080000}"/>
    <cellStyle name="20% - Accent4 4 4 2" xfId="1913" xr:uid="{00000000-0005-0000-0000-0000F0080000}"/>
    <cellStyle name="20% - Accent4 4 4 2 2" xfId="3117" xr:uid="{00000000-0005-0000-0000-0000F1080000}"/>
    <cellStyle name="20% - Accent4 4 4 2 2 2" xfId="13845" xr:uid="{00000000-0005-0000-0000-0000F2080000}"/>
    <cellStyle name="20% - Accent4 4 4 2 2 3" xfId="9507" xr:uid="{00000000-0005-0000-0000-0000F3080000}"/>
    <cellStyle name="20% - Accent4 4 4 2 3" xfId="12811" xr:uid="{00000000-0005-0000-0000-0000F4080000}"/>
    <cellStyle name="20% - Accent4 4 4 2 4" xfId="8481" xr:uid="{00000000-0005-0000-0000-0000F5080000}"/>
    <cellStyle name="20% - Accent4 4 4 3" xfId="2609" xr:uid="{00000000-0005-0000-0000-0000F6080000}"/>
    <cellStyle name="20% - Accent4 4 4 3 2" xfId="13337" xr:uid="{00000000-0005-0000-0000-0000F7080000}"/>
    <cellStyle name="20% - Accent4 4 4 3 3" xfId="9091" xr:uid="{00000000-0005-0000-0000-0000F8080000}"/>
    <cellStyle name="20% - Accent4 4 4 4" xfId="12298" xr:uid="{00000000-0005-0000-0000-0000F9080000}"/>
    <cellStyle name="20% - Accent4 4 4 5" xfId="7783" xr:uid="{00000000-0005-0000-0000-0000FA080000}"/>
    <cellStyle name="20% - Accent4 4 5" xfId="1623" xr:uid="{00000000-0005-0000-0000-0000FB080000}"/>
    <cellStyle name="20% - Accent4 4 5 2" xfId="2885" xr:uid="{00000000-0005-0000-0000-0000FC080000}"/>
    <cellStyle name="20% - Accent4 4 5 2 2" xfId="13613" xr:uid="{00000000-0005-0000-0000-0000FD080000}"/>
    <cellStyle name="20% - Accent4 4 5 2 3" xfId="9314" xr:uid="{00000000-0005-0000-0000-0000FE080000}"/>
    <cellStyle name="20% - Accent4 4 5 3" xfId="12580" xr:uid="{00000000-0005-0000-0000-0000FF080000}"/>
    <cellStyle name="20% - Accent4 4 5 4" xfId="8229" xr:uid="{00000000-0005-0000-0000-000000090000}"/>
    <cellStyle name="20% - Accent4 4 6" xfId="2391" xr:uid="{00000000-0005-0000-0000-000001090000}"/>
    <cellStyle name="20% - Accent4 4 6 2" xfId="13119" xr:uid="{00000000-0005-0000-0000-000002090000}"/>
    <cellStyle name="20% - Accent4 4 6 3" xfId="8898" xr:uid="{00000000-0005-0000-0000-000003090000}"/>
    <cellStyle name="20% - Accent4 4 7" xfId="12043" xr:uid="{00000000-0005-0000-0000-000004090000}"/>
    <cellStyle name="20% - Accent4 4 8" xfId="7345" xr:uid="{00000000-0005-0000-0000-000005090000}"/>
    <cellStyle name="20% - Accent4 5" xfId="482" xr:uid="{00000000-0005-0000-0000-000006090000}"/>
    <cellStyle name="20% - Accent4 5 2" xfId="1107" xr:uid="{00000000-0005-0000-0000-000007090000}"/>
    <cellStyle name="20% - Accent4 5 2 2" xfId="1917" xr:uid="{00000000-0005-0000-0000-000008090000}"/>
    <cellStyle name="20% - Accent4 5 2 2 2" xfId="3121" xr:uid="{00000000-0005-0000-0000-000009090000}"/>
    <cellStyle name="20% - Accent4 5 2 2 2 2" xfId="13849" xr:uid="{00000000-0005-0000-0000-00000A090000}"/>
    <cellStyle name="20% - Accent4 5 2 2 2 3" xfId="9511" xr:uid="{00000000-0005-0000-0000-00000B090000}"/>
    <cellStyle name="20% - Accent4 5 2 2 3" xfId="12815" xr:uid="{00000000-0005-0000-0000-00000C090000}"/>
    <cellStyle name="20% - Accent4 5 2 2 4" xfId="8485" xr:uid="{00000000-0005-0000-0000-00000D090000}"/>
    <cellStyle name="20% - Accent4 5 2 3" xfId="2613" xr:uid="{00000000-0005-0000-0000-00000E090000}"/>
    <cellStyle name="20% - Accent4 5 2 3 2" xfId="13341" xr:uid="{00000000-0005-0000-0000-00000F090000}"/>
    <cellStyle name="20% - Accent4 5 2 3 3" xfId="9095" xr:uid="{00000000-0005-0000-0000-000010090000}"/>
    <cellStyle name="20% - Accent4 5 2 4" xfId="12302" xr:uid="{00000000-0005-0000-0000-000011090000}"/>
    <cellStyle name="20% - Accent4 5 2 5" xfId="7787" xr:uid="{00000000-0005-0000-0000-000012090000}"/>
    <cellStyle name="20% - Accent4 5 3" xfId="1108" xr:uid="{00000000-0005-0000-0000-000013090000}"/>
    <cellStyle name="20% - Accent4 5 3 2" xfId="1918" xr:uid="{00000000-0005-0000-0000-000014090000}"/>
    <cellStyle name="20% - Accent4 5 3 2 2" xfId="3122" xr:uid="{00000000-0005-0000-0000-000015090000}"/>
    <cellStyle name="20% - Accent4 5 3 2 2 2" xfId="13850" xr:uid="{00000000-0005-0000-0000-000016090000}"/>
    <cellStyle name="20% - Accent4 5 3 2 2 3" xfId="9512" xr:uid="{00000000-0005-0000-0000-000017090000}"/>
    <cellStyle name="20% - Accent4 5 3 2 3" xfId="12816" xr:uid="{00000000-0005-0000-0000-000018090000}"/>
    <cellStyle name="20% - Accent4 5 3 2 4" xfId="8486" xr:uid="{00000000-0005-0000-0000-000019090000}"/>
    <cellStyle name="20% - Accent4 5 3 3" xfId="2614" xr:uid="{00000000-0005-0000-0000-00001A090000}"/>
    <cellStyle name="20% - Accent4 5 3 3 2" xfId="13342" xr:uid="{00000000-0005-0000-0000-00001B090000}"/>
    <cellStyle name="20% - Accent4 5 3 3 3" xfId="9096" xr:uid="{00000000-0005-0000-0000-00001C090000}"/>
    <cellStyle name="20% - Accent4 5 3 4" xfId="12303" xr:uid="{00000000-0005-0000-0000-00001D090000}"/>
    <cellStyle name="20% - Accent4 5 3 5" xfId="7788" xr:uid="{00000000-0005-0000-0000-00001E090000}"/>
    <cellStyle name="20% - Accent4 5 4" xfId="1106" xr:uid="{00000000-0005-0000-0000-00001F090000}"/>
    <cellStyle name="20% - Accent4 5 4 2" xfId="1916" xr:uid="{00000000-0005-0000-0000-000020090000}"/>
    <cellStyle name="20% - Accent4 5 4 2 2" xfId="3120" xr:uid="{00000000-0005-0000-0000-000021090000}"/>
    <cellStyle name="20% - Accent4 5 4 2 2 2" xfId="13848" xr:uid="{00000000-0005-0000-0000-000022090000}"/>
    <cellStyle name="20% - Accent4 5 4 2 2 3" xfId="9510" xr:uid="{00000000-0005-0000-0000-000023090000}"/>
    <cellStyle name="20% - Accent4 5 4 2 3" xfId="12814" xr:uid="{00000000-0005-0000-0000-000024090000}"/>
    <cellStyle name="20% - Accent4 5 4 2 4" xfId="8484" xr:uid="{00000000-0005-0000-0000-000025090000}"/>
    <cellStyle name="20% - Accent4 5 4 3" xfId="2612" xr:uid="{00000000-0005-0000-0000-000026090000}"/>
    <cellStyle name="20% - Accent4 5 4 3 2" xfId="13340" xr:uid="{00000000-0005-0000-0000-000027090000}"/>
    <cellStyle name="20% - Accent4 5 4 3 3" xfId="9094" xr:uid="{00000000-0005-0000-0000-000028090000}"/>
    <cellStyle name="20% - Accent4 5 4 4" xfId="12301" xr:uid="{00000000-0005-0000-0000-000029090000}"/>
    <cellStyle name="20% - Accent4 5 4 5" xfId="7786" xr:uid="{00000000-0005-0000-0000-00002A090000}"/>
    <cellStyle name="20% - Accent4 5 5" xfId="1624" xr:uid="{00000000-0005-0000-0000-00002B090000}"/>
    <cellStyle name="20% - Accent4 5 5 2" xfId="2886" xr:uid="{00000000-0005-0000-0000-00002C090000}"/>
    <cellStyle name="20% - Accent4 5 5 2 2" xfId="13614" xr:uid="{00000000-0005-0000-0000-00002D090000}"/>
    <cellStyle name="20% - Accent4 5 5 2 3" xfId="9315" xr:uid="{00000000-0005-0000-0000-00002E090000}"/>
    <cellStyle name="20% - Accent4 5 5 3" xfId="12581" xr:uid="{00000000-0005-0000-0000-00002F090000}"/>
    <cellStyle name="20% - Accent4 5 5 4" xfId="8230" xr:uid="{00000000-0005-0000-0000-000030090000}"/>
    <cellStyle name="20% - Accent4 5 6" xfId="2392" xr:uid="{00000000-0005-0000-0000-000031090000}"/>
    <cellStyle name="20% - Accent4 5 6 2" xfId="13120" xr:uid="{00000000-0005-0000-0000-000032090000}"/>
    <cellStyle name="20% - Accent4 5 6 3" xfId="8899" xr:uid="{00000000-0005-0000-0000-000033090000}"/>
    <cellStyle name="20% - Accent4 5 7" xfId="12044" xr:uid="{00000000-0005-0000-0000-000034090000}"/>
    <cellStyle name="20% - Accent4 5 8" xfId="7346" xr:uid="{00000000-0005-0000-0000-000035090000}"/>
    <cellStyle name="20% - Accent4 6" xfId="483" xr:uid="{00000000-0005-0000-0000-000036090000}"/>
    <cellStyle name="20% - Accent4 6 2" xfId="1110" xr:uid="{00000000-0005-0000-0000-000037090000}"/>
    <cellStyle name="20% - Accent4 6 2 2" xfId="1920" xr:uid="{00000000-0005-0000-0000-000038090000}"/>
    <cellStyle name="20% - Accent4 6 2 2 2" xfId="3124" xr:uid="{00000000-0005-0000-0000-000039090000}"/>
    <cellStyle name="20% - Accent4 6 2 2 2 2" xfId="13852" xr:uid="{00000000-0005-0000-0000-00003A090000}"/>
    <cellStyle name="20% - Accent4 6 2 2 2 3" xfId="9514" xr:uid="{00000000-0005-0000-0000-00003B090000}"/>
    <cellStyle name="20% - Accent4 6 2 2 3" xfId="12818" xr:uid="{00000000-0005-0000-0000-00003C090000}"/>
    <cellStyle name="20% - Accent4 6 2 2 4" xfId="8488" xr:uid="{00000000-0005-0000-0000-00003D090000}"/>
    <cellStyle name="20% - Accent4 6 2 3" xfId="2616" xr:uid="{00000000-0005-0000-0000-00003E090000}"/>
    <cellStyle name="20% - Accent4 6 2 3 2" xfId="13344" xr:uid="{00000000-0005-0000-0000-00003F090000}"/>
    <cellStyle name="20% - Accent4 6 2 3 3" xfId="9098" xr:uid="{00000000-0005-0000-0000-000040090000}"/>
    <cellStyle name="20% - Accent4 6 2 4" xfId="12305" xr:uid="{00000000-0005-0000-0000-000041090000}"/>
    <cellStyle name="20% - Accent4 6 2 5" xfId="7790" xr:uid="{00000000-0005-0000-0000-000042090000}"/>
    <cellStyle name="20% - Accent4 6 3" xfId="1109" xr:uid="{00000000-0005-0000-0000-000043090000}"/>
    <cellStyle name="20% - Accent4 6 3 2" xfId="1919" xr:uid="{00000000-0005-0000-0000-000044090000}"/>
    <cellStyle name="20% - Accent4 6 3 2 2" xfId="3123" xr:uid="{00000000-0005-0000-0000-000045090000}"/>
    <cellStyle name="20% - Accent4 6 3 2 2 2" xfId="13851" xr:uid="{00000000-0005-0000-0000-000046090000}"/>
    <cellStyle name="20% - Accent4 6 3 2 2 3" xfId="9513" xr:uid="{00000000-0005-0000-0000-000047090000}"/>
    <cellStyle name="20% - Accent4 6 3 2 3" xfId="12817" xr:uid="{00000000-0005-0000-0000-000048090000}"/>
    <cellStyle name="20% - Accent4 6 3 2 4" xfId="8487" xr:uid="{00000000-0005-0000-0000-000049090000}"/>
    <cellStyle name="20% - Accent4 6 3 3" xfId="2615" xr:uid="{00000000-0005-0000-0000-00004A090000}"/>
    <cellStyle name="20% - Accent4 6 3 3 2" xfId="13343" xr:uid="{00000000-0005-0000-0000-00004B090000}"/>
    <cellStyle name="20% - Accent4 6 3 3 3" xfId="9097" xr:uid="{00000000-0005-0000-0000-00004C090000}"/>
    <cellStyle name="20% - Accent4 6 3 4" xfId="12304" xr:uid="{00000000-0005-0000-0000-00004D090000}"/>
    <cellStyle name="20% - Accent4 6 3 5" xfId="7789" xr:uid="{00000000-0005-0000-0000-00004E090000}"/>
    <cellStyle name="20% - Accent4 6 4" xfId="1625" xr:uid="{00000000-0005-0000-0000-00004F090000}"/>
    <cellStyle name="20% - Accent4 6 4 2" xfId="2887" xr:uid="{00000000-0005-0000-0000-000050090000}"/>
    <cellStyle name="20% - Accent4 6 4 2 2" xfId="13615" xr:uid="{00000000-0005-0000-0000-000051090000}"/>
    <cellStyle name="20% - Accent4 6 4 2 3" xfId="9316" xr:uid="{00000000-0005-0000-0000-000052090000}"/>
    <cellStyle name="20% - Accent4 6 4 3" xfId="12582" xr:uid="{00000000-0005-0000-0000-000053090000}"/>
    <cellStyle name="20% - Accent4 6 4 4" xfId="8231" xr:uid="{00000000-0005-0000-0000-000054090000}"/>
    <cellStyle name="20% - Accent4 6 5" xfId="2393" xr:uid="{00000000-0005-0000-0000-000055090000}"/>
    <cellStyle name="20% - Accent4 6 5 2" xfId="13121" xr:uid="{00000000-0005-0000-0000-000056090000}"/>
    <cellStyle name="20% - Accent4 6 5 3" xfId="8900" xr:uid="{00000000-0005-0000-0000-000057090000}"/>
    <cellStyle name="20% - Accent4 6 6" xfId="12045" xr:uid="{00000000-0005-0000-0000-000058090000}"/>
    <cellStyle name="20% - Accent4 6 7" xfId="7347" xr:uid="{00000000-0005-0000-0000-000059090000}"/>
    <cellStyle name="20% - Accent4 7" xfId="484" xr:uid="{00000000-0005-0000-0000-00005A090000}"/>
    <cellStyle name="20% - Accent4 7 2" xfId="1112" xr:uid="{00000000-0005-0000-0000-00005B090000}"/>
    <cellStyle name="20% - Accent4 7 2 2" xfId="1922" xr:uid="{00000000-0005-0000-0000-00005C090000}"/>
    <cellStyle name="20% - Accent4 7 2 2 2" xfId="3126" xr:uid="{00000000-0005-0000-0000-00005D090000}"/>
    <cellStyle name="20% - Accent4 7 2 2 2 2" xfId="13854" xr:uid="{00000000-0005-0000-0000-00005E090000}"/>
    <cellStyle name="20% - Accent4 7 2 2 2 3" xfId="9516" xr:uid="{00000000-0005-0000-0000-00005F090000}"/>
    <cellStyle name="20% - Accent4 7 2 2 3" xfId="12820" xr:uid="{00000000-0005-0000-0000-000060090000}"/>
    <cellStyle name="20% - Accent4 7 2 2 4" xfId="8490" xr:uid="{00000000-0005-0000-0000-000061090000}"/>
    <cellStyle name="20% - Accent4 7 2 3" xfId="2618" xr:uid="{00000000-0005-0000-0000-000062090000}"/>
    <cellStyle name="20% - Accent4 7 2 3 2" xfId="13346" xr:uid="{00000000-0005-0000-0000-000063090000}"/>
    <cellStyle name="20% - Accent4 7 2 3 3" xfId="9100" xr:uid="{00000000-0005-0000-0000-000064090000}"/>
    <cellStyle name="20% - Accent4 7 2 4" xfId="12307" xr:uid="{00000000-0005-0000-0000-000065090000}"/>
    <cellStyle name="20% - Accent4 7 2 5" xfId="7792" xr:uid="{00000000-0005-0000-0000-000066090000}"/>
    <cellStyle name="20% - Accent4 7 3" xfId="1111" xr:uid="{00000000-0005-0000-0000-000067090000}"/>
    <cellStyle name="20% - Accent4 7 3 2" xfId="1921" xr:uid="{00000000-0005-0000-0000-000068090000}"/>
    <cellStyle name="20% - Accent4 7 3 2 2" xfId="3125" xr:uid="{00000000-0005-0000-0000-000069090000}"/>
    <cellStyle name="20% - Accent4 7 3 2 2 2" xfId="13853" xr:uid="{00000000-0005-0000-0000-00006A090000}"/>
    <cellStyle name="20% - Accent4 7 3 2 2 3" xfId="9515" xr:uid="{00000000-0005-0000-0000-00006B090000}"/>
    <cellStyle name="20% - Accent4 7 3 2 3" xfId="12819" xr:uid="{00000000-0005-0000-0000-00006C090000}"/>
    <cellStyle name="20% - Accent4 7 3 2 4" xfId="8489" xr:uid="{00000000-0005-0000-0000-00006D090000}"/>
    <cellStyle name="20% - Accent4 7 3 3" xfId="2617" xr:uid="{00000000-0005-0000-0000-00006E090000}"/>
    <cellStyle name="20% - Accent4 7 3 3 2" xfId="13345" xr:uid="{00000000-0005-0000-0000-00006F090000}"/>
    <cellStyle name="20% - Accent4 7 3 3 3" xfId="9099" xr:uid="{00000000-0005-0000-0000-000070090000}"/>
    <cellStyle name="20% - Accent4 7 3 4" xfId="12306" xr:uid="{00000000-0005-0000-0000-000071090000}"/>
    <cellStyle name="20% - Accent4 7 3 5" xfId="7791" xr:uid="{00000000-0005-0000-0000-000072090000}"/>
    <cellStyle name="20% - Accent4 7 4" xfId="1626" xr:uid="{00000000-0005-0000-0000-000073090000}"/>
    <cellStyle name="20% - Accent4 7 4 2" xfId="2888" xr:uid="{00000000-0005-0000-0000-000074090000}"/>
    <cellStyle name="20% - Accent4 7 4 2 2" xfId="13616" xr:uid="{00000000-0005-0000-0000-000075090000}"/>
    <cellStyle name="20% - Accent4 7 4 2 3" xfId="9317" xr:uid="{00000000-0005-0000-0000-000076090000}"/>
    <cellStyle name="20% - Accent4 7 4 3" xfId="12583" xr:uid="{00000000-0005-0000-0000-000077090000}"/>
    <cellStyle name="20% - Accent4 7 4 4" xfId="8232" xr:uid="{00000000-0005-0000-0000-000078090000}"/>
    <cellStyle name="20% - Accent4 7 5" xfId="2394" xr:uid="{00000000-0005-0000-0000-000079090000}"/>
    <cellStyle name="20% - Accent4 7 5 2" xfId="13122" xr:uid="{00000000-0005-0000-0000-00007A090000}"/>
    <cellStyle name="20% - Accent4 7 5 3" xfId="8901" xr:uid="{00000000-0005-0000-0000-00007B090000}"/>
    <cellStyle name="20% - Accent4 7 6" xfId="12046" xr:uid="{00000000-0005-0000-0000-00007C090000}"/>
    <cellStyle name="20% - Accent4 7 7" xfId="7348" xr:uid="{00000000-0005-0000-0000-00007D090000}"/>
    <cellStyle name="20% - Accent4 8" xfId="687" xr:uid="{00000000-0005-0000-0000-00007E090000}"/>
    <cellStyle name="20% - Accent4 8 2" xfId="1113" xr:uid="{00000000-0005-0000-0000-00007F090000}"/>
    <cellStyle name="20% - Accent4 8 2 2" xfId="4571" xr:uid="{00000000-0005-0000-0000-000080090000}"/>
    <cellStyle name="20% - Accent4 8 2 2 2" xfId="14622" xr:uid="{00000000-0005-0000-0000-000081090000}"/>
    <cellStyle name="20% - Accent4 8 2 2 3" xfId="10462" xr:uid="{00000000-0005-0000-0000-000082090000}"/>
    <cellStyle name="20% - Accent4 8 2 3" xfId="4213" xr:uid="{00000000-0005-0000-0000-000083090000}"/>
    <cellStyle name="20% - Accent4 8 2 3 2" xfId="14294" xr:uid="{00000000-0005-0000-0000-000084090000}"/>
    <cellStyle name="20% - Accent4 8 2 3 3" xfId="10160" xr:uid="{00000000-0005-0000-0000-000085090000}"/>
    <cellStyle name="20% - Accent4 8 2 4" xfId="7793" xr:uid="{00000000-0005-0000-0000-000086090000}"/>
    <cellStyle name="20% - Accent4 8 3" xfId="1719" xr:uid="{00000000-0005-0000-0000-000087090000}"/>
    <cellStyle name="20% - Accent4 8 3 2" xfId="2964" xr:uid="{00000000-0005-0000-0000-000088090000}"/>
    <cellStyle name="20% - Accent4 8 3 2 2" xfId="13692" xr:uid="{00000000-0005-0000-0000-000089090000}"/>
    <cellStyle name="20% - Accent4 8 3 2 3" xfId="9379" xr:uid="{00000000-0005-0000-0000-00008A090000}"/>
    <cellStyle name="20% - Accent4 8 3 3" xfId="12659" xr:uid="{00000000-0005-0000-0000-00008B090000}"/>
    <cellStyle name="20% - Accent4 8 3 4" xfId="8311" xr:uid="{00000000-0005-0000-0000-00008C090000}"/>
    <cellStyle name="20% - Accent4 8 4" xfId="2469" xr:uid="{00000000-0005-0000-0000-00008D090000}"/>
    <cellStyle name="20% - Accent4 8 4 2" xfId="13197" xr:uid="{00000000-0005-0000-0000-00008E090000}"/>
    <cellStyle name="20% - Accent4 8 4 3" xfId="8963" xr:uid="{00000000-0005-0000-0000-00008F090000}"/>
    <cellStyle name="20% - Accent4 8 5" xfId="12141" xr:uid="{00000000-0005-0000-0000-000090090000}"/>
    <cellStyle name="20% - Accent4 8 6" xfId="7516" xr:uid="{00000000-0005-0000-0000-000091090000}"/>
    <cellStyle name="20% - Accent4 9" xfId="709" xr:uid="{00000000-0005-0000-0000-000092090000}"/>
    <cellStyle name="20% - Accent4 9 2" xfId="1114" xr:uid="{00000000-0005-0000-0000-000093090000}"/>
    <cellStyle name="20% - Accent4 9 2 2" xfId="1923" xr:uid="{00000000-0005-0000-0000-000094090000}"/>
    <cellStyle name="20% - Accent4 9 2 2 2" xfId="3127" xr:uid="{00000000-0005-0000-0000-000095090000}"/>
    <cellStyle name="20% - Accent4 9 2 2 2 2" xfId="13855" xr:uid="{00000000-0005-0000-0000-000096090000}"/>
    <cellStyle name="20% - Accent4 9 2 2 2 3" xfId="9517" xr:uid="{00000000-0005-0000-0000-000097090000}"/>
    <cellStyle name="20% - Accent4 9 2 2 3" xfId="12821" xr:uid="{00000000-0005-0000-0000-000098090000}"/>
    <cellStyle name="20% - Accent4 9 2 2 4" xfId="8491" xr:uid="{00000000-0005-0000-0000-000099090000}"/>
    <cellStyle name="20% - Accent4 9 2 3" xfId="2619" xr:uid="{00000000-0005-0000-0000-00009A090000}"/>
    <cellStyle name="20% - Accent4 9 2 3 2" xfId="13347" xr:uid="{00000000-0005-0000-0000-00009B090000}"/>
    <cellStyle name="20% - Accent4 9 2 3 3" xfId="9101" xr:uid="{00000000-0005-0000-0000-00009C090000}"/>
    <cellStyle name="20% - Accent4 9 2 4" xfId="12308" xr:uid="{00000000-0005-0000-0000-00009D090000}"/>
    <cellStyle name="20% - Accent4 9 2 5" xfId="7794" xr:uid="{00000000-0005-0000-0000-00009E090000}"/>
    <cellStyle name="20% - Accent4 9 3" xfId="1735" xr:uid="{00000000-0005-0000-0000-00009F090000}"/>
    <cellStyle name="20% - Accent4 9 3 2" xfId="2979" xr:uid="{00000000-0005-0000-0000-0000A0090000}"/>
    <cellStyle name="20% - Accent4 9 3 2 2" xfId="13707" xr:uid="{00000000-0005-0000-0000-0000A1090000}"/>
    <cellStyle name="20% - Accent4 9 3 2 3" xfId="9392" xr:uid="{00000000-0005-0000-0000-0000A2090000}"/>
    <cellStyle name="20% - Accent4 9 3 3" xfId="12674" xr:uid="{00000000-0005-0000-0000-0000A3090000}"/>
    <cellStyle name="20% - Accent4 9 3 4" xfId="8325" xr:uid="{00000000-0005-0000-0000-0000A4090000}"/>
    <cellStyle name="20% - Accent4 9 4" xfId="2484" xr:uid="{00000000-0005-0000-0000-0000A5090000}"/>
    <cellStyle name="20% - Accent4 9 4 2" xfId="13212" xr:uid="{00000000-0005-0000-0000-0000A6090000}"/>
    <cellStyle name="20% - Accent4 9 4 3" xfId="8976" xr:uid="{00000000-0005-0000-0000-0000A7090000}"/>
    <cellStyle name="20% - Accent4 9 5" xfId="12156" xr:uid="{00000000-0005-0000-0000-0000A8090000}"/>
    <cellStyle name="20% - Accent4 9 6" xfId="7536" xr:uid="{00000000-0005-0000-0000-0000A9090000}"/>
    <cellStyle name="20% - Accent5" xfId="43" builtinId="46" customBuiltin="1"/>
    <cellStyle name="20% - Accent5 10" xfId="741" xr:uid="{00000000-0005-0000-0000-0000AB090000}"/>
    <cellStyle name="20% - Accent5 10 2" xfId="1758" xr:uid="{00000000-0005-0000-0000-0000AC090000}"/>
    <cellStyle name="20% - Accent5 10 2 2" xfId="2996" xr:uid="{00000000-0005-0000-0000-0000AD090000}"/>
    <cellStyle name="20% - Accent5 10 2 2 2" xfId="13724" xr:uid="{00000000-0005-0000-0000-0000AE090000}"/>
    <cellStyle name="20% - Accent5 10 2 2 3" xfId="9407" xr:uid="{00000000-0005-0000-0000-0000AF090000}"/>
    <cellStyle name="20% - Accent5 10 2 3" xfId="12691" xr:uid="{00000000-0005-0000-0000-0000B0090000}"/>
    <cellStyle name="20% - Accent5 10 2 4" xfId="8346" xr:uid="{00000000-0005-0000-0000-0000B1090000}"/>
    <cellStyle name="20% - Accent5 10 3" xfId="2501" xr:uid="{00000000-0005-0000-0000-0000B2090000}"/>
    <cellStyle name="20% - Accent5 10 3 2" xfId="13229" xr:uid="{00000000-0005-0000-0000-0000B3090000}"/>
    <cellStyle name="20% - Accent5 10 3 3" xfId="8991" xr:uid="{00000000-0005-0000-0000-0000B4090000}"/>
    <cellStyle name="20% - Accent5 10 4" xfId="12173" xr:uid="{00000000-0005-0000-0000-0000B5090000}"/>
    <cellStyle name="20% - Accent5 10 5" xfId="7566" xr:uid="{00000000-0005-0000-0000-0000B6090000}"/>
    <cellStyle name="20% - Accent5 11" xfId="764" xr:uid="{00000000-0005-0000-0000-0000B7090000}"/>
    <cellStyle name="20% - Accent5 11 2" xfId="1774" xr:uid="{00000000-0005-0000-0000-0000B8090000}"/>
    <cellStyle name="20% - Accent5 11 2 2" xfId="3011" xr:uid="{00000000-0005-0000-0000-0000B9090000}"/>
    <cellStyle name="20% - Accent5 11 2 2 2" xfId="13739" xr:uid="{00000000-0005-0000-0000-0000BA090000}"/>
    <cellStyle name="20% - Accent5 11 2 2 3" xfId="9420" xr:uid="{00000000-0005-0000-0000-0000BB090000}"/>
    <cellStyle name="20% - Accent5 11 2 3" xfId="12706" xr:uid="{00000000-0005-0000-0000-0000BC090000}"/>
    <cellStyle name="20% - Accent5 11 2 4" xfId="8360" xr:uid="{00000000-0005-0000-0000-0000BD090000}"/>
    <cellStyle name="20% - Accent5 11 3" xfId="2516" xr:uid="{00000000-0005-0000-0000-0000BE090000}"/>
    <cellStyle name="20% - Accent5 11 3 2" xfId="13244" xr:uid="{00000000-0005-0000-0000-0000BF090000}"/>
    <cellStyle name="20% - Accent5 11 3 3" xfId="9004" xr:uid="{00000000-0005-0000-0000-0000C0090000}"/>
    <cellStyle name="20% - Accent5 11 4" xfId="12188" xr:uid="{00000000-0005-0000-0000-0000C1090000}"/>
    <cellStyle name="20% - Accent5 11 5" xfId="7587" xr:uid="{00000000-0005-0000-0000-0000C2090000}"/>
    <cellStyle name="20% - Accent5 12" xfId="816" xr:uid="{00000000-0005-0000-0000-0000C3090000}"/>
    <cellStyle name="20% - Accent5 12 2" xfId="1796" xr:uid="{00000000-0005-0000-0000-0000C4090000}"/>
    <cellStyle name="20% - Accent5 12 2 2" xfId="3028" xr:uid="{00000000-0005-0000-0000-0000C5090000}"/>
    <cellStyle name="20% - Accent5 12 2 2 2" xfId="13756" xr:uid="{00000000-0005-0000-0000-0000C6090000}"/>
    <cellStyle name="20% - Accent5 12 2 2 3" xfId="9433" xr:uid="{00000000-0005-0000-0000-0000C7090000}"/>
    <cellStyle name="20% - Accent5 12 2 3" xfId="12723" xr:uid="{00000000-0005-0000-0000-0000C8090000}"/>
    <cellStyle name="20% - Accent5 12 2 4" xfId="8378" xr:uid="{00000000-0005-0000-0000-0000C9090000}"/>
    <cellStyle name="20% - Accent5 12 3" xfId="2533" xr:uid="{00000000-0005-0000-0000-0000CA090000}"/>
    <cellStyle name="20% - Accent5 12 3 2" xfId="13261" xr:uid="{00000000-0005-0000-0000-0000CB090000}"/>
    <cellStyle name="20% - Accent5 12 3 3" xfId="9017" xr:uid="{00000000-0005-0000-0000-0000CC090000}"/>
    <cellStyle name="20% - Accent5 12 4" xfId="12205" xr:uid="{00000000-0005-0000-0000-0000CD090000}"/>
    <cellStyle name="20% - Accent5 12 5" xfId="7635" xr:uid="{00000000-0005-0000-0000-0000CE090000}"/>
    <cellStyle name="20% - Accent5 13" xfId="1365" xr:uid="{00000000-0005-0000-0000-0000CF090000}"/>
    <cellStyle name="20% - Accent5 13 2" xfId="2126" xr:uid="{00000000-0005-0000-0000-0000D0090000}"/>
    <cellStyle name="20% - Accent5 13 2 2" xfId="3319" xr:uid="{00000000-0005-0000-0000-0000D1090000}"/>
    <cellStyle name="20% - Accent5 13 2 2 2" xfId="14047" xr:uid="{00000000-0005-0000-0000-0000D2090000}"/>
    <cellStyle name="20% - Accent5 13 2 2 3" xfId="9680" xr:uid="{00000000-0005-0000-0000-0000D3090000}"/>
    <cellStyle name="20% - Accent5 13 2 3" xfId="13013" xr:uid="{00000000-0005-0000-0000-0000D4090000}"/>
    <cellStyle name="20% - Accent5 13 2 4" xfId="8665" xr:uid="{00000000-0005-0000-0000-0000D5090000}"/>
    <cellStyle name="20% - Accent5 13 3" xfId="2811" xr:uid="{00000000-0005-0000-0000-0000D6090000}"/>
    <cellStyle name="20% - Accent5 13 3 2" xfId="13539" xr:uid="{00000000-0005-0000-0000-0000D7090000}"/>
    <cellStyle name="20% - Accent5 13 3 3" xfId="9264" xr:uid="{00000000-0005-0000-0000-0000D8090000}"/>
    <cellStyle name="20% - Accent5 13 4" xfId="12505" xr:uid="{00000000-0005-0000-0000-0000D9090000}"/>
    <cellStyle name="20% - Accent5 13 5" xfId="8003" xr:uid="{00000000-0005-0000-0000-0000DA090000}"/>
    <cellStyle name="20% - Accent5 14" xfId="1447" xr:uid="{00000000-0005-0000-0000-0000DB090000}"/>
    <cellStyle name="20% - Accent5 14 2" xfId="2158" xr:uid="{00000000-0005-0000-0000-0000DC090000}"/>
    <cellStyle name="20% - Accent5 14 2 2" xfId="3341" xr:uid="{00000000-0005-0000-0000-0000DD090000}"/>
    <cellStyle name="20% - Accent5 14 2 2 2" xfId="14069" xr:uid="{00000000-0005-0000-0000-0000DE090000}"/>
    <cellStyle name="20% - Accent5 14 2 2 3" xfId="9693" xr:uid="{00000000-0005-0000-0000-0000DF090000}"/>
    <cellStyle name="20% - Accent5 14 2 3" xfId="13035" xr:uid="{00000000-0005-0000-0000-0000E0090000}"/>
    <cellStyle name="20% - Accent5 14 2 4" xfId="8688" xr:uid="{00000000-0005-0000-0000-0000E1090000}"/>
    <cellStyle name="20% - Accent5 14 3" xfId="2833" xr:uid="{00000000-0005-0000-0000-0000E2090000}"/>
    <cellStyle name="20% - Accent5 14 3 2" xfId="13561" xr:uid="{00000000-0005-0000-0000-0000E3090000}"/>
    <cellStyle name="20% - Accent5 14 3 3" xfId="9277" xr:uid="{00000000-0005-0000-0000-0000E4090000}"/>
    <cellStyle name="20% - Accent5 14 4" xfId="12526" xr:uid="{00000000-0005-0000-0000-0000E5090000}"/>
    <cellStyle name="20% - Accent5 14 5" xfId="8077" xr:uid="{00000000-0005-0000-0000-0000E6090000}"/>
    <cellStyle name="20% - Accent5 15" xfId="1519" xr:uid="{00000000-0005-0000-0000-0000E7090000}"/>
    <cellStyle name="20% - Accent5 15 2" xfId="4241" xr:uid="{00000000-0005-0000-0000-0000E8090000}"/>
    <cellStyle name="20% - Accent5 15 2 2" xfId="4597" xr:uid="{00000000-0005-0000-0000-0000E9090000}"/>
    <cellStyle name="20% - Accent5 15 2 2 2" xfId="14647" xr:uid="{00000000-0005-0000-0000-0000EA090000}"/>
    <cellStyle name="20% - Accent5 15 2 2 3" xfId="10481" xr:uid="{00000000-0005-0000-0000-0000EB090000}"/>
    <cellStyle name="20% - Accent5 15 2 3" xfId="14319" xr:uid="{00000000-0005-0000-0000-0000EC090000}"/>
    <cellStyle name="20% - Accent5 15 2 4" xfId="10179" xr:uid="{00000000-0005-0000-0000-0000ED090000}"/>
    <cellStyle name="20% - Accent5 15 3" xfId="4414" xr:uid="{00000000-0005-0000-0000-0000EE090000}"/>
    <cellStyle name="20% - Accent5 15 3 2" xfId="14472" xr:uid="{00000000-0005-0000-0000-0000EF090000}"/>
    <cellStyle name="20% - Accent5 15 3 3" xfId="10322" xr:uid="{00000000-0005-0000-0000-0000F0090000}"/>
    <cellStyle name="20% - Accent5 15 4" xfId="3439" xr:uid="{00000000-0005-0000-0000-0000F1090000}"/>
    <cellStyle name="20% - Accent5 15 4 2" xfId="14124" xr:uid="{00000000-0005-0000-0000-0000F2090000}"/>
    <cellStyle name="20% - Accent5 15 4 3" xfId="9750" xr:uid="{00000000-0005-0000-0000-0000F3090000}"/>
    <cellStyle name="20% - Accent5 15 5" xfId="8139" xr:uid="{00000000-0005-0000-0000-0000F4090000}"/>
    <cellStyle name="20% - Accent5 16" xfId="1478" xr:uid="{00000000-0005-0000-0000-0000F5090000}"/>
    <cellStyle name="20% - Accent5 16 2" xfId="2847" xr:uid="{00000000-0005-0000-0000-0000F6090000}"/>
    <cellStyle name="20% - Accent5 16 2 2" xfId="4610" xr:uid="{00000000-0005-0000-0000-0000F7090000}"/>
    <cellStyle name="20% - Accent5 16 2 2 2" xfId="14660" xr:uid="{00000000-0005-0000-0000-0000F8090000}"/>
    <cellStyle name="20% - Accent5 16 2 2 3" xfId="10494" xr:uid="{00000000-0005-0000-0000-0000F9090000}"/>
    <cellStyle name="20% - Accent5 16 2 3" xfId="13575" xr:uid="{00000000-0005-0000-0000-0000FA090000}"/>
    <cellStyle name="20% - Accent5 16 2 4" xfId="9290" xr:uid="{00000000-0005-0000-0000-0000FB090000}"/>
    <cellStyle name="20% - Accent5 16 3" xfId="4427" xr:uid="{00000000-0005-0000-0000-0000FC090000}"/>
    <cellStyle name="20% - Accent5 16 3 2" xfId="14485" xr:uid="{00000000-0005-0000-0000-0000FD090000}"/>
    <cellStyle name="20% - Accent5 16 3 3" xfId="10335" xr:uid="{00000000-0005-0000-0000-0000FE090000}"/>
    <cellStyle name="20% - Accent5 16 4" xfId="12540" xr:uid="{00000000-0005-0000-0000-0000FF090000}"/>
    <cellStyle name="20% - Accent5 16 5" xfId="8107" xr:uid="{00000000-0005-0000-0000-0000000A0000}"/>
    <cellStyle name="20% - Accent5 17" xfId="2302" xr:uid="{00000000-0005-0000-0000-0000010A0000}"/>
    <cellStyle name="20% - Accent5 17 2" xfId="4255" xr:uid="{00000000-0005-0000-0000-0000020A0000}"/>
    <cellStyle name="20% - Accent5 17 2 2" xfId="4623" xr:uid="{00000000-0005-0000-0000-0000030A0000}"/>
    <cellStyle name="20% - Accent5 17 2 2 2" xfId="14673" xr:uid="{00000000-0005-0000-0000-0000040A0000}"/>
    <cellStyle name="20% - Accent5 17 2 2 3" xfId="10507" xr:uid="{00000000-0005-0000-0000-0000050A0000}"/>
    <cellStyle name="20% - Accent5 17 2 3" xfId="14333" xr:uid="{00000000-0005-0000-0000-0000060A0000}"/>
    <cellStyle name="20% - Accent5 17 2 4" xfId="10193" xr:uid="{00000000-0005-0000-0000-0000070A0000}"/>
    <cellStyle name="20% - Accent5 17 3" xfId="4440" xr:uid="{00000000-0005-0000-0000-0000080A0000}"/>
    <cellStyle name="20% - Accent5 17 3 2" xfId="14498" xr:uid="{00000000-0005-0000-0000-0000090A0000}"/>
    <cellStyle name="20% - Accent5 17 3 3" xfId="10348" xr:uid="{00000000-0005-0000-0000-00000A0A0000}"/>
    <cellStyle name="20% - Accent5 17 4" xfId="3454" xr:uid="{00000000-0005-0000-0000-00000B0A0000}"/>
    <cellStyle name="20% - Accent5 17 4 2" xfId="14138" xr:uid="{00000000-0005-0000-0000-00000C0A0000}"/>
    <cellStyle name="20% - Accent5 17 4 3" xfId="9764" xr:uid="{00000000-0005-0000-0000-00000D0A0000}"/>
    <cellStyle name="20% - Accent5 17 5" xfId="13059" xr:uid="{00000000-0005-0000-0000-00000E0A0000}"/>
    <cellStyle name="20% - Accent5 17 6" xfId="8818" xr:uid="{00000000-0005-0000-0000-00000F0A0000}"/>
    <cellStyle name="20% - Accent5 18" xfId="2326" xr:uid="{00000000-0005-0000-0000-0000100A0000}"/>
    <cellStyle name="20% - Accent5 18 2" xfId="4268" xr:uid="{00000000-0005-0000-0000-0000110A0000}"/>
    <cellStyle name="20% - Accent5 18 2 2" xfId="4636" xr:uid="{00000000-0005-0000-0000-0000120A0000}"/>
    <cellStyle name="20% - Accent5 18 2 2 2" xfId="14686" xr:uid="{00000000-0005-0000-0000-0000130A0000}"/>
    <cellStyle name="20% - Accent5 18 2 2 3" xfId="10520" xr:uid="{00000000-0005-0000-0000-0000140A0000}"/>
    <cellStyle name="20% - Accent5 18 2 3" xfId="14346" xr:uid="{00000000-0005-0000-0000-0000150A0000}"/>
    <cellStyle name="20% - Accent5 18 2 4" xfId="10206" xr:uid="{00000000-0005-0000-0000-0000160A0000}"/>
    <cellStyle name="20% - Accent5 18 3" xfId="4453" xr:uid="{00000000-0005-0000-0000-0000170A0000}"/>
    <cellStyle name="20% - Accent5 18 3 2" xfId="14511" xr:uid="{00000000-0005-0000-0000-0000180A0000}"/>
    <cellStyle name="20% - Accent5 18 3 3" xfId="10361" xr:uid="{00000000-0005-0000-0000-0000190A0000}"/>
    <cellStyle name="20% - Accent5 18 4" xfId="3467" xr:uid="{00000000-0005-0000-0000-00001A0A0000}"/>
    <cellStyle name="20% - Accent5 18 4 2" xfId="14151" xr:uid="{00000000-0005-0000-0000-00001B0A0000}"/>
    <cellStyle name="20% - Accent5 18 4 3" xfId="9777" xr:uid="{00000000-0005-0000-0000-00001C0A0000}"/>
    <cellStyle name="20% - Accent5 18 5" xfId="13074" xr:uid="{00000000-0005-0000-0000-00001D0A0000}"/>
    <cellStyle name="20% - Accent5 18 6" xfId="8840" xr:uid="{00000000-0005-0000-0000-00001E0A0000}"/>
    <cellStyle name="20% - Accent5 19" xfId="2355" xr:uid="{00000000-0005-0000-0000-00001F0A0000}"/>
    <cellStyle name="20% - Accent5 19 2" xfId="4281" xr:uid="{00000000-0005-0000-0000-0000200A0000}"/>
    <cellStyle name="20% - Accent5 19 2 2" xfId="4649" xr:uid="{00000000-0005-0000-0000-0000210A0000}"/>
    <cellStyle name="20% - Accent5 19 2 2 2" xfId="14699" xr:uid="{00000000-0005-0000-0000-0000220A0000}"/>
    <cellStyle name="20% - Accent5 19 2 2 3" xfId="10533" xr:uid="{00000000-0005-0000-0000-0000230A0000}"/>
    <cellStyle name="20% - Accent5 19 2 3" xfId="14359" xr:uid="{00000000-0005-0000-0000-0000240A0000}"/>
    <cellStyle name="20% - Accent5 19 2 4" xfId="10219" xr:uid="{00000000-0005-0000-0000-0000250A0000}"/>
    <cellStyle name="20% - Accent5 19 3" xfId="4466" xr:uid="{00000000-0005-0000-0000-0000260A0000}"/>
    <cellStyle name="20% - Accent5 19 3 2" xfId="14524" xr:uid="{00000000-0005-0000-0000-0000270A0000}"/>
    <cellStyle name="20% - Accent5 19 3 3" xfId="10374" xr:uid="{00000000-0005-0000-0000-0000280A0000}"/>
    <cellStyle name="20% - Accent5 19 4" xfId="13089" xr:uid="{00000000-0005-0000-0000-0000290A0000}"/>
    <cellStyle name="20% - Accent5 19 5" xfId="8867" xr:uid="{00000000-0005-0000-0000-00002A0A0000}"/>
    <cellStyle name="20% - Accent5 2" xfId="485" xr:uid="{00000000-0005-0000-0000-00002B0A0000}"/>
    <cellStyle name="20% - Accent5 2 2" xfId="1037" xr:uid="{00000000-0005-0000-0000-00002C0A0000}"/>
    <cellStyle name="20% - Accent5 2 2 2" xfId="1116" xr:uid="{00000000-0005-0000-0000-00002D0A0000}"/>
    <cellStyle name="20% - Accent5 2 2 2 2" xfId="1925" xr:uid="{00000000-0005-0000-0000-00002E0A0000}"/>
    <cellStyle name="20% - Accent5 2 2 2 2 2" xfId="3129" xr:uid="{00000000-0005-0000-0000-00002F0A0000}"/>
    <cellStyle name="20% - Accent5 2 2 2 2 2 2" xfId="13857" xr:uid="{00000000-0005-0000-0000-0000300A0000}"/>
    <cellStyle name="20% - Accent5 2 2 2 2 2 3" xfId="9519" xr:uid="{00000000-0005-0000-0000-0000310A0000}"/>
    <cellStyle name="20% - Accent5 2 2 2 2 3" xfId="12823" xr:uid="{00000000-0005-0000-0000-0000320A0000}"/>
    <cellStyle name="20% - Accent5 2 2 2 2 4" xfId="8493" xr:uid="{00000000-0005-0000-0000-0000330A0000}"/>
    <cellStyle name="20% - Accent5 2 2 2 3" xfId="2621" xr:uid="{00000000-0005-0000-0000-0000340A0000}"/>
    <cellStyle name="20% - Accent5 2 2 2 3 2" xfId="13349" xr:uid="{00000000-0005-0000-0000-0000350A0000}"/>
    <cellStyle name="20% - Accent5 2 2 2 3 3" xfId="9103" xr:uid="{00000000-0005-0000-0000-0000360A0000}"/>
    <cellStyle name="20% - Accent5 2 2 2 4" xfId="4799" xr:uid="{00000000-0005-0000-0000-0000370A0000}"/>
    <cellStyle name="20% - Accent5 2 2 2 5" xfId="12310" xr:uid="{00000000-0005-0000-0000-0000380A0000}"/>
    <cellStyle name="20% - Accent5 2 2 2 6" xfId="7796" xr:uid="{00000000-0005-0000-0000-0000390A0000}"/>
    <cellStyle name="20% - Accent5 2 2 3" xfId="1851" xr:uid="{00000000-0005-0000-0000-00003A0A0000}"/>
    <cellStyle name="20% - Accent5 2 2 3 2" xfId="3055" xr:uid="{00000000-0005-0000-0000-00003B0A0000}"/>
    <cellStyle name="20% - Accent5 2 2 3 2 2" xfId="13783" xr:uid="{00000000-0005-0000-0000-00003C0A0000}"/>
    <cellStyle name="20% - Accent5 2 2 3 2 3" xfId="9446" xr:uid="{00000000-0005-0000-0000-00003D0A0000}"/>
    <cellStyle name="20% - Accent5 2 2 3 3" xfId="4800" xr:uid="{00000000-0005-0000-0000-00003E0A0000}"/>
    <cellStyle name="20% - Accent5 2 2 3 4" xfId="12749" xr:uid="{00000000-0005-0000-0000-00003F0A0000}"/>
    <cellStyle name="20% - Accent5 2 2 3 5" xfId="8420" xr:uid="{00000000-0005-0000-0000-0000400A0000}"/>
    <cellStyle name="20% - Accent5 2 2 4" xfId="2547" xr:uid="{00000000-0005-0000-0000-0000410A0000}"/>
    <cellStyle name="20% - Accent5 2 2 4 2" xfId="13275" xr:uid="{00000000-0005-0000-0000-0000420A0000}"/>
    <cellStyle name="20% - Accent5 2 2 4 3" xfId="9030" xr:uid="{00000000-0005-0000-0000-0000430A0000}"/>
    <cellStyle name="20% - Accent5 2 2 5" xfId="4798" xr:uid="{00000000-0005-0000-0000-0000440A0000}"/>
    <cellStyle name="20% - Accent5 2 2 6" xfId="12235" xr:uid="{00000000-0005-0000-0000-0000450A0000}"/>
    <cellStyle name="20% - Accent5 2 2 7" xfId="7718" xr:uid="{00000000-0005-0000-0000-0000460A0000}"/>
    <cellStyle name="20% - Accent5 2 3" xfId="1117" xr:uid="{00000000-0005-0000-0000-0000470A0000}"/>
    <cellStyle name="20% - Accent5 2 3 2" xfId="1926" xr:uid="{00000000-0005-0000-0000-0000480A0000}"/>
    <cellStyle name="20% - Accent5 2 3 2 2" xfId="3130" xr:uid="{00000000-0005-0000-0000-0000490A0000}"/>
    <cellStyle name="20% - Accent5 2 3 2 2 2" xfId="13858" xr:uid="{00000000-0005-0000-0000-00004A0A0000}"/>
    <cellStyle name="20% - Accent5 2 3 2 2 3" xfId="9520" xr:uid="{00000000-0005-0000-0000-00004B0A0000}"/>
    <cellStyle name="20% - Accent5 2 3 2 3" xfId="12824" xr:uid="{00000000-0005-0000-0000-00004C0A0000}"/>
    <cellStyle name="20% - Accent5 2 3 2 4" xfId="8494" xr:uid="{00000000-0005-0000-0000-00004D0A0000}"/>
    <cellStyle name="20% - Accent5 2 3 3" xfId="2622" xr:uid="{00000000-0005-0000-0000-00004E0A0000}"/>
    <cellStyle name="20% - Accent5 2 3 3 2" xfId="13350" xr:uid="{00000000-0005-0000-0000-00004F0A0000}"/>
    <cellStyle name="20% - Accent5 2 3 3 3" xfId="9104" xr:uid="{00000000-0005-0000-0000-0000500A0000}"/>
    <cellStyle name="20% - Accent5 2 3 4" xfId="3760" xr:uid="{00000000-0005-0000-0000-0000510A0000}"/>
    <cellStyle name="20% - Accent5 2 3 4 2" xfId="9925" xr:uid="{00000000-0005-0000-0000-0000520A0000}"/>
    <cellStyle name="20% - Accent5 2 3 5" xfId="12311" xr:uid="{00000000-0005-0000-0000-0000530A0000}"/>
    <cellStyle name="20% - Accent5 2 3 6" xfId="7797" xr:uid="{00000000-0005-0000-0000-0000540A0000}"/>
    <cellStyle name="20% - Accent5 2 4" xfId="1115" xr:uid="{00000000-0005-0000-0000-0000550A0000}"/>
    <cellStyle name="20% - Accent5 2 4 2" xfId="1924" xr:uid="{00000000-0005-0000-0000-0000560A0000}"/>
    <cellStyle name="20% - Accent5 2 4 2 2" xfId="3128" xr:uid="{00000000-0005-0000-0000-0000570A0000}"/>
    <cellStyle name="20% - Accent5 2 4 2 2 2" xfId="13856" xr:uid="{00000000-0005-0000-0000-0000580A0000}"/>
    <cellStyle name="20% - Accent5 2 4 2 2 3" xfId="9518" xr:uid="{00000000-0005-0000-0000-0000590A0000}"/>
    <cellStyle name="20% - Accent5 2 4 2 3" xfId="12822" xr:uid="{00000000-0005-0000-0000-00005A0A0000}"/>
    <cellStyle name="20% - Accent5 2 4 2 4" xfId="8492" xr:uid="{00000000-0005-0000-0000-00005B0A0000}"/>
    <cellStyle name="20% - Accent5 2 4 3" xfId="2620" xr:uid="{00000000-0005-0000-0000-00005C0A0000}"/>
    <cellStyle name="20% - Accent5 2 4 3 2" xfId="13348" xr:uid="{00000000-0005-0000-0000-00005D0A0000}"/>
    <cellStyle name="20% - Accent5 2 4 3 3" xfId="9102" xr:uid="{00000000-0005-0000-0000-00005E0A0000}"/>
    <cellStyle name="20% - Accent5 2 4 4" xfId="12309" xr:uid="{00000000-0005-0000-0000-00005F0A0000}"/>
    <cellStyle name="20% - Accent5 2 4 5" xfId="7795" xr:uid="{00000000-0005-0000-0000-0000600A0000}"/>
    <cellStyle name="20% - Accent5 2 5" xfId="1627" xr:uid="{00000000-0005-0000-0000-0000610A0000}"/>
    <cellStyle name="20% - Accent5 2 5 2" xfId="2889" xr:uid="{00000000-0005-0000-0000-0000620A0000}"/>
    <cellStyle name="20% - Accent5 2 5 2 2" xfId="13617" xr:uid="{00000000-0005-0000-0000-0000630A0000}"/>
    <cellStyle name="20% - Accent5 2 5 2 3" xfId="9318" xr:uid="{00000000-0005-0000-0000-0000640A0000}"/>
    <cellStyle name="20% - Accent5 2 5 3" xfId="12584" xr:uid="{00000000-0005-0000-0000-0000650A0000}"/>
    <cellStyle name="20% - Accent5 2 5 4" xfId="8233" xr:uid="{00000000-0005-0000-0000-0000660A0000}"/>
    <cellStyle name="20% - Accent5 2 6" xfId="2395" xr:uid="{00000000-0005-0000-0000-0000670A0000}"/>
    <cellStyle name="20% - Accent5 2 6 2" xfId="13123" xr:uid="{00000000-0005-0000-0000-0000680A0000}"/>
    <cellStyle name="20% - Accent5 2 6 3" xfId="8902" xr:uid="{00000000-0005-0000-0000-0000690A0000}"/>
    <cellStyle name="20% - Accent5 2 7" xfId="4797" xr:uid="{00000000-0005-0000-0000-00006A0A0000}"/>
    <cellStyle name="20% - Accent5 2 8" xfId="12047" xr:uid="{00000000-0005-0000-0000-00006B0A0000}"/>
    <cellStyle name="20% - Accent5 2 9" xfId="7349" xr:uid="{00000000-0005-0000-0000-00006C0A0000}"/>
    <cellStyle name="20% - Accent5 20" xfId="3480" xr:uid="{00000000-0005-0000-0000-00006D0A0000}"/>
    <cellStyle name="20% - Accent5 20 2" xfId="4294" xr:uid="{00000000-0005-0000-0000-00006E0A0000}"/>
    <cellStyle name="20% - Accent5 20 2 2" xfId="4662" xr:uid="{00000000-0005-0000-0000-00006F0A0000}"/>
    <cellStyle name="20% - Accent5 20 2 2 2" xfId="14712" xr:uid="{00000000-0005-0000-0000-0000700A0000}"/>
    <cellStyle name="20% - Accent5 20 2 2 3" xfId="10546" xr:uid="{00000000-0005-0000-0000-0000710A0000}"/>
    <cellStyle name="20% - Accent5 20 2 3" xfId="14372" xr:uid="{00000000-0005-0000-0000-0000720A0000}"/>
    <cellStyle name="20% - Accent5 20 2 4" xfId="10232" xr:uid="{00000000-0005-0000-0000-0000730A0000}"/>
    <cellStyle name="20% - Accent5 20 3" xfId="4479" xr:uid="{00000000-0005-0000-0000-0000740A0000}"/>
    <cellStyle name="20% - Accent5 20 3 2" xfId="14537" xr:uid="{00000000-0005-0000-0000-0000750A0000}"/>
    <cellStyle name="20% - Accent5 20 3 3" xfId="10387" xr:uid="{00000000-0005-0000-0000-0000760A0000}"/>
    <cellStyle name="20% - Accent5 20 4" xfId="14164" xr:uid="{00000000-0005-0000-0000-0000770A0000}"/>
    <cellStyle name="20% - Accent5 20 5" xfId="9790" xr:uid="{00000000-0005-0000-0000-0000780A0000}"/>
    <cellStyle name="20% - Accent5 21" xfId="3493" xr:uid="{00000000-0005-0000-0000-0000790A0000}"/>
    <cellStyle name="20% - Accent5 21 2" xfId="4307" xr:uid="{00000000-0005-0000-0000-00007A0A0000}"/>
    <cellStyle name="20% - Accent5 21 2 2" xfId="4675" xr:uid="{00000000-0005-0000-0000-00007B0A0000}"/>
    <cellStyle name="20% - Accent5 21 2 2 2" xfId="14725" xr:uid="{00000000-0005-0000-0000-00007C0A0000}"/>
    <cellStyle name="20% - Accent5 21 2 2 3" xfId="10559" xr:uid="{00000000-0005-0000-0000-00007D0A0000}"/>
    <cellStyle name="20% - Accent5 21 2 3" xfId="14385" xr:uid="{00000000-0005-0000-0000-00007E0A0000}"/>
    <cellStyle name="20% - Accent5 21 2 4" xfId="10245" xr:uid="{00000000-0005-0000-0000-00007F0A0000}"/>
    <cellStyle name="20% - Accent5 21 3" xfId="4492" xr:uid="{00000000-0005-0000-0000-0000800A0000}"/>
    <cellStyle name="20% - Accent5 21 3 2" xfId="14550" xr:uid="{00000000-0005-0000-0000-0000810A0000}"/>
    <cellStyle name="20% - Accent5 21 3 3" xfId="10400" xr:uid="{00000000-0005-0000-0000-0000820A0000}"/>
    <cellStyle name="20% - Accent5 21 4" xfId="14177" xr:uid="{00000000-0005-0000-0000-0000830A0000}"/>
    <cellStyle name="20% - Accent5 21 5" xfId="9803" xr:uid="{00000000-0005-0000-0000-0000840A0000}"/>
    <cellStyle name="20% - Accent5 22" xfId="3506" xr:uid="{00000000-0005-0000-0000-0000850A0000}"/>
    <cellStyle name="20% - Accent5 22 2" xfId="4178" xr:uid="{00000000-0005-0000-0000-0000860A0000}"/>
    <cellStyle name="20% - Accent5 22 2 2" xfId="10137" xr:uid="{00000000-0005-0000-0000-0000870A0000}"/>
    <cellStyle name="20% - Accent5 22 3" xfId="4505" xr:uid="{00000000-0005-0000-0000-0000880A0000}"/>
    <cellStyle name="20% - Accent5 22 3 2" xfId="14563" xr:uid="{00000000-0005-0000-0000-0000890A0000}"/>
    <cellStyle name="20% - Accent5 22 3 3" xfId="10413" xr:uid="{00000000-0005-0000-0000-00008A0A0000}"/>
    <cellStyle name="20% - Accent5 22 4" xfId="14190" xr:uid="{00000000-0005-0000-0000-00008B0A0000}"/>
    <cellStyle name="20% - Accent5 22 5" xfId="9816" xr:uid="{00000000-0005-0000-0000-00008C0A0000}"/>
    <cellStyle name="20% - Accent5 23" xfId="3519" xr:uid="{00000000-0005-0000-0000-00008D0A0000}"/>
    <cellStyle name="20% - Accent5 23 2" xfId="4518" xr:uid="{00000000-0005-0000-0000-00008E0A0000}"/>
    <cellStyle name="20% - Accent5 23 2 2" xfId="14576" xr:uid="{00000000-0005-0000-0000-00008F0A0000}"/>
    <cellStyle name="20% - Accent5 23 2 3" xfId="10426" xr:uid="{00000000-0005-0000-0000-0000900A0000}"/>
    <cellStyle name="20% - Accent5 23 3" xfId="14203" xr:uid="{00000000-0005-0000-0000-0000910A0000}"/>
    <cellStyle name="20% - Accent5 23 4" xfId="9829" xr:uid="{00000000-0005-0000-0000-0000920A0000}"/>
    <cellStyle name="20% - Accent5 24" xfId="3532" xr:uid="{00000000-0005-0000-0000-0000930A0000}"/>
    <cellStyle name="20% - Accent5 24 2" xfId="4531" xr:uid="{00000000-0005-0000-0000-0000940A0000}"/>
    <cellStyle name="20% - Accent5 24 2 2" xfId="14589" xr:uid="{00000000-0005-0000-0000-0000950A0000}"/>
    <cellStyle name="20% - Accent5 24 2 3" xfId="10439" xr:uid="{00000000-0005-0000-0000-0000960A0000}"/>
    <cellStyle name="20% - Accent5 24 3" xfId="14216" xr:uid="{00000000-0005-0000-0000-0000970A0000}"/>
    <cellStyle name="20% - Accent5 24 4" xfId="9842" xr:uid="{00000000-0005-0000-0000-0000980A0000}"/>
    <cellStyle name="20% - Accent5 25" xfId="4333" xr:uid="{00000000-0005-0000-0000-0000990A0000}"/>
    <cellStyle name="20% - Accent5 25 2" xfId="4688" xr:uid="{00000000-0005-0000-0000-00009A0A0000}"/>
    <cellStyle name="20% - Accent5 25 2 2" xfId="14738" xr:uid="{00000000-0005-0000-0000-00009B0A0000}"/>
    <cellStyle name="20% - Accent5 25 2 3" xfId="10572" xr:uid="{00000000-0005-0000-0000-00009C0A0000}"/>
    <cellStyle name="20% - Accent5 25 3" xfId="14398" xr:uid="{00000000-0005-0000-0000-00009D0A0000}"/>
    <cellStyle name="20% - Accent5 25 4" xfId="10258" xr:uid="{00000000-0005-0000-0000-00009E0A0000}"/>
    <cellStyle name="20% - Accent5 26" xfId="4346" xr:uid="{00000000-0005-0000-0000-00009F0A0000}"/>
    <cellStyle name="20% - Accent5 26 2" xfId="4701" xr:uid="{00000000-0005-0000-0000-0000A00A0000}"/>
    <cellStyle name="20% - Accent5 26 2 2" xfId="14751" xr:uid="{00000000-0005-0000-0000-0000A10A0000}"/>
    <cellStyle name="20% - Accent5 26 2 3" xfId="10585" xr:uid="{00000000-0005-0000-0000-0000A20A0000}"/>
    <cellStyle name="20% - Accent5 26 3" xfId="14411" xr:uid="{00000000-0005-0000-0000-0000A30A0000}"/>
    <cellStyle name="20% - Accent5 26 4" xfId="10271" xr:uid="{00000000-0005-0000-0000-0000A40A0000}"/>
    <cellStyle name="20% - Accent5 27" xfId="4359" xr:uid="{00000000-0005-0000-0000-0000A50A0000}"/>
    <cellStyle name="20% - Accent5 27 2" xfId="4714" xr:uid="{00000000-0005-0000-0000-0000A60A0000}"/>
    <cellStyle name="20% - Accent5 27 2 2" xfId="14764" xr:uid="{00000000-0005-0000-0000-0000A70A0000}"/>
    <cellStyle name="20% - Accent5 27 2 3" xfId="10598" xr:uid="{00000000-0005-0000-0000-0000A80A0000}"/>
    <cellStyle name="20% - Accent5 27 3" xfId="14424" xr:uid="{00000000-0005-0000-0000-0000A90A0000}"/>
    <cellStyle name="20% - Accent5 27 4" xfId="10284" xr:uid="{00000000-0005-0000-0000-0000AA0A0000}"/>
    <cellStyle name="20% - Accent5 28" xfId="4372" xr:uid="{00000000-0005-0000-0000-0000AB0A0000}"/>
    <cellStyle name="20% - Accent5 28 2" xfId="14437" xr:uid="{00000000-0005-0000-0000-0000AC0A0000}"/>
    <cellStyle name="20% - Accent5 28 3" xfId="10297" xr:uid="{00000000-0005-0000-0000-0000AD0A0000}"/>
    <cellStyle name="20% - Accent5 29" xfId="11971" xr:uid="{00000000-0005-0000-0000-0000AE0A0000}"/>
    <cellStyle name="20% - Accent5 3" xfId="486" xr:uid="{00000000-0005-0000-0000-0000AF0A0000}"/>
    <cellStyle name="20% - Accent5 3 2" xfId="1119" xr:uid="{00000000-0005-0000-0000-0000B00A0000}"/>
    <cellStyle name="20% - Accent5 3 2 2" xfId="1928" xr:uid="{00000000-0005-0000-0000-0000B10A0000}"/>
    <cellStyle name="20% - Accent5 3 2 2 2" xfId="3132" xr:uid="{00000000-0005-0000-0000-0000B20A0000}"/>
    <cellStyle name="20% - Accent5 3 2 2 2 2" xfId="13860" xr:uid="{00000000-0005-0000-0000-0000B30A0000}"/>
    <cellStyle name="20% - Accent5 3 2 2 2 3" xfId="9522" xr:uid="{00000000-0005-0000-0000-0000B40A0000}"/>
    <cellStyle name="20% - Accent5 3 2 2 3" xfId="12826" xr:uid="{00000000-0005-0000-0000-0000B50A0000}"/>
    <cellStyle name="20% - Accent5 3 2 2 4" xfId="8496" xr:uid="{00000000-0005-0000-0000-0000B60A0000}"/>
    <cellStyle name="20% - Accent5 3 2 3" xfId="2624" xr:uid="{00000000-0005-0000-0000-0000B70A0000}"/>
    <cellStyle name="20% - Accent5 3 2 3 2" xfId="13352" xr:uid="{00000000-0005-0000-0000-0000B80A0000}"/>
    <cellStyle name="20% - Accent5 3 2 3 3" xfId="9106" xr:uid="{00000000-0005-0000-0000-0000B90A0000}"/>
    <cellStyle name="20% - Accent5 3 2 4" xfId="12313" xr:uid="{00000000-0005-0000-0000-0000BA0A0000}"/>
    <cellStyle name="20% - Accent5 3 2 5" xfId="7799" xr:uid="{00000000-0005-0000-0000-0000BB0A0000}"/>
    <cellStyle name="20% - Accent5 3 3" xfId="1120" xr:uid="{00000000-0005-0000-0000-0000BC0A0000}"/>
    <cellStyle name="20% - Accent5 3 3 2" xfId="1929" xr:uid="{00000000-0005-0000-0000-0000BD0A0000}"/>
    <cellStyle name="20% - Accent5 3 3 2 2" xfId="3133" xr:uid="{00000000-0005-0000-0000-0000BE0A0000}"/>
    <cellStyle name="20% - Accent5 3 3 2 2 2" xfId="13861" xr:uid="{00000000-0005-0000-0000-0000BF0A0000}"/>
    <cellStyle name="20% - Accent5 3 3 2 2 3" xfId="9523" xr:uid="{00000000-0005-0000-0000-0000C00A0000}"/>
    <cellStyle name="20% - Accent5 3 3 2 3" xfId="12827" xr:uid="{00000000-0005-0000-0000-0000C10A0000}"/>
    <cellStyle name="20% - Accent5 3 3 2 4" xfId="8497" xr:uid="{00000000-0005-0000-0000-0000C20A0000}"/>
    <cellStyle name="20% - Accent5 3 3 3" xfId="2625" xr:uid="{00000000-0005-0000-0000-0000C30A0000}"/>
    <cellStyle name="20% - Accent5 3 3 3 2" xfId="13353" xr:uid="{00000000-0005-0000-0000-0000C40A0000}"/>
    <cellStyle name="20% - Accent5 3 3 3 3" xfId="9107" xr:uid="{00000000-0005-0000-0000-0000C50A0000}"/>
    <cellStyle name="20% - Accent5 3 3 4" xfId="12314" xr:uid="{00000000-0005-0000-0000-0000C60A0000}"/>
    <cellStyle name="20% - Accent5 3 3 5" xfId="7800" xr:uid="{00000000-0005-0000-0000-0000C70A0000}"/>
    <cellStyle name="20% - Accent5 3 4" xfId="1118" xr:uid="{00000000-0005-0000-0000-0000C80A0000}"/>
    <cellStyle name="20% - Accent5 3 4 2" xfId="1927" xr:uid="{00000000-0005-0000-0000-0000C90A0000}"/>
    <cellStyle name="20% - Accent5 3 4 2 2" xfId="3131" xr:uid="{00000000-0005-0000-0000-0000CA0A0000}"/>
    <cellStyle name="20% - Accent5 3 4 2 2 2" xfId="13859" xr:uid="{00000000-0005-0000-0000-0000CB0A0000}"/>
    <cellStyle name="20% - Accent5 3 4 2 2 3" xfId="9521" xr:uid="{00000000-0005-0000-0000-0000CC0A0000}"/>
    <cellStyle name="20% - Accent5 3 4 2 3" xfId="12825" xr:uid="{00000000-0005-0000-0000-0000CD0A0000}"/>
    <cellStyle name="20% - Accent5 3 4 2 4" xfId="8495" xr:uid="{00000000-0005-0000-0000-0000CE0A0000}"/>
    <cellStyle name="20% - Accent5 3 4 3" xfId="2623" xr:uid="{00000000-0005-0000-0000-0000CF0A0000}"/>
    <cellStyle name="20% - Accent5 3 4 3 2" xfId="13351" xr:uid="{00000000-0005-0000-0000-0000D00A0000}"/>
    <cellStyle name="20% - Accent5 3 4 3 3" xfId="9105" xr:uid="{00000000-0005-0000-0000-0000D10A0000}"/>
    <cellStyle name="20% - Accent5 3 4 4" xfId="12312" xr:uid="{00000000-0005-0000-0000-0000D20A0000}"/>
    <cellStyle name="20% - Accent5 3 4 5" xfId="7798" xr:uid="{00000000-0005-0000-0000-0000D30A0000}"/>
    <cellStyle name="20% - Accent5 3 5" xfId="1628" xr:uid="{00000000-0005-0000-0000-0000D40A0000}"/>
    <cellStyle name="20% - Accent5 3 5 2" xfId="2890" xr:uid="{00000000-0005-0000-0000-0000D50A0000}"/>
    <cellStyle name="20% - Accent5 3 5 2 2" xfId="13618" xr:uid="{00000000-0005-0000-0000-0000D60A0000}"/>
    <cellStyle name="20% - Accent5 3 5 2 3" xfId="9319" xr:uid="{00000000-0005-0000-0000-0000D70A0000}"/>
    <cellStyle name="20% - Accent5 3 5 3" xfId="12585" xr:uid="{00000000-0005-0000-0000-0000D80A0000}"/>
    <cellStyle name="20% - Accent5 3 5 4" xfId="8234" xr:uid="{00000000-0005-0000-0000-0000D90A0000}"/>
    <cellStyle name="20% - Accent5 3 6" xfId="2396" xr:uid="{00000000-0005-0000-0000-0000DA0A0000}"/>
    <cellStyle name="20% - Accent5 3 6 2" xfId="13124" xr:uid="{00000000-0005-0000-0000-0000DB0A0000}"/>
    <cellStyle name="20% - Accent5 3 6 3" xfId="8903" xr:uid="{00000000-0005-0000-0000-0000DC0A0000}"/>
    <cellStyle name="20% - Accent5 3 7" xfId="12048" xr:uid="{00000000-0005-0000-0000-0000DD0A0000}"/>
    <cellStyle name="20% - Accent5 3 8" xfId="7350" xr:uid="{00000000-0005-0000-0000-0000DE0A0000}"/>
    <cellStyle name="20% - Accent5 30" xfId="7155" xr:uid="{00000000-0005-0000-0000-0000DF0A0000}"/>
    <cellStyle name="20% - Accent5 31" xfId="115" xr:uid="{00000000-0005-0000-0000-0000E00A0000}"/>
    <cellStyle name="20% - Accent5 4" xfId="487" xr:uid="{00000000-0005-0000-0000-0000E10A0000}"/>
    <cellStyle name="20% - Accent5 4 2" xfId="1122" xr:uid="{00000000-0005-0000-0000-0000E20A0000}"/>
    <cellStyle name="20% - Accent5 4 2 2" xfId="1931" xr:uid="{00000000-0005-0000-0000-0000E30A0000}"/>
    <cellStyle name="20% - Accent5 4 2 2 2" xfId="3135" xr:uid="{00000000-0005-0000-0000-0000E40A0000}"/>
    <cellStyle name="20% - Accent5 4 2 2 2 2" xfId="13863" xr:uid="{00000000-0005-0000-0000-0000E50A0000}"/>
    <cellStyle name="20% - Accent5 4 2 2 2 3" xfId="9525" xr:uid="{00000000-0005-0000-0000-0000E60A0000}"/>
    <cellStyle name="20% - Accent5 4 2 2 3" xfId="12829" xr:uid="{00000000-0005-0000-0000-0000E70A0000}"/>
    <cellStyle name="20% - Accent5 4 2 2 4" xfId="8499" xr:uid="{00000000-0005-0000-0000-0000E80A0000}"/>
    <cellStyle name="20% - Accent5 4 2 3" xfId="2627" xr:uid="{00000000-0005-0000-0000-0000E90A0000}"/>
    <cellStyle name="20% - Accent5 4 2 3 2" xfId="13355" xr:uid="{00000000-0005-0000-0000-0000EA0A0000}"/>
    <cellStyle name="20% - Accent5 4 2 3 3" xfId="9109" xr:uid="{00000000-0005-0000-0000-0000EB0A0000}"/>
    <cellStyle name="20% - Accent5 4 2 4" xfId="12316" xr:uid="{00000000-0005-0000-0000-0000EC0A0000}"/>
    <cellStyle name="20% - Accent5 4 2 5" xfId="7802" xr:uid="{00000000-0005-0000-0000-0000ED0A0000}"/>
    <cellStyle name="20% - Accent5 4 3" xfId="1123" xr:uid="{00000000-0005-0000-0000-0000EE0A0000}"/>
    <cellStyle name="20% - Accent5 4 3 2" xfId="1932" xr:uid="{00000000-0005-0000-0000-0000EF0A0000}"/>
    <cellStyle name="20% - Accent5 4 3 2 2" xfId="3136" xr:uid="{00000000-0005-0000-0000-0000F00A0000}"/>
    <cellStyle name="20% - Accent5 4 3 2 2 2" xfId="13864" xr:uid="{00000000-0005-0000-0000-0000F10A0000}"/>
    <cellStyle name="20% - Accent5 4 3 2 2 3" xfId="9526" xr:uid="{00000000-0005-0000-0000-0000F20A0000}"/>
    <cellStyle name="20% - Accent5 4 3 2 3" xfId="12830" xr:uid="{00000000-0005-0000-0000-0000F30A0000}"/>
    <cellStyle name="20% - Accent5 4 3 2 4" xfId="8500" xr:uid="{00000000-0005-0000-0000-0000F40A0000}"/>
    <cellStyle name="20% - Accent5 4 3 3" xfId="2628" xr:uid="{00000000-0005-0000-0000-0000F50A0000}"/>
    <cellStyle name="20% - Accent5 4 3 3 2" xfId="13356" xr:uid="{00000000-0005-0000-0000-0000F60A0000}"/>
    <cellStyle name="20% - Accent5 4 3 3 3" xfId="9110" xr:uid="{00000000-0005-0000-0000-0000F70A0000}"/>
    <cellStyle name="20% - Accent5 4 3 4" xfId="12317" xr:uid="{00000000-0005-0000-0000-0000F80A0000}"/>
    <cellStyle name="20% - Accent5 4 3 5" xfId="7803" xr:uid="{00000000-0005-0000-0000-0000F90A0000}"/>
    <cellStyle name="20% - Accent5 4 4" xfId="1121" xr:uid="{00000000-0005-0000-0000-0000FA0A0000}"/>
    <cellStyle name="20% - Accent5 4 4 2" xfId="1930" xr:uid="{00000000-0005-0000-0000-0000FB0A0000}"/>
    <cellStyle name="20% - Accent5 4 4 2 2" xfId="3134" xr:uid="{00000000-0005-0000-0000-0000FC0A0000}"/>
    <cellStyle name="20% - Accent5 4 4 2 2 2" xfId="13862" xr:uid="{00000000-0005-0000-0000-0000FD0A0000}"/>
    <cellStyle name="20% - Accent5 4 4 2 2 3" xfId="9524" xr:uid="{00000000-0005-0000-0000-0000FE0A0000}"/>
    <cellStyle name="20% - Accent5 4 4 2 3" xfId="12828" xr:uid="{00000000-0005-0000-0000-0000FF0A0000}"/>
    <cellStyle name="20% - Accent5 4 4 2 4" xfId="8498" xr:uid="{00000000-0005-0000-0000-0000000B0000}"/>
    <cellStyle name="20% - Accent5 4 4 3" xfId="2626" xr:uid="{00000000-0005-0000-0000-0000010B0000}"/>
    <cellStyle name="20% - Accent5 4 4 3 2" xfId="13354" xr:uid="{00000000-0005-0000-0000-0000020B0000}"/>
    <cellStyle name="20% - Accent5 4 4 3 3" xfId="9108" xr:uid="{00000000-0005-0000-0000-0000030B0000}"/>
    <cellStyle name="20% - Accent5 4 4 4" xfId="12315" xr:uid="{00000000-0005-0000-0000-0000040B0000}"/>
    <cellStyle name="20% - Accent5 4 4 5" xfId="7801" xr:uid="{00000000-0005-0000-0000-0000050B0000}"/>
    <cellStyle name="20% - Accent5 4 5" xfId="1629" xr:uid="{00000000-0005-0000-0000-0000060B0000}"/>
    <cellStyle name="20% - Accent5 4 5 2" xfId="2891" xr:uid="{00000000-0005-0000-0000-0000070B0000}"/>
    <cellStyle name="20% - Accent5 4 5 2 2" xfId="13619" xr:uid="{00000000-0005-0000-0000-0000080B0000}"/>
    <cellStyle name="20% - Accent5 4 5 2 3" xfId="9320" xr:uid="{00000000-0005-0000-0000-0000090B0000}"/>
    <cellStyle name="20% - Accent5 4 5 3" xfId="12586" xr:uid="{00000000-0005-0000-0000-00000A0B0000}"/>
    <cellStyle name="20% - Accent5 4 5 4" xfId="8235" xr:uid="{00000000-0005-0000-0000-00000B0B0000}"/>
    <cellStyle name="20% - Accent5 4 6" xfId="2397" xr:uid="{00000000-0005-0000-0000-00000C0B0000}"/>
    <cellStyle name="20% - Accent5 4 6 2" xfId="13125" xr:uid="{00000000-0005-0000-0000-00000D0B0000}"/>
    <cellStyle name="20% - Accent5 4 6 3" xfId="8904" xr:uid="{00000000-0005-0000-0000-00000E0B0000}"/>
    <cellStyle name="20% - Accent5 4 7" xfId="12049" xr:uid="{00000000-0005-0000-0000-00000F0B0000}"/>
    <cellStyle name="20% - Accent5 4 8" xfId="7351" xr:uid="{00000000-0005-0000-0000-0000100B0000}"/>
    <cellStyle name="20% - Accent5 5" xfId="488" xr:uid="{00000000-0005-0000-0000-0000110B0000}"/>
    <cellStyle name="20% - Accent5 5 2" xfId="1125" xr:uid="{00000000-0005-0000-0000-0000120B0000}"/>
    <cellStyle name="20% - Accent5 5 2 2" xfId="1934" xr:uid="{00000000-0005-0000-0000-0000130B0000}"/>
    <cellStyle name="20% - Accent5 5 2 2 2" xfId="3138" xr:uid="{00000000-0005-0000-0000-0000140B0000}"/>
    <cellStyle name="20% - Accent5 5 2 2 2 2" xfId="13866" xr:uid="{00000000-0005-0000-0000-0000150B0000}"/>
    <cellStyle name="20% - Accent5 5 2 2 2 3" xfId="9528" xr:uid="{00000000-0005-0000-0000-0000160B0000}"/>
    <cellStyle name="20% - Accent5 5 2 2 3" xfId="12832" xr:uid="{00000000-0005-0000-0000-0000170B0000}"/>
    <cellStyle name="20% - Accent5 5 2 2 4" xfId="8502" xr:uid="{00000000-0005-0000-0000-0000180B0000}"/>
    <cellStyle name="20% - Accent5 5 2 3" xfId="2630" xr:uid="{00000000-0005-0000-0000-0000190B0000}"/>
    <cellStyle name="20% - Accent5 5 2 3 2" xfId="13358" xr:uid="{00000000-0005-0000-0000-00001A0B0000}"/>
    <cellStyle name="20% - Accent5 5 2 3 3" xfId="9112" xr:uid="{00000000-0005-0000-0000-00001B0B0000}"/>
    <cellStyle name="20% - Accent5 5 2 4" xfId="12319" xr:uid="{00000000-0005-0000-0000-00001C0B0000}"/>
    <cellStyle name="20% - Accent5 5 2 5" xfId="7805" xr:uid="{00000000-0005-0000-0000-00001D0B0000}"/>
    <cellStyle name="20% - Accent5 5 3" xfId="1126" xr:uid="{00000000-0005-0000-0000-00001E0B0000}"/>
    <cellStyle name="20% - Accent5 5 3 2" xfId="1935" xr:uid="{00000000-0005-0000-0000-00001F0B0000}"/>
    <cellStyle name="20% - Accent5 5 3 2 2" xfId="3139" xr:uid="{00000000-0005-0000-0000-0000200B0000}"/>
    <cellStyle name="20% - Accent5 5 3 2 2 2" xfId="13867" xr:uid="{00000000-0005-0000-0000-0000210B0000}"/>
    <cellStyle name="20% - Accent5 5 3 2 2 3" xfId="9529" xr:uid="{00000000-0005-0000-0000-0000220B0000}"/>
    <cellStyle name="20% - Accent5 5 3 2 3" xfId="12833" xr:uid="{00000000-0005-0000-0000-0000230B0000}"/>
    <cellStyle name="20% - Accent5 5 3 2 4" xfId="8503" xr:uid="{00000000-0005-0000-0000-0000240B0000}"/>
    <cellStyle name="20% - Accent5 5 3 3" xfId="2631" xr:uid="{00000000-0005-0000-0000-0000250B0000}"/>
    <cellStyle name="20% - Accent5 5 3 3 2" xfId="13359" xr:uid="{00000000-0005-0000-0000-0000260B0000}"/>
    <cellStyle name="20% - Accent5 5 3 3 3" xfId="9113" xr:uid="{00000000-0005-0000-0000-0000270B0000}"/>
    <cellStyle name="20% - Accent5 5 3 4" xfId="12320" xr:uid="{00000000-0005-0000-0000-0000280B0000}"/>
    <cellStyle name="20% - Accent5 5 3 5" xfId="7806" xr:uid="{00000000-0005-0000-0000-0000290B0000}"/>
    <cellStyle name="20% - Accent5 5 4" xfId="1124" xr:uid="{00000000-0005-0000-0000-00002A0B0000}"/>
    <cellStyle name="20% - Accent5 5 4 2" xfId="1933" xr:uid="{00000000-0005-0000-0000-00002B0B0000}"/>
    <cellStyle name="20% - Accent5 5 4 2 2" xfId="3137" xr:uid="{00000000-0005-0000-0000-00002C0B0000}"/>
    <cellStyle name="20% - Accent5 5 4 2 2 2" xfId="13865" xr:uid="{00000000-0005-0000-0000-00002D0B0000}"/>
    <cellStyle name="20% - Accent5 5 4 2 2 3" xfId="9527" xr:uid="{00000000-0005-0000-0000-00002E0B0000}"/>
    <cellStyle name="20% - Accent5 5 4 2 3" xfId="12831" xr:uid="{00000000-0005-0000-0000-00002F0B0000}"/>
    <cellStyle name="20% - Accent5 5 4 2 4" xfId="8501" xr:uid="{00000000-0005-0000-0000-0000300B0000}"/>
    <cellStyle name="20% - Accent5 5 4 3" xfId="2629" xr:uid="{00000000-0005-0000-0000-0000310B0000}"/>
    <cellStyle name="20% - Accent5 5 4 3 2" xfId="13357" xr:uid="{00000000-0005-0000-0000-0000320B0000}"/>
    <cellStyle name="20% - Accent5 5 4 3 3" xfId="9111" xr:uid="{00000000-0005-0000-0000-0000330B0000}"/>
    <cellStyle name="20% - Accent5 5 4 4" xfId="12318" xr:uid="{00000000-0005-0000-0000-0000340B0000}"/>
    <cellStyle name="20% - Accent5 5 4 5" xfId="7804" xr:uid="{00000000-0005-0000-0000-0000350B0000}"/>
    <cellStyle name="20% - Accent5 5 5" xfId="1630" xr:uid="{00000000-0005-0000-0000-0000360B0000}"/>
    <cellStyle name="20% - Accent5 5 5 2" xfId="2892" xr:uid="{00000000-0005-0000-0000-0000370B0000}"/>
    <cellStyle name="20% - Accent5 5 5 2 2" xfId="13620" xr:uid="{00000000-0005-0000-0000-0000380B0000}"/>
    <cellStyle name="20% - Accent5 5 5 2 3" xfId="9321" xr:uid="{00000000-0005-0000-0000-0000390B0000}"/>
    <cellStyle name="20% - Accent5 5 5 3" xfId="12587" xr:uid="{00000000-0005-0000-0000-00003A0B0000}"/>
    <cellStyle name="20% - Accent5 5 5 4" xfId="8236" xr:uid="{00000000-0005-0000-0000-00003B0B0000}"/>
    <cellStyle name="20% - Accent5 5 6" xfId="2398" xr:uid="{00000000-0005-0000-0000-00003C0B0000}"/>
    <cellStyle name="20% - Accent5 5 6 2" xfId="13126" xr:uid="{00000000-0005-0000-0000-00003D0B0000}"/>
    <cellStyle name="20% - Accent5 5 6 3" xfId="8905" xr:uid="{00000000-0005-0000-0000-00003E0B0000}"/>
    <cellStyle name="20% - Accent5 5 7" xfId="12050" xr:uid="{00000000-0005-0000-0000-00003F0B0000}"/>
    <cellStyle name="20% - Accent5 5 8" xfId="7352" xr:uid="{00000000-0005-0000-0000-0000400B0000}"/>
    <cellStyle name="20% - Accent5 6" xfId="489" xr:uid="{00000000-0005-0000-0000-0000410B0000}"/>
    <cellStyle name="20% - Accent5 6 2" xfId="1128" xr:uid="{00000000-0005-0000-0000-0000420B0000}"/>
    <cellStyle name="20% - Accent5 6 2 2" xfId="1937" xr:uid="{00000000-0005-0000-0000-0000430B0000}"/>
    <cellStyle name="20% - Accent5 6 2 2 2" xfId="3141" xr:uid="{00000000-0005-0000-0000-0000440B0000}"/>
    <cellStyle name="20% - Accent5 6 2 2 2 2" xfId="13869" xr:uid="{00000000-0005-0000-0000-0000450B0000}"/>
    <cellStyle name="20% - Accent5 6 2 2 2 3" xfId="9531" xr:uid="{00000000-0005-0000-0000-0000460B0000}"/>
    <cellStyle name="20% - Accent5 6 2 2 3" xfId="12835" xr:uid="{00000000-0005-0000-0000-0000470B0000}"/>
    <cellStyle name="20% - Accent5 6 2 2 4" xfId="8505" xr:uid="{00000000-0005-0000-0000-0000480B0000}"/>
    <cellStyle name="20% - Accent5 6 2 3" xfId="2633" xr:uid="{00000000-0005-0000-0000-0000490B0000}"/>
    <cellStyle name="20% - Accent5 6 2 3 2" xfId="13361" xr:uid="{00000000-0005-0000-0000-00004A0B0000}"/>
    <cellStyle name="20% - Accent5 6 2 3 3" xfId="9115" xr:uid="{00000000-0005-0000-0000-00004B0B0000}"/>
    <cellStyle name="20% - Accent5 6 2 4" xfId="12322" xr:uid="{00000000-0005-0000-0000-00004C0B0000}"/>
    <cellStyle name="20% - Accent5 6 2 5" xfId="7808" xr:uid="{00000000-0005-0000-0000-00004D0B0000}"/>
    <cellStyle name="20% - Accent5 6 3" xfId="1127" xr:uid="{00000000-0005-0000-0000-00004E0B0000}"/>
    <cellStyle name="20% - Accent5 6 3 2" xfId="1936" xr:uid="{00000000-0005-0000-0000-00004F0B0000}"/>
    <cellStyle name="20% - Accent5 6 3 2 2" xfId="3140" xr:uid="{00000000-0005-0000-0000-0000500B0000}"/>
    <cellStyle name="20% - Accent5 6 3 2 2 2" xfId="13868" xr:uid="{00000000-0005-0000-0000-0000510B0000}"/>
    <cellStyle name="20% - Accent5 6 3 2 2 3" xfId="9530" xr:uid="{00000000-0005-0000-0000-0000520B0000}"/>
    <cellStyle name="20% - Accent5 6 3 2 3" xfId="12834" xr:uid="{00000000-0005-0000-0000-0000530B0000}"/>
    <cellStyle name="20% - Accent5 6 3 2 4" xfId="8504" xr:uid="{00000000-0005-0000-0000-0000540B0000}"/>
    <cellStyle name="20% - Accent5 6 3 3" xfId="2632" xr:uid="{00000000-0005-0000-0000-0000550B0000}"/>
    <cellStyle name="20% - Accent5 6 3 3 2" xfId="13360" xr:uid="{00000000-0005-0000-0000-0000560B0000}"/>
    <cellStyle name="20% - Accent5 6 3 3 3" xfId="9114" xr:uid="{00000000-0005-0000-0000-0000570B0000}"/>
    <cellStyle name="20% - Accent5 6 3 4" xfId="12321" xr:uid="{00000000-0005-0000-0000-0000580B0000}"/>
    <cellStyle name="20% - Accent5 6 3 5" xfId="7807" xr:uid="{00000000-0005-0000-0000-0000590B0000}"/>
    <cellStyle name="20% - Accent5 6 4" xfId="1631" xr:uid="{00000000-0005-0000-0000-00005A0B0000}"/>
    <cellStyle name="20% - Accent5 6 4 2" xfId="2893" xr:uid="{00000000-0005-0000-0000-00005B0B0000}"/>
    <cellStyle name="20% - Accent5 6 4 2 2" xfId="13621" xr:uid="{00000000-0005-0000-0000-00005C0B0000}"/>
    <cellStyle name="20% - Accent5 6 4 2 3" xfId="9322" xr:uid="{00000000-0005-0000-0000-00005D0B0000}"/>
    <cellStyle name="20% - Accent5 6 4 3" xfId="12588" xr:uid="{00000000-0005-0000-0000-00005E0B0000}"/>
    <cellStyle name="20% - Accent5 6 4 4" xfId="8237" xr:uid="{00000000-0005-0000-0000-00005F0B0000}"/>
    <cellStyle name="20% - Accent5 6 5" xfId="2399" xr:uid="{00000000-0005-0000-0000-0000600B0000}"/>
    <cellStyle name="20% - Accent5 6 5 2" xfId="13127" xr:uid="{00000000-0005-0000-0000-0000610B0000}"/>
    <cellStyle name="20% - Accent5 6 5 3" xfId="8906" xr:uid="{00000000-0005-0000-0000-0000620B0000}"/>
    <cellStyle name="20% - Accent5 6 6" xfId="12051" xr:uid="{00000000-0005-0000-0000-0000630B0000}"/>
    <cellStyle name="20% - Accent5 6 7" xfId="7353" xr:uid="{00000000-0005-0000-0000-0000640B0000}"/>
    <cellStyle name="20% - Accent5 7" xfId="490" xr:uid="{00000000-0005-0000-0000-0000650B0000}"/>
    <cellStyle name="20% - Accent5 7 2" xfId="1130" xr:uid="{00000000-0005-0000-0000-0000660B0000}"/>
    <cellStyle name="20% - Accent5 7 2 2" xfId="1939" xr:uid="{00000000-0005-0000-0000-0000670B0000}"/>
    <cellStyle name="20% - Accent5 7 2 2 2" xfId="3143" xr:uid="{00000000-0005-0000-0000-0000680B0000}"/>
    <cellStyle name="20% - Accent5 7 2 2 2 2" xfId="13871" xr:uid="{00000000-0005-0000-0000-0000690B0000}"/>
    <cellStyle name="20% - Accent5 7 2 2 2 3" xfId="9533" xr:uid="{00000000-0005-0000-0000-00006A0B0000}"/>
    <cellStyle name="20% - Accent5 7 2 2 3" xfId="12837" xr:uid="{00000000-0005-0000-0000-00006B0B0000}"/>
    <cellStyle name="20% - Accent5 7 2 2 4" xfId="8507" xr:uid="{00000000-0005-0000-0000-00006C0B0000}"/>
    <cellStyle name="20% - Accent5 7 2 3" xfId="2635" xr:uid="{00000000-0005-0000-0000-00006D0B0000}"/>
    <cellStyle name="20% - Accent5 7 2 3 2" xfId="13363" xr:uid="{00000000-0005-0000-0000-00006E0B0000}"/>
    <cellStyle name="20% - Accent5 7 2 3 3" xfId="9117" xr:uid="{00000000-0005-0000-0000-00006F0B0000}"/>
    <cellStyle name="20% - Accent5 7 2 4" xfId="12324" xr:uid="{00000000-0005-0000-0000-0000700B0000}"/>
    <cellStyle name="20% - Accent5 7 2 5" xfId="7810" xr:uid="{00000000-0005-0000-0000-0000710B0000}"/>
    <cellStyle name="20% - Accent5 7 3" xfId="1129" xr:uid="{00000000-0005-0000-0000-0000720B0000}"/>
    <cellStyle name="20% - Accent5 7 3 2" xfId="1938" xr:uid="{00000000-0005-0000-0000-0000730B0000}"/>
    <cellStyle name="20% - Accent5 7 3 2 2" xfId="3142" xr:uid="{00000000-0005-0000-0000-0000740B0000}"/>
    <cellStyle name="20% - Accent5 7 3 2 2 2" xfId="13870" xr:uid="{00000000-0005-0000-0000-0000750B0000}"/>
    <cellStyle name="20% - Accent5 7 3 2 2 3" xfId="9532" xr:uid="{00000000-0005-0000-0000-0000760B0000}"/>
    <cellStyle name="20% - Accent5 7 3 2 3" xfId="12836" xr:uid="{00000000-0005-0000-0000-0000770B0000}"/>
    <cellStyle name="20% - Accent5 7 3 2 4" xfId="8506" xr:uid="{00000000-0005-0000-0000-0000780B0000}"/>
    <cellStyle name="20% - Accent5 7 3 3" xfId="2634" xr:uid="{00000000-0005-0000-0000-0000790B0000}"/>
    <cellStyle name="20% - Accent5 7 3 3 2" xfId="13362" xr:uid="{00000000-0005-0000-0000-00007A0B0000}"/>
    <cellStyle name="20% - Accent5 7 3 3 3" xfId="9116" xr:uid="{00000000-0005-0000-0000-00007B0B0000}"/>
    <cellStyle name="20% - Accent5 7 3 4" xfId="12323" xr:uid="{00000000-0005-0000-0000-00007C0B0000}"/>
    <cellStyle name="20% - Accent5 7 3 5" xfId="7809" xr:uid="{00000000-0005-0000-0000-00007D0B0000}"/>
    <cellStyle name="20% - Accent5 7 4" xfId="1632" xr:uid="{00000000-0005-0000-0000-00007E0B0000}"/>
    <cellStyle name="20% - Accent5 7 4 2" xfId="2894" xr:uid="{00000000-0005-0000-0000-00007F0B0000}"/>
    <cellStyle name="20% - Accent5 7 4 2 2" xfId="13622" xr:uid="{00000000-0005-0000-0000-0000800B0000}"/>
    <cellStyle name="20% - Accent5 7 4 2 3" xfId="9323" xr:uid="{00000000-0005-0000-0000-0000810B0000}"/>
    <cellStyle name="20% - Accent5 7 4 3" xfId="12589" xr:uid="{00000000-0005-0000-0000-0000820B0000}"/>
    <cellStyle name="20% - Accent5 7 4 4" xfId="8238" xr:uid="{00000000-0005-0000-0000-0000830B0000}"/>
    <cellStyle name="20% - Accent5 7 5" xfId="2400" xr:uid="{00000000-0005-0000-0000-0000840B0000}"/>
    <cellStyle name="20% - Accent5 7 5 2" xfId="13128" xr:uid="{00000000-0005-0000-0000-0000850B0000}"/>
    <cellStyle name="20% - Accent5 7 5 3" xfId="8907" xr:uid="{00000000-0005-0000-0000-0000860B0000}"/>
    <cellStyle name="20% - Accent5 7 6" xfId="12052" xr:uid="{00000000-0005-0000-0000-0000870B0000}"/>
    <cellStyle name="20% - Accent5 7 7" xfId="7354" xr:uid="{00000000-0005-0000-0000-0000880B0000}"/>
    <cellStyle name="20% - Accent5 8" xfId="690" xr:uid="{00000000-0005-0000-0000-0000890B0000}"/>
    <cellStyle name="20% - Accent5 8 2" xfId="1131" xr:uid="{00000000-0005-0000-0000-00008A0B0000}"/>
    <cellStyle name="20% - Accent5 8 2 2" xfId="4573" xr:uid="{00000000-0005-0000-0000-00008B0B0000}"/>
    <cellStyle name="20% - Accent5 8 2 2 2" xfId="14624" xr:uid="{00000000-0005-0000-0000-00008C0B0000}"/>
    <cellStyle name="20% - Accent5 8 2 2 3" xfId="10464" xr:uid="{00000000-0005-0000-0000-00008D0B0000}"/>
    <cellStyle name="20% - Accent5 8 2 3" xfId="4215" xr:uid="{00000000-0005-0000-0000-00008E0B0000}"/>
    <cellStyle name="20% - Accent5 8 2 3 2" xfId="14296" xr:uid="{00000000-0005-0000-0000-00008F0B0000}"/>
    <cellStyle name="20% - Accent5 8 2 3 3" xfId="10162" xr:uid="{00000000-0005-0000-0000-0000900B0000}"/>
    <cellStyle name="20% - Accent5 8 2 4" xfId="7811" xr:uid="{00000000-0005-0000-0000-0000910B0000}"/>
    <cellStyle name="20% - Accent5 8 3" xfId="1721" xr:uid="{00000000-0005-0000-0000-0000920B0000}"/>
    <cellStyle name="20% - Accent5 8 3 2" xfId="2966" xr:uid="{00000000-0005-0000-0000-0000930B0000}"/>
    <cellStyle name="20% - Accent5 8 3 2 2" xfId="13694" xr:uid="{00000000-0005-0000-0000-0000940B0000}"/>
    <cellStyle name="20% - Accent5 8 3 2 3" xfId="9381" xr:uid="{00000000-0005-0000-0000-0000950B0000}"/>
    <cellStyle name="20% - Accent5 8 3 3" xfId="12661" xr:uid="{00000000-0005-0000-0000-0000960B0000}"/>
    <cellStyle name="20% - Accent5 8 3 4" xfId="8313" xr:uid="{00000000-0005-0000-0000-0000970B0000}"/>
    <cellStyle name="20% - Accent5 8 4" xfId="2471" xr:uid="{00000000-0005-0000-0000-0000980B0000}"/>
    <cellStyle name="20% - Accent5 8 4 2" xfId="13199" xr:uid="{00000000-0005-0000-0000-0000990B0000}"/>
    <cellStyle name="20% - Accent5 8 4 3" xfId="8965" xr:uid="{00000000-0005-0000-0000-00009A0B0000}"/>
    <cellStyle name="20% - Accent5 8 5" xfId="12143" xr:uid="{00000000-0005-0000-0000-00009B0B0000}"/>
    <cellStyle name="20% - Accent5 8 6" xfId="7519" xr:uid="{00000000-0005-0000-0000-00009C0B0000}"/>
    <cellStyle name="20% - Accent5 9" xfId="712" xr:uid="{00000000-0005-0000-0000-00009D0B0000}"/>
    <cellStyle name="20% - Accent5 9 2" xfId="1132" xr:uid="{00000000-0005-0000-0000-00009E0B0000}"/>
    <cellStyle name="20% - Accent5 9 2 2" xfId="1941" xr:uid="{00000000-0005-0000-0000-00009F0B0000}"/>
    <cellStyle name="20% - Accent5 9 2 2 2" xfId="3144" xr:uid="{00000000-0005-0000-0000-0000A00B0000}"/>
    <cellStyle name="20% - Accent5 9 2 2 2 2" xfId="13872" xr:uid="{00000000-0005-0000-0000-0000A10B0000}"/>
    <cellStyle name="20% - Accent5 9 2 2 2 3" xfId="9534" xr:uid="{00000000-0005-0000-0000-0000A20B0000}"/>
    <cellStyle name="20% - Accent5 9 2 2 3" xfId="12838" xr:uid="{00000000-0005-0000-0000-0000A30B0000}"/>
    <cellStyle name="20% - Accent5 9 2 2 4" xfId="8509" xr:uid="{00000000-0005-0000-0000-0000A40B0000}"/>
    <cellStyle name="20% - Accent5 9 2 3" xfId="2636" xr:uid="{00000000-0005-0000-0000-0000A50B0000}"/>
    <cellStyle name="20% - Accent5 9 2 3 2" xfId="13364" xr:uid="{00000000-0005-0000-0000-0000A60B0000}"/>
    <cellStyle name="20% - Accent5 9 2 3 3" xfId="9118" xr:uid="{00000000-0005-0000-0000-0000A70B0000}"/>
    <cellStyle name="20% - Accent5 9 2 4" xfId="12325" xr:uid="{00000000-0005-0000-0000-0000A80B0000}"/>
    <cellStyle name="20% - Accent5 9 2 5" xfId="7812" xr:uid="{00000000-0005-0000-0000-0000A90B0000}"/>
    <cellStyle name="20% - Accent5 9 3" xfId="1738" xr:uid="{00000000-0005-0000-0000-0000AA0B0000}"/>
    <cellStyle name="20% - Accent5 9 3 2" xfId="2981" xr:uid="{00000000-0005-0000-0000-0000AB0B0000}"/>
    <cellStyle name="20% - Accent5 9 3 2 2" xfId="13709" xr:uid="{00000000-0005-0000-0000-0000AC0B0000}"/>
    <cellStyle name="20% - Accent5 9 3 2 3" xfId="9394" xr:uid="{00000000-0005-0000-0000-0000AD0B0000}"/>
    <cellStyle name="20% - Accent5 9 3 3" xfId="12676" xr:uid="{00000000-0005-0000-0000-0000AE0B0000}"/>
    <cellStyle name="20% - Accent5 9 3 4" xfId="8328" xr:uid="{00000000-0005-0000-0000-0000AF0B0000}"/>
    <cellStyle name="20% - Accent5 9 4" xfId="2486" xr:uid="{00000000-0005-0000-0000-0000B00B0000}"/>
    <cellStyle name="20% - Accent5 9 4 2" xfId="13214" xr:uid="{00000000-0005-0000-0000-0000B10B0000}"/>
    <cellStyle name="20% - Accent5 9 4 3" xfId="8978" xr:uid="{00000000-0005-0000-0000-0000B20B0000}"/>
    <cellStyle name="20% - Accent5 9 5" xfId="12158" xr:uid="{00000000-0005-0000-0000-0000B30B0000}"/>
    <cellStyle name="20% - Accent5 9 6" xfId="7539" xr:uid="{00000000-0005-0000-0000-0000B40B0000}"/>
    <cellStyle name="20% - Accent6 10" xfId="744" xr:uid="{00000000-0005-0000-0000-0000B50B0000}"/>
    <cellStyle name="20% - Accent6 10 2" xfId="1760" xr:uid="{00000000-0005-0000-0000-0000B60B0000}"/>
    <cellStyle name="20% - Accent6 10 2 2" xfId="2998" xr:uid="{00000000-0005-0000-0000-0000B70B0000}"/>
    <cellStyle name="20% - Accent6 10 2 2 2" xfId="13726" xr:uid="{00000000-0005-0000-0000-0000B80B0000}"/>
    <cellStyle name="20% - Accent6 10 2 2 3" xfId="9409" xr:uid="{00000000-0005-0000-0000-0000B90B0000}"/>
    <cellStyle name="20% - Accent6 10 2 3" xfId="12693" xr:uid="{00000000-0005-0000-0000-0000BA0B0000}"/>
    <cellStyle name="20% - Accent6 10 2 4" xfId="8348" xr:uid="{00000000-0005-0000-0000-0000BB0B0000}"/>
    <cellStyle name="20% - Accent6 10 3" xfId="2503" xr:uid="{00000000-0005-0000-0000-0000BC0B0000}"/>
    <cellStyle name="20% - Accent6 10 3 2" xfId="13231" xr:uid="{00000000-0005-0000-0000-0000BD0B0000}"/>
    <cellStyle name="20% - Accent6 10 3 3" xfId="8993" xr:uid="{00000000-0005-0000-0000-0000BE0B0000}"/>
    <cellStyle name="20% - Accent6 10 4" xfId="12175" xr:uid="{00000000-0005-0000-0000-0000BF0B0000}"/>
    <cellStyle name="20% - Accent6 10 5" xfId="7569" xr:uid="{00000000-0005-0000-0000-0000C00B0000}"/>
    <cellStyle name="20% - Accent6 11" xfId="767" xr:uid="{00000000-0005-0000-0000-0000C10B0000}"/>
    <cellStyle name="20% - Accent6 11 2" xfId="1776" xr:uid="{00000000-0005-0000-0000-0000C20B0000}"/>
    <cellStyle name="20% - Accent6 11 2 2" xfId="3013" xr:uid="{00000000-0005-0000-0000-0000C30B0000}"/>
    <cellStyle name="20% - Accent6 11 2 2 2" xfId="13741" xr:uid="{00000000-0005-0000-0000-0000C40B0000}"/>
    <cellStyle name="20% - Accent6 11 2 2 3" xfId="9422" xr:uid="{00000000-0005-0000-0000-0000C50B0000}"/>
    <cellStyle name="20% - Accent6 11 2 3" xfId="12708" xr:uid="{00000000-0005-0000-0000-0000C60B0000}"/>
    <cellStyle name="20% - Accent6 11 2 4" xfId="8362" xr:uid="{00000000-0005-0000-0000-0000C70B0000}"/>
    <cellStyle name="20% - Accent6 11 3" xfId="2518" xr:uid="{00000000-0005-0000-0000-0000C80B0000}"/>
    <cellStyle name="20% - Accent6 11 3 2" xfId="13246" xr:uid="{00000000-0005-0000-0000-0000C90B0000}"/>
    <cellStyle name="20% - Accent6 11 3 3" xfId="9006" xr:uid="{00000000-0005-0000-0000-0000CA0B0000}"/>
    <cellStyle name="20% - Accent6 11 4" xfId="12190" xr:uid="{00000000-0005-0000-0000-0000CB0B0000}"/>
    <cellStyle name="20% - Accent6 11 5" xfId="7590" xr:uid="{00000000-0005-0000-0000-0000CC0B0000}"/>
    <cellStyle name="20% - Accent6 12" xfId="819" xr:uid="{00000000-0005-0000-0000-0000CD0B0000}"/>
    <cellStyle name="20% - Accent6 12 2" xfId="1798" xr:uid="{00000000-0005-0000-0000-0000CE0B0000}"/>
    <cellStyle name="20% - Accent6 12 2 2" xfId="3030" xr:uid="{00000000-0005-0000-0000-0000CF0B0000}"/>
    <cellStyle name="20% - Accent6 12 2 2 2" xfId="13758" xr:uid="{00000000-0005-0000-0000-0000D00B0000}"/>
    <cellStyle name="20% - Accent6 12 2 2 3" xfId="9435" xr:uid="{00000000-0005-0000-0000-0000D10B0000}"/>
    <cellStyle name="20% - Accent6 12 2 3" xfId="12725" xr:uid="{00000000-0005-0000-0000-0000D20B0000}"/>
    <cellStyle name="20% - Accent6 12 2 4" xfId="8380" xr:uid="{00000000-0005-0000-0000-0000D30B0000}"/>
    <cellStyle name="20% - Accent6 12 3" xfId="2535" xr:uid="{00000000-0005-0000-0000-0000D40B0000}"/>
    <cellStyle name="20% - Accent6 12 3 2" xfId="13263" xr:uid="{00000000-0005-0000-0000-0000D50B0000}"/>
    <cellStyle name="20% - Accent6 12 3 3" xfId="9019" xr:uid="{00000000-0005-0000-0000-0000D60B0000}"/>
    <cellStyle name="20% - Accent6 12 4" xfId="12207" xr:uid="{00000000-0005-0000-0000-0000D70B0000}"/>
    <cellStyle name="20% - Accent6 12 5" xfId="7638" xr:uid="{00000000-0005-0000-0000-0000D80B0000}"/>
    <cellStyle name="20% - Accent6 13" xfId="1368" xr:uid="{00000000-0005-0000-0000-0000D90B0000}"/>
    <cellStyle name="20% - Accent6 13 2" xfId="2128" xr:uid="{00000000-0005-0000-0000-0000DA0B0000}"/>
    <cellStyle name="20% - Accent6 13 2 2" xfId="3321" xr:uid="{00000000-0005-0000-0000-0000DB0B0000}"/>
    <cellStyle name="20% - Accent6 13 2 2 2" xfId="14049" xr:uid="{00000000-0005-0000-0000-0000DC0B0000}"/>
    <cellStyle name="20% - Accent6 13 2 2 3" xfId="9682" xr:uid="{00000000-0005-0000-0000-0000DD0B0000}"/>
    <cellStyle name="20% - Accent6 13 2 3" xfId="13015" xr:uid="{00000000-0005-0000-0000-0000DE0B0000}"/>
    <cellStyle name="20% - Accent6 13 2 4" xfId="8667" xr:uid="{00000000-0005-0000-0000-0000DF0B0000}"/>
    <cellStyle name="20% - Accent6 13 3" xfId="2813" xr:uid="{00000000-0005-0000-0000-0000E00B0000}"/>
    <cellStyle name="20% - Accent6 13 3 2" xfId="13541" xr:uid="{00000000-0005-0000-0000-0000E10B0000}"/>
    <cellStyle name="20% - Accent6 13 3 3" xfId="9266" xr:uid="{00000000-0005-0000-0000-0000E20B0000}"/>
    <cellStyle name="20% - Accent6 13 4" xfId="12507" xr:uid="{00000000-0005-0000-0000-0000E30B0000}"/>
    <cellStyle name="20% - Accent6 13 5" xfId="8006" xr:uid="{00000000-0005-0000-0000-0000E40B0000}"/>
    <cellStyle name="20% - Accent6 14" xfId="1450" xr:uid="{00000000-0005-0000-0000-0000E50B0000}"/>
    <cellStyle name="20% - Accent6 14 2" xfId="2160" xr:uid="{00000000-0005-0000-0000-0000E60B0000}"/>
    <cellStyle name="20% - Accent6 14 2 2" xfId="3343" xr:uid="{00000000-0005-0000-0000-0000E70B0000}"/>
    <cellStyle name="20% - Accent6 14 2 2 2" xfId="14071" xr:uid="{00000000-0005-0000-0000-0000E80B0000}"/>
    <cellStyle name="20% - Accent6 14 2 2 3" xfId="9695" xr:uid="{00000000-0005-0000-0000-0000E90B0000}"/>
    <cellStyle name="20% - Accent6 14 2 3" xfId="13037" xr:uid="{00000000-0005-0000-0000-0000EA0B0000}"/>
    <cellStyle name="20% - Accent6 14 2 4" xfId="8690" xr:uid="{00000000-0005-0000-0000-0000EB0B0000}"/>
    <cellStyle name="20% - Accent6 14 3" xfId="2835" xr:uid="{00000000-0005-0000-0000-0000EC0B0000}"/>
    <cellStyle name="20% - Accent6 14 3 2" xfId="13563" xr:uid="{00000000-0005-0000-0000-0000ED0B0000}"/>
    <cellStyle name="20% - Accent6 14 3 3" xfId="9279" xr:uid="{00000000-0005-0000-0000-0000EE0B0000}"/>
    <cellStyle name="20% - Accent6 14 4" xfId="12528" xr:uid="{00000000-0005-0000-0000-0000EF0B0000}"/>
    <cellStyle name="20% - Accent6 14 5" xfId="8080" xr:uid="{00000000-0005-0000-0000-0000F00B0000}"/>
    <cellStyle name="20% - Accent6 15" xfId="1523" xr:uid="{00000000-0005-0000-0000-0000F10B0000}"/>
    <cellStyle name="20% - Accent6 15 2" xfId="4243" xr:uid="{00000000-0005-0000-0000-0000F20B0000}"/>
    <cellStyle name="20% - Accent6 15 2 2" xfId="4599" xr:uid="{00000000-0005-0000-0000-0000F30B0000}"/>
    <cellStyle name="20% - Accent6 15 2 2 2" xfId="14649" xr:uid="{00000000-0005-0000-0000-0000F40B0000}"/>
    <cellStyle name="20% - Accent6 15 2 2 3" xfId="10483" xr:uid="{00000000-0005-0000-0000-0000F50B0000}"/>
    <cellStyle name="20% - Accent6 15 2 3" xfId="14321" xr:uid="{00000000-0005-0000-0000-0000F60B0000}"/>
    <cellStyle name="20% - Accent6 15 2 4" xfId="10181" xr:uid="{00000000-0005-0000-0000-0000F70B0000}"/>
    <cellStyle name="20% - Accent6 15 3" xfId="4416" xr:uid="{00000000-0005-0000-0000-0000F80B0000}"/>
    <cellStyle name="20% - Accent6 15 3 2" xfId="14474" xr:uid="{00000000-0005-0000-0000-0000F90B0000}"/>
    <cellStyle name="20% - Accent6 15 3 3" xfId="10324" xr:uid="{00000000-0005-0000-0000-0000FA0B0000}"/>
    <cellStyle name="20% - Accent6 15 4" xfId="3441" xr:uid="{00000000-0005-0000-0000-0000FB0B0000}"/>
    <cellStyle name="20% - Accent6 15 4 2" xfId="14126" xr:uid="{00000000-0005-0000-0000-0000FC0B0000}"/>
    <cellStyle name="20% - Accent6 15 4 3" xfId="9752" xr:uid="{00000000-0005-0000-0000-0000FD0B0000}"/>
    <cellStyle name="20% - Accent6 15 5" xfId="8143" xr:uid="{00000000-0005-0000-0000-0000FE0B0000}"/>
    <cellStyle name="20% - Accent6 16" xfId="1481" xr:uid="{00000000-0005-0000-0000-0000FF0B0000}"/>
    <cellStyle name="20% - Accent6 16 2" xfId="2849" xr:uid="{00000000-0005-0000-0000-0000000C0000}"/>
    <cellStyle name="20% - Accent6 16 2 2" xfId="4612" xr:uid="{00000000-0005-0000-0000-0000010C0000}"/>
    <cellStyle name="20% - Accent6 16 2 2 2" xfId="14662" xr:uid="{00000000-0005-0000-0000-0000020C0000}"/>
    <cellStyle name="20% - Accent6 16 2 2 3" xfId="10496" xr:uid="{00000000-0005-0000-0000-0000030C0000}"/>
    <cellStyle name="20% - Accent6 16 2 3" xfId="13577" xr:uid="{00000000-0005-0000-0000-0000040C0000}"/>
    <cellStyle name="20% - Accent6 16 2 4" xfId="9292" xr:uid="{00000000-0005-0000-0000-0000050C0000}"/>
    <cellStyle name="20% - Accent6 16 3" xfId="4429" xr:uid="{00000000-0005-0000-0000-0000060C0000}"/>
    <cellStyle name="20% - Accent6 16 3 2" xfId="14487" xr:uid="{00000000-0005-0000-0000-0000070C0000}"/>
    <cellStyle name="20% - Accent6 16 3 3" xfId="10337" xr:uid="{00000000-0005-0000-0000-0000080C0000}"/>
    <cellStyle name="20% - Accent6 16 4" xfId="12542" xr:uid="{00000000-0005-0000-0000-0000090C0000}"/>
    <cellStyle name="20% - Accent6 16 5" xfId="8110" xr:uid="{00000000-0005-0000-0000-00000A0C0000}"/>
    <cellStyle name="20% - Accent6 17" xfId="2305" xr:uid="{00000000-0005-0000-0000-00000B0C0000}"/>
    <cellStyle name="20% - Accent6 17 2" xfId="4257" xr:uid="{00000000-0005-0000-0000-00000C0C0000}"/>
    <cellStyle name="20% - Accent6 17 2 2" xfId="4625" xr:uid="{00000000-0005-0000-0000-00000D0C0000}"/>
    <cellStyle name="20% - Accent6 17 2 2 2" xfId="14675" xr:uid="{00000000-0005-0000-0000-00000E0C0000}"/>
    <cellStyle name="20% - Accent6 17 2 2 3" xfId="10509" xr:uid="{00000000-0005-0000-0000-00000F0C0000}"/>
    <cellStyle name="20% - Accent6 17 2 3" xfId="14335" xr:uid="{00000000-0005-0000-0000-0000100C0000}"/>
    <cellStyle name="20% - Accent6 17 2 4" xfId="10195" xr:uid="{00000000-0005-0000-0000-0000110C0000}"/>
    <cellStyle name="20% - Accent6 17 3" xfId="4442" xr:uid="{00000000-0005-0000-0000-0000120C0000}"/>
    <cellStyle name="20% - Accent6 17 3 2" xfId="14500" xr:uid="{00000000-0005-0000-0000-0000130C0000}"/>
    <cellStyle name="20% - Accent6 17 3 3" xfId="10350" xr:uid="{00000000-0005-0000-0000-0000140C0000}"/>
    <cellStyle name="20% - Accent6 17 4" xfId="3456" xr:uid="{00000000-0005-0000-0000-0000150C0000}"/>
    <cellStyle name="20% - Accent6 17 4 2" xfId="14140" xr:uid="{00000000-0005-0000-0000-0000160C0000}"/>
    <cellStyle name="20% - Accent6 17 4 3" xfId="9766" xr:uid="{00000000-0005-0000-0000-0000170C0000}"/>
    <cellStyle name="20% - Accent6 17 5" xfId="13061" xr:uid="{00000000-0005-0000-0000-0000180C0000}"/>
    <cellStyle name="20% - Accent6 17 6" xfId="8821" xr:uid="{00000000-0005-0000-0000-0000190C0000}"/>
    <cellStyle name="20% - Accent6 18" xfId="2329" xr:uid="{00000000-0005-0000-0000-00001A0C0000}"/>
    <cellStyle name="20% - Accent6 18 2" xfId="4270" xr:uid="{00000000-0005-0000-0000-00001B0C0000}"/>
    <cellStyle name="20% - Accent6 18 2 2" xfId="4638" xr:uid="{00000000-0005-0000-0000-00001C0C0000}"/>
    <cellStyle name="20% - Accent6 18 2 2 2" xfId="14688" xr:uid="{00000000-0005-0000-0000-00001D0C0000}"/>
    <cellStyle name="20% - Accent6 18 2 2 3" xfId="10522" xr:uid="{00000000-0005-0000-0000-00001E0C0000}"/>
    <cellStyle name="20% - Accent6 18 2 3" xfId="14348" xr:uid="{00000000-0005-0000-0000-00001F0C0000}"/>
    <cellStyle name="20% - Accent6 18 2 4" xfId="10208" xr:uid="{00000000-0005-0000-0000-0000200C0000}"/>
    <cellStyle name="20% - Accent6 18 3" xfId="4455" xr:uid="{00000000-0005-0000-0000-0000210C0000}"/>
    <cellStyle name="20% - Accent6 18 3 2" xfId="14513" xr:uid="{00000000-0005-0000-0000-0000220C0000}"/>
    <cellStyle name="20% - Accent6 18 3 3" xfId="10363" xr:uid="{00000000-0005-0000-0000-0000230C0000}"/>
    <cellStyle name="20% - Accent6 18 4" xfId="3469" xr:uid="{00000000-0005-0000-0000-0000240C0000}"/>
    <cellStyle name="20% - Accent6 18 4 2" xfId="14153" xr:uid="{00000000-0005-0000-0000-0000250C0000}"/>
    <cellStyle name="20% - Accent6 18 4 3" xfId="9779" xr:uid="{00000000-0005-0000-0000-0000260C0000}"/>
    <cellStyle name="20% - Accent6 18 5" xfId="13076" xr:uid="{00000000-0005-0000-0000-0000270C0000}"/>
    <cellStyle name="20% - Accent6 18 6" xfId="8843" xr:uid="{00000000-0005-0000-0000-0000280C0000}"/>
    <cellStyle name="20% - Accent6 19" xfId="2358" xr:uid="{00000000-0005-0000-0000-0000290C0000}"/>
    <cellStyle name="20% - Accent6 19 2" xfId="4283" xr:uid="{00000000-0005-0000-0000-00002A0C0000}"/>
    <cellStyle name="20% - Accent6 19 2 2" xfId="4651" xr:uid="{00000000-0005-0000-0000-00002B0C0000}"/>
    <cellStyle name="20% - Accent6 19 2 2 2" xfId="14701" xr:uid="{00000000-0005-0000-0000-00002C0C0000}"/>
    <cellStyle name="20% - Accent6 19 2 2 3" xfId="10535" xr:uid="{00000000-0005-0000-0000-00002D0C0000}"/>
    <cellStyle name="20% - Accent6 19 2 3" xfId="14361" xr:uid="{00000000-0005-0000-0000-00002E0C0000}"/>
    <cellStyle name="20% - Accent6 19 2 4" xfId="10221" xr:uid="{00000000-0005-0000-0000-00002F0C0000}"/>
    <cellStyle name="20% - Accent6 19 3" xfId="4468" xr:uid="{00000000-0005-0000-0000-0000300C0000}"/>
    <cellStyle name="20% - Accent6 19 3 2" xfId="14526" xr:uid="{00000000-0005-0000-0000-0000310C0000}"/>
    <cellStyle name="20% - Accent6 19 3 3" xfId="10376" xr:uid="{00000000-0005-0000-0000-0000320C0000}"/>
    <cellStyle name="20% - Accent6 19 4" xfId="13091" xr:uid="{00000000-0005-0000-0000-0000330C0000}"/>
    <cellStyle name="20% - Accent6 19 5" xfId="8870" xr:uid="{00000000-0005-0000-0000-0000340C0000}"/>
    <cellStyle name="20% - Accent6 2" xfId="491" xr:uid="{00000000-0005-0000-0000-0000350C0000}"/>
    <cellStyle name="20% - Accent6 2 10" xfId="37295" xr:uid="{00000000-0005-0000-0000-0000360C0000}"/>
    <cellStyle name="20% - Accent6 2 2" xfId="1039" xr:uid="{00000000-0005-0000-0000-0000370C0000}"/>
    <cellStyle name="20% - Accent6 2 2 2" xfId="1134" xr:uid="{00000000-0005-0000-0000-0000380C0000}"/>
    <cellStyle name="20% - Accent6 2 2 2 2" xfId="1943" xr:uid="{00000000-0005-0000-0000-0000390C0000}"/>
    <cellStyle name="20% - Accent6 2 2 2 2 2" xfId="3146" xr:uid="{00000000-0005-0000-0000-00003A0C0000}"/>
    <cellStyle name="20% - Accent6 2 2 2 2 2 2" xfId="13874" xr:uid="{00000000-0005-0000-0000-00003B0C0000}"/>
    <cellStyle name="20% - Accent6 2 2 2 2 2 3" xfId="9536" xr:uid="{00000000-0005-0000-0000-00003C0C0000}"/>
    <cellStyle name="20% - Accent6 2 2 2 2 3" xfId="12840" xr:uid="{00000000-0005-0000-0000-00003D0C0000}"/>
    <cellStyle name="20% - Accent6 2 2 2 2 4" xfId="8511" xr:uid="{00000000-0005-0000-0000-00003E0C0000}"/>
    <cellStyle name="20% - Accent6 2 2 2 3" xfId="2638" xr:uid="{00000000-0005-0000-0000-00003F0C0000}"/>
    <cellStyle name="20% - Accent6 2 2 2 3 2" xfId="13366" xr:uid="{00000000-0005-0000-0000-0000400C0000}"/>
    <cellStyle name="20% - Accent6 2 2 2 3 3" xfId="9120" xr:uid="{00000000-0005-0000-0000-0000410C0000}"/>
    <cellStyle name="20% - Accent6 2 2 2 4" xfId="4803" xr:uid="{00000000-0005-0000-0000-0000420C0000}"/>
    <cellStyle name="20% - Accent6 2 2 2 5" xfId="12327" xr:uid="{00000000-0005-0000-0000-0000430C0000}"/>
    <cellStyle name="20% - Accent6 2 2 2 6" xfId="7814" xr:uid="{00000000-0005-0000-0000-0000440C0000}"/>
    <cellStyle name="20% - Accent6 2 2 3" xfId="1853" xr:uid="{00000000-0005-0000-0000-0000450C0000}"/>
    <cellStyle name="20% - Accent6 2 2 3 2" xfId="3057" xr:uid="{00000000-0005-0000-0000-0000460C0000}"/>
    <cellStyle name="20% - Accent6 2 2 3 2 2" xfId="13785" xr:uid="{00000000-0005-0000-0000-0000470C0000}"/>
    <cellStyle name="20% - Accent6 2 2 3 2 3" xfId="9448" xr:uid="{00000000-0005-0000-0000-0000480C0000}"/>
    <cellStyle name="20% - Accent6 2 2 3 3" xfId="4804" xr:uid="{00000000-0005-0000-0000-0000490C0000}"/>
    <cellStyle name="20% - Accent6 2 2 3 4" xfId="12751" xr:uid="{00000000-0005-0000-0000-00004A0C0000}"/>
    <cellStyle name="20% - Accent6 2 2 3 5" xfId="8422" xr:uid="{00000000-0005-0000-0000-00004B0C0000}"/>
    <cellStyle name="20% - Accent6 2 2 4" xfId="2549" xr:uid="{00000000-0005-0000-0000-00004C0C0000}"/>
    <cellStyle name="20% - Accent6 2 2 4 2" xfId="13277" xr:uid="{00000000-0005-0000-0000-00004D0C0000}"/>
    <cellStyle name="20% - Accent6 2 2 4 3" xfId="9032" xr:uid="{00000000-0005-0000-0000-00004E0C0000}"/>
    <cellStyle name="20% - Accent6 2 2 5" xfId="4802" xr:uid="{00000000-0005-0000-0000-00004F0C0000}"/>
    <cellStyle name="20% - Accent6 2 2 6" xfId="12237" xr:uid="{00000000-0005-0000-0000-0000500C0000}"/>
    <cellStyle name="20% - Accent6 2 2 7" xfId="7720" xr:uid="{00000000-0005-0000-0000-0000510C0000}"/>
    <cellStyle name="20% - Accent6 2 3" xfId="1135" xr:uid="{00000000-0005-0000-0000-0000520C0000}"/>
    <cellStyle name="20% - Accent6 2 3 2" xfId="1944" xr:uid="{00000000-0005-0000-0000-0000530C0000}"/>
    <cellStyle name="20% - Accent6 2 3 2 2" xfId="3147" xr:uid="{00000000-0005-0000-0000-0000540C0000}"/>
    <cellStyle name="20% - Accent6 2 3 2 2 2" xfId="13875" xr:uid="{00000000-0005-0000-0000-0000550C0000}"/>
    <cellStyle name="20% - Accent6 2 3 2 2 3" xfId="9537" xr:uid="{00000000-0005-0000-0000-0000560C0000}"/>
    <cellStyle name="20% - Accent6 2 3 2 3" xfId="12841" xr:uid="{00000000-0005-0000-0000-0000570C0000}"/>
    <cellStyle name="20% - Accent6 2 3 2 4" xfId="8512" xr:uid="{00000000-0005-0000-0000-0000580C0000}"/>
    <cellStyle name="20% - Accent6 2 3 3" xfId="2639" xr:uid="{00000000-0005-0000-0000-0000590C0000}"/>
    <cellStyle name="20% - Accent6 2 3 3 2" xfId="13367" xr:uid="{00000000-0005-0000-0000-00005A0C0000}"/>
    <cellStyle name="20% - Accent6 2 3 3 3" xfId="9121" xr:uid="{00000000-0005-0000-0000-00005B0C0000}"/>
    <cellStyle name="20% - Accent6 2 3 4" xfId="12328" xr:uid="{00000000-0005-0000-0000-00005C0C0000}"/>
    <cellStyle name="20% - Accent6 2 3 5" xfId="7815" xr:uid="{00000000-0005-0000-0000-00005D0C0000}"/>
    <cellStyle name="20% - Accent6 2 4" xfId="1133" xr:uid="{00000000-0005-0000-0000-00005E0C0000}"/>
    <cellStyle name="20% - Accent6 2 4 2" xfId="1942" xr:uid="{00000000-0005-0000-0000-00005F0C0000}"/>
    <cellStyle name="20% - Accent6 2 4 2 2" xfId="3145" xr:uid="{00000000-0005-0000-0000-0000600C0000}"/>
    <cellStyle name="20% - Accent6 2 4 2 2 2" xfId="13873" xr:uid="{00000000-0005-0000-0000-0000610C0000}"/>
    <cellStyle name="20% - Accent6 2 4 2 2 3" xfId="9535" xr:uid="{00000000-0005-0000-0000-0000620C0000}"/>
    <cellStyle name="20% - Accent6 2 4 2 3" xfId="12839" xr:uid="{00000000-0005-0000-0000-0000630C0000}"/>
    <cellStyle name="20% - Accent6 2 4 2 4" xfId="8510" xr:uid="{00000000-0005-0000-0000-0000640C0000}"/>
    <cellStyle name="20% - Accent6 2 4 3" xfId="2637" xr:uid="{00000000-0005-0000-0000-0000650C0000}"/>
    <cellStyle name="20% - Accent6 2 4 3 2" xfId="13365" xr:uid="{00000000-0005-0000-0000-0000660C0000}"/>
    <cellStyle name="20% - Accent6 2 4 3 3" xfId="9119" xr:uid="{00000000-0005-0000-0000-0000670C0000}"/>
    <cellStyle name="20% - Accent6 2 4 4" xfId="12326" xr:uid="{00000000-0005-0000-0000-0000680C0000}"/>
    <cellStyle name="20% - Accent6 2 4 5" xfId="7813" xr:uid="{00000000-0005-0000-0000-0000690C0000}"/>
    <cellStyle name="20% - Accent6 2 5" xfId="1633" xr:uid="{00000000-0005-0000-0000-00006A0C0000}"/>
    <cellStyle name="20% - Accent6 2 5 2" xfId="2895" xr:uid="{00000000-0005-0000-0000-00006B0C0000}"/>
    <cellStyle name="20% - Accent6 2 5 2 2" xfId="13623" xr:uid="{00000000-0005-0000-0000-00006C0C0000}"/>
    <cellStyle name="20% - Accent6 2 5 2 3" xfId="9324" xr:uid="{00000000-0005-0000-0000-00006D0C0000}"/>
    <cellStyle name="20% - Accent6 2 5 3" xfId="12590" xr:uid="{00000000-0005-0000-0000-00006E0C0000}"/>
    <cellStyle name="20% - Accent6 2 5 4" xfId="8239" xr:uid="{00000000-0005-0000-0000-00006F0C0000}"/>
    <cellStyle name="20% - Accent6 2 6" xfId="2401" xr:uid="{00000000-0005-0000-0000-0000700C0000}"/>
    <cellStyle name="20% - Accent6 2 6 2" xfId="13129" xr:uid="{00000000-0005-0000-0000-0000710C0000}"/>
    <cellStyle name="20% - Accent6 2 6 3" xfId="8908" xr:uid="{00000000-0005-0000-0000-0000720C0000}"/>
    <cellStyle name="20% - Accent6 2 7" xfId="4801" xr:uid="{00000000-0005-0000-0000-0000730C0000}"/>
    <cellStyle name="20% - Accent6 2 8" xfId="12053" xr:uid="{00000000-0005-0000-0000-0000740C0000}"/>
    <cellStyle name="20% - Accent6 2 9" xfId="7355" xr:uid="{00000000-0005-0000-0000-0000750C0000}"/>
    <cellStyle name="20% - Accent6 20" xfId="3482" xr:uid="{00000000-0005-0000-0000-0000760C0000}"/>
    <cellStyle name="20% - Accent6 20 2" xfId="4296" xr:uid="{00000000-0005-0000-0000-0000770C0000}"/>
    <cellStyle name="20% - Accent6 20 2 2" xfId="4664" xr:uid="{00000000-0005-0000-0000-0000780C0000}"/>
    <cellStyle name="20% - Accent6 20 2 2 2" xfId="14714" xr:uid="{00000000-0005-0000-0000-0000790C0000}"/>
    <cellStyle name="20% - Accent6 20 2 2 3" xfId="10548" xr:uid="{00000000-0005-0000-0000-00007A0C0000}"/>
    <cellStyle name="20% - Accent6 20 2 3" xfId="14374" xr:uid="{00000000-0005-0000-0000-00007B0C0000}"/>
    <cellStyle name="20% - Accent6 20 2 4" xfId="10234" xr:uid="{00000000-0005-0000-0000-00007C0C0000}"/>
    <cellStyle name="20% - Accent6 20 3" xfId="4481" xr:uid="{00000000-0005-0000-0000-00007D0C0000}"/>
    <cellStyle name="20% - Accent6 20 3 2" xfId="14539" xr:uid="{00000000-0005-0000-0000-00007E0C0000}"/>
    <cellStyle name="20% - Accent6 20 3 3" xfId="10389" xr:uid="{00000000-0005-0000-0000-00007F0C0000}"/>
    <cellStyle name="20% - Accent6 20 4" xfId="14166" xr:uid="{00000000-0005-0000-0000-0000800C0000}"/>
    <cellStyle name="20% - Accent6 20 5" xfId="9792" xr:uid="{00000000-0005-0000-0000-0000810C0000}"/>
    <cellStyle name="20% - Accent6 21" xfId="3495" xr:uid="{00000000-0005-0000-0000-0000820C0000}"/>
    <cellStyle name="20% - Accent6 21 2" xfId="4309" xr:uid="{00000000-0005-0000-0000-0000830C0000}"/>
    <cellStyle name="20% - Accent6 21 2 2" xfId="4677" xr:uid="{00000000-0005-0000-0000-0000840C0000}"/>
    <cellStyle name="20% - Accent6 21 2 2 2" xfId="14727" xr:uid="{00000000-0005-0000-0000-0000850C0000}"/>
    <cellStyle name="20% - Accent6 21 2 2 3" xfId="10561" xr:uid="{00000000-0005-0000-0000-0000860C0000}"/>
    <cellStyle name="20% - Accent6 21 2 3" xfId="14387" xr:uid="{00000000-0005-0000-0000-0000870C0000}"/>
    <cellStyle name="20% - Accent6 21 2 4" xfId="10247" xr:uid="{00000000-0005-0000-0000-0000880C0000}"/>
    <cellStyle name="20% - Accent6 21 3" xfId="4494" xr:uid="{00000000-0005-0000-0000-0000890C0000}"/>
    <cellStyle name="20% - Accent6 21 3 2" xfId="14552" xr:uid="{00000000-0005-0000-0000-00008A0C0000}"/>
    <cellStyle name="20% - Accent6 21 3 3" xfId="10402" xr:uid="{00000000-0005-0000-0000-00008B0C0000}"/>
    <cellStyle name="20% - Accent6 21 4" xfId="14179" xr:uid="{00000000-0005-0000-0000-00008C0C0000}"/>
    <cellStyle name="20% - Accent6 21 5" xfId="9805" xr:uid="{00000000-0005-0000-0000-00008D0C0000}"/>
    <cellStyle name="20% - Accent6 22" xfId="3508" xr:uid="{00000000-0005-0000-0000-00008E0C0000}"/>
    <cellStyle name="20% - Accent6 22 2" xfId="4182" xr:uid="{00000000-0005-0000-0000-00008F0C0000}"/>
    <cellStyle name="20% - Accent6 22 2 2" xfId="10141" xr:uid="{00000000-0005-0000-0000-0000900C0000}"/>
    <cellStyle name="20% - Accent6 22 3" xfId="4507" xr:uid="{00000000-0005-0000-0000-0000910C0000}"/>
    <cellStyle name="20% - Accent6 22 3 2" xfId="14565" xr:uid="{00000000-0005-0000-0000-0000920C0000}"/>
    <cellStyle name="20% - Accent6 22 3 3" xfId="10415" xr:uid="{00000000-0005-0000-0000-0000930C0000}"/>
    <cellStyle name="20% - Accent6 22 4" xfId="14192" xr:uid="{00000000-0005-0000-0000-0000940C0000}"/>
    <cellStyle name="20% - Accent6 22 5" xfId="9818" xr:uid="{00000000-0005-0000-0000-0000950C0000}"/>
    <cellStyle name="20% - Accent6 23" xfId="3521" xr:uid="{00000000-0005-0000-0000-0000960C0000}"/>
    <cellStyle name="20% - Accent6 23 2" xfId="4520" xr:uid="{00000000-0005-0000-0000-0000970C0000}"/>
    <cellStyle name="20% - Accent6 23 2 2" xfId="14578" xr:uid="{00000000-0005-0000-0000-0000980C0000}"/>
    <cellStyle name="20% - Accent6 23 2 3" xfId="10428" xr:uid="{00000000-0005-0000-0000-0000990C0000}"/>
    <cellStyle name="20% - Accent6 23 3" xfId="14205" xr:uid="{00000000-0005-0000-0000-00009A0C0000}"/>
    <cellStyle name="20% - Accent6 23 4" xfId="9831" xr:uid="{00000000-0005-0000-0000-00009B0C0000}"/>
    <cellStyle name="20% - Accent6 24" xfId="3534" xr:uid="{00000000-0005-0000-0000-00009C0C0000}"/>
    <cellStyle name="20% - Accent6 24 2" xfId="4533" xr:uid="{00000000-0005-0000-0000-00009D0C0000}"/>
    <cellStyle name="20% - Accent6 24 2 2" xfId="14591" xr:uid="{00000000-0005-0000-0000-00009E0C0000}"/>
    <cellStyle name="20% - Accent6 24 2 3" xfId="10441" xr:uid="{00000000-0005-0000-0000-00009F0C0000}"/>
    <cellStyle name="20% - Accent6 24 3" xfId="14218" xr:uid="{00000000-0005-0000-0000-0000A00C0000}"/>
    <cellStyle name="20% - Accent6 24 4" xfId="9844" xr:uid="{00000000-0005-0000-0000-0000A10C0000}"/>
    <cellStyle name="20% - Accent6 25" xfId="4335" xr:uid="{00000000-0005-0000-0000-0000A20C0000}"/>
    <cellStyle name="20% - Accent6 25 2" xfId="4690" xr:uid="{00000000-0005-0000-0000-0000A30C0000}"/>
    <cellStyle name="20% - Accent6 25 2 2" xfId="14740" xr:uid="{00000000-0005-0000-0000-0000A40C0000}"/>
    <cellStyle name="20% - Accent6 25 2 3" xfId="10574" xr:uid="{00000000-0005-0000-0000-0000A50C0000}"/>
    <cellStyle name="20% - Accent6 25 3" xfId="14400" xr:uid="{00000000-0005-0000-0000-0000A60C0000}"/>
    <cellStyle name="20% - Accent6 25 4" xfId="10260" xr:uid="{00000000-0005-0000-0000-0000A70C0000}"/>
    <cellStyle name="20% - Accent6 26" xfId="4348" xr:uid="{00000000-0005-0000-0000-0000A80C0000}"/>
    <cellStyle name="20% - Accent6 26 2" xfId="4703" xr:uid="{00000000-0005-0000-0000-0000A90C0000}"/>
    <cellStyle name="20% - Accent6 26 2 2" xfId="14753" xr:uid="{00000000-0005-0000-0000-0000AA0C0000}"/>
    <cellStyle name="20% - Accent6 26 2 3" xfId="10587" xr:uid="{00000000-0005-0000-0000-0000AB0C0000}"/>
    <cellStyle name="20% - Accent6 26 3" xfId="14413" xr:uid="{00000000-0005-0000-0000-0000AC0C0000}"/>
    <cellStyle name="20% - Accent6 26 4" xfId="10273" xr:uid="{00000000-0005-0000-0000-0000AD0C0000}"/>
    <cellStyle name="20% - Accent6 27" xfId="4361" xr:uid="{00000000-0005-0000-0000-0000AE0C0000}"/>
    <cellStyle name="20% - Accent6 27 2" xfId="4716" xr:uid="{00000000-0005-0000-0000-0000AF0C0000}"/>
    <cellStyle name="20% - Accent6 27 2 2" xfId="14766" xr:uid="{00000000-0005-0000-0000-0000B00C0000}"/>
    <cellStyle name="20% - Accent6 27 2 3" xfId="10600" xr:uid="{00000000-0005-0000-0000-0000B10C0000}"/>
    <cellStyle name="20% - Accent6 27 3" xfId="14426" xr:uid="{00000000-0005-0000-0000-0000B20C0000}"/>
    <cellStyle name="20% - Accent6 27 4" xfId="10286" xr:uid="{00000000-0005-0000-0000-0000B30C0000}"/>
    <cellStyle name="20% - Accent6 28" xfId="4374" xr:uid="{00000000-0005-0000-0000-0000B40C0000}"/>
    <cellStyle name="20% - Accent6 28 2" xfId="14439" xr:uid="{00000000-0005-0000-0000-0000B50C0000}"/>
    <cellStyle name="20% - Accent6 28 3" xfId="10299" xr:uid="{00000000-0005-0000-0000-0000B60C0000}"/>
    <cellStyle name="20% - Accent6 29" xfId="11975" xr:uid="{00000000-0005-0000-0000-0000B70C0000}"/>
    <cellStyle name="20% - Accent6 3" xfId="492" xr:uid="{00000000-0005-0000-0000-0000B80C0000}"/>
    <cellStyle name="20% - Accent6 3 2" xfId="1137" xr:uid="{00000000-0005-0000-0000-0000B90C0000}"/>
    <cellStyle name="20% - Accent6 3 2 2" xfId="1946" xr:uid="{00000000-0005-0000-0000-0000BA0C0000}"/>
    <cellStyle name="20% - Accent6 3 2 2 2" xfId="3149" xr:uid="{00000000-0005-0000-0000-0000BB0C0000}"/>
    <cellStyle name="20% - Accent6 3 2 2 2 2" xfId="13877" xr:uid="{00000000-0005-0000-0000-0000BC0C0000}"/>
    <cellStyle name="20% - Accent6 3 2 2 2 3" xfId="9539" xr:uid="{00000000-0005-0000-0000-0000BD0C0000}"/>
    <cellStyle name="20% - Accent6 3 2 2 3" xfId="12843" xr:uid="{00000000-0005-0000-0000-0000BE0C0000}"/>
    <cellStyle name="20% - Accent6 3 2 2 4" xfId="8514" xr:uid="{00000000-0005-0000-0000-0000BF0C0000}"/>
    <cellStyle name="20% - Accent6 3 2 3" xfId="2641" xr:uid="{00000000-0005-0000-0000-0000C00C0000}"/>
    <cellStyle name="20% - Accent6 3 2 3 2" xfId="13369" xr:uid="{00000000-0005-0000-0000-0000C10C0000}"/>
    <cellStyle name="20% - Accent6 3 2 3 3" xfId="9123" xr:uid="{00000000-0005-0000-0000-0000C20C0000}"/>
    <cellStyle name="20% - Accent6 3 2 4" xfId="12330" xr:uid="{00000000-0005-0000-0000-0000C30C0000}"/>
    <cellStyle name="20% - Accent6 3 2 5" xfId="7817" xr:uid="{00000000-0005-0000-0000-0000C40C0000}"/>
    <cellStyle name="20% - Accent6 3 3" xfId="1138" xr:uid="{00000000-0005-0000-0000-0000C50C0000}"/>
    <cellStyle name="20% - Accent6 3 3 2" xfId="1947" xr:uid="{00000000-0005-0000-0000-0000C60C0000}"/>
    <cellStyle name="20% - Accent6 3 3 2 2" xfId="3150" xr:uid="{00000000-0005-0000-0000-0000C70C0000}"/>
    <cellStyle name="20% - Accent6 3 3 2 2 2" xfId="13878" xr:uid="{00000000-0005-0000-0000-0000C80C0000}"/>
    <cellStyle name="20% - Accent6 3 3 2 2 3" xfId="9540" xr:uid="{00000000-0005-0000-0000-0000C90C0000}"/>
    <cellStyle name="20% - Accent6 3 3 2 3" xfId="12844" xr:uid="{00000000-0005-0000-0000-0000CA0C0000}"/>
    <cellStyle name="20% - Accent6 3 3 2 4" xfId="8515" xr:uid="{00000000-0005-0000-0000-0000CB0C0000}"/>
    <cellStyle name="20% - Accent6 3 3 3" xfId="2642" xr:uid="{00000000-0005-0000-0000-0000CC0C0000}"/>
    <cellStyle name="20% - Accent6 3 3 3 2" xfId="13370" xr:uid="{00000000-0005-0000-0000-0000CD0C0000}"/>
    <cellStyle name="20% - Accent6 3 3 3 3" xfId="9124" xr:uid="{00000000-0005-0000-0000-0000CE0C0000}"/>
    <cellStyle name="20% - Accent6 3 3 4" xfId="12331" xr:uid="{00000000-0005-0000-0000-0000CF0C0000}"/>
    <cellStyle name="20% - Accent6 3 3 5" xfId="7818" xr:uid="{00000000-0005-0000-0000-0000D00C0000}"/>
    <cellStyle name="20% - Accent6 3 4" xfId="1136" xr:uid="{00000000-0005-0000-0000-0000D10C0000}"/>
    <cellStyle name="20% - Accent6 3 4 2" xfId="1945" xr:uid="{00000000-0005-0000-0000-0000D20C0000}"/>
    <cellStyle name="20% - Accent6 3 4 2 2" xfId="3148" xr:uid="{00000000-0005-0000-0000-0000D30C0000}"/>
    <cellStyle name="20% - Accent6 3 4 2 2 2" xfId="13876" xr:uid="{00000000-0005-0000-0000-0000D40C0000}"/>
    <cellStyle name="20% - Accent6 3 4 2 2 3" xfId="9538" xr:uid="{00000000-0005-0000-0000-0000D50C0000}"/>
    <cellStyle name="20% - Accent6 3 4 2 3" xfId="12842" xr:uid="{00000000-0005-0000-0000-0000D60C0000}"/>
    <cellStyle name="20% - Accent6 3 4 2 4" xfId="8513" xr:uid="{00000000-0005-0000-0000-0000D70C0000}"/>
    <cellStyle name="20% - Accent6 3 4 3" xfId="2640" xr:uid="{00000000-0005-0000-0000-0000D80C0000}"/>
    <cellStyle name="20% - Accent6 3 4 3 2" xfId="13368" xr:uid="{00000000-0005-0000-0000-0000D90C0000}"/>
    <cellStyle name="20% - Accent6 3 4 3 3" xfId="9122" xr:uid="{00000000-0005-0000-0000-0000DA0C0000}"/>
    <cellStyle name="20% - Accent6 3 4 4" xfId="12329" xr:uid="{00000000-0005-0000-0000-0000DB0C0000}"/>
    <cellStyle name="20% - Accent6 3 4 5" xfId="7816" xr:uid="{00000000-0005-0000-0000-0000DC0C0000}"/>
    <cellStyle name="20% - Accent6 3 5" xfId="1634" xr:uid="{00000000-0005-0000-0000-0000DD0C0000}"/>
    <cellStyle name="20% - Accent6 3 5 2" xfId="2896" xr:uid="{00000000-0005-0000-0000-0000DE0C0000}"/>
    <cellStyle name="20% - Accent6 3 5 2 2" xfId="13624" xr:uid="{00000000-0005-0000-0000-0000DF0C0000}"/>
    <cellStyle name="20% - Accent6 3 5 2 3" xfId="9325" xr:uid="{00000000-0005-0000-0000-0000E00C0000}"/>
    <cellStyle name="20% - Accent6 3 5 3" xfId="12591" xr:uid="{00000000-0005-0000-0000-0000E10C0000}"/>
    <cellStyle name="20% - Accent6 3 5 4" xfId="8240" xr:uid="{00000000-0005-0000-0000-0000E20C0000}"/>
    <cellStyle name="20% - Accent6 3 6" xfId="2402" xr:uid="{00000000-0005-0000-0000-0000E30C0000}"/>
    <cellStyle name="20% - Accent6 3 6 2" xfId="13130" xr:uid="{00000000-0005-0000-0000-0000E40C0000}"/>
    <cellStyle name="20% - Accent6 3 6 3" xfId="8909" xr:uid="{00000000-0005-0000-0000-0000E50C0000}"/>
    <cellStyle name="20% - Accent6 3 7" xfId="12054" xr:uid="{00000000-0005-0000-0000-0000E60C0000}"/>
    <cellStyle name="20% - Accent6 3 8" xfId="7356" xr:uid="{00000000-0005-0000-0000-0000E70C0000}"/>
    <cellStyle name="20% - Accent6 30" xfId="7159" xr:uid="{00000000-0005-0000-0000-0000E80C0000}"/>
    <cellStyle name="20% - Accent6 31" xfId="119" xr:uid="{00000000-0005-0000-0000-0000E90C0000}"/>
    <cellStyle name="20% - Accent6 32" xfId="59" xr:uid="{00000000-0005-0000-0000-0000EA0C0000}"/>
    <cellStyle name="20% - Accent6 4" xfId="493" xr:uid="{00000000-0005-0000-0000-0000EB0C0000}"/>
    <cellStyle name="20% - Accent6 4 2" xfId="1140" xr:uid="{00000000-0005-0000-0000-0000EC0C0000}"/>
    <cellStyle name="20% - Accent6 4 2 2" xfId="1949" xr:uid="{00000000-0005-0000-0000-0000ED0C0000}"/>
    <cellStyle name="20% - Accent6 4 2 2 2" xfId="3152" xr:uid="{00000000-0005-0000-0000-0000EE0C0000}"/>
    <cellStyle name="20% - Accent6 4 2 2 2 2" xfId="13880" xr:uid="{00000000-0005-0000-0000-0000EF0C0000}"/>
    <cellStyle name="20% - Accent6 4 2 2 2 3" xfId="9542" xr:uid="{00000000-0005-0000-0000-0000F00C0000}"/>
    <cellStyle name="20% - Accent6 4 2 2 3" xfId="12846" xr:uid="{00000000-0005-0000-0000-0000F10C0000}"/>
    <cellStyle name="20% - Accent6 4 2 2 4" xfId="8517" xr:uid="{00000000-0005-0000-0000-0000F20C0000}"/>
    <cellStyle name="20% - Accent6 4 2 3" xfId="2644" xr:uid="{00000000-0005-0000-0000-0000F30C0000}"/>
    <cellStyle name="20% - Accent6 4 2 3 2" xfId="13372" xr:uid="{00000000-0005-0000-0000-0000F40C0000}"/>
    <cellStyle name="20% - Accent6 4 2 3 3" xfId="9126" xr:uid="{00000000-0005-0000-0000-0000F50C0000}"/>
    <cellStyle name="20% - Accent6 4 2 4" xfId="12333" xr:uid="{00000000-0005-0000-0000-0000F60C0000}"/>
    <cellStyle name="20% - Accent6 4 2 5" xfId="7820" xr:uid="{00000000-0005-0000-0000-0000F70C0000}"/>
    <cellStyle name="20% - Accent6 4 3" xfId="1141" xr:uid="{00000000-0005-0000-0000-0000F80C0000}"/>
    <cellStyle name="20% - Accent6 4 3 2" xfId="1950" xr:uid="{00000000-0005-0000-0000-0000F90C0000}"/>
    <cellStyle name="20% - Accent6 4 3 2 2" xfId="3153" xr:uid="{00000000-0005-0000-0000-0000FA0C0000}"/>
    <cellStyle name="20% - Accent6 4 3 2 2 2" xfId="13881" xr:uid="{00000000-0005-0000-0000-0000FB0C0000}"/>
    <cellStyle name="20% - Accent6 4 3 2 2 3" xfId="9543" xr:uid="{00000000-0005-0000-0000-0000FC0C0000}"/>
    <cellStyle name="20% - Accent6 4 3 2 3" xfId="12847" xr:uid="{00000000-0005-0000-0000-0000FD0C0000}"/>
    <cellStyle name="20% - Accent6 4 3 2 4" xfId="8518" xr:uid="{00000000-0005-0000-0000-0000FE0C0000}"/>
    <cellStyle name="20% - Accent6 4 3 3" xfId="2645" xr:uid="{00000000-0005-0000-0000-0000FF0C0000}"/>
    <cellStyle name="20% - Accent6 4 3 3 2" xfId="13373" xr:uid="{00000000-0005-0000-0000-0000000D0000}"/>
    <cellStyle name="20% - Accent6 4 3 3 3" xfId="9127" xr:uid="{00000000-0005-0000-0000-0000010D0000}"/>
    <cellStyle name="20% - Accent6 4 3 4" xfId="12334" xr:uid="{00000000-0005-0000-0000-0000020D0000}"/>
    <cellStyle name="20% - Accent6 4 3 5" xfId="7821" xr:uid="{00000000-0005-0000-0000-0000030D0000}"/>
    <cellStyle name="20% - Accent6 4 4" xfId="1139" xr:uid="{00000000-0005-0000-0000-0000040D0000}"/>
    <cellStyle name="20% - Accent6 4 4 2" xfId="1948" xr:uid="{00000000-0005-0000-0000-0000050D0000}"/>
    <cellStyle name="20% - Accent6 4 4 2 2" xfId="3151" xr:uid="{00000000-0005-0000-0000-0000060D0000}"/>
    <cellStyle name="20% - Accent6 4 4 2 2 2" xfId="13879" xr:uid="{00000000-0005-0000-0000-0000070D0000}"/>
    <cellStyle name="20% - Accent6 4 4 2 2 3" xfId="9541" xr:uid="{00000000-0005-0000-0000-0000080D0000}"/>
    <cellStyle name="20% - Accent6 4 4 2 3" xfId="12845" xr:uid="{00000000-0005-0000-0000-0000090D0000}"/>
    <cellStyle name="20% - Accent6 4 4 2 4" xfId="8516" xr:uid="{00000000-0005-0000-0000-00000A0D0000}"/>
    <cellStyle name="20% - Accent6 4 4 3" xfId="2643" xr:uid="{00000000-0005-0000-0000-00000B0D0000}"/>
    <cellStyle name="20% - Accent6 4 4 3 2" xfId="13371" xr:uid="{00000000-0005-0000-0000-00000C0D0000}"/>
    <cellStyle name="20% - Accent6 4 4 3 3" xfId="9125" xr:uid="{00000000-0005-0000-0000-00000D0D0000}"/>
    <cellStyle name="20% - Accent6 4 4 4" xfId="12332" xr:uid="{00000000-0005-0000-0000-00000E0D0000}"/>
    <cellStyle name="20% - Accent6 4 4 5" xfId="7819" xr:uid="{00000000-0005-0000-0000-00000F0D0000}"/>
    <cellStyle name="20% - Accent6 4 5" xfId="1635" xr:uid="{00000000-0005-0000-0000-0000100D0000}"/>
    <cellStyle name="20% - Accent6 4 5 2" xfId="2897" xr:uid="{00000000-0005-0000-0000-0000110D0000}"/>
    <cellStyle name="20% - Accent6 4 5 2 2" xfId="13625" xr:uid="{00000000-0005-0000-0000-0000120D0000}"/>
    <cellStyle name="20% - Accent6 4 5 2 3" xfId="9326" xr:uid="{00000000-0005-0000-0000-0000130D0000}"/>
    <cellStyle name="20% - Accent6 4 5 3" xfId="12592" xr:uid="{00000000-0005-0000-0000-0000140D0000}"/>
    <cellStyle name="20% - Accent6 4 5 4" xfId="8241" xr:uid="{00000000-0005-0000-0000-0000150D0000}"/>
    <cellStyle name="20% - Accent6 4 6" xfId="2403" xr:uid="{00000000-0005-0000-0000-0000160D0000}"/>
    <cellStyle name="20% - Accent6 4 6 2" xfId="13131" xr:uid="{00000000-0005-0000-0000-0000170D0000}"/>
    <cellStyle name="20% - Accent6 4 6 3" xfId="8910" xr:uid="{00000000-0005-0000-0000-0000180D0000}"/>
    <cellStyle name="20% - Accent6 4 7" xfId="12055" xr:uid="{00000000-0005-0000-0000-0000190D0000}"/>
    <cellStyle name="20% - Accent6 4 8" xfId="7357" xr:uid="{00000000-0005-0000-0000-00001A0D0000}"/>
    <cellStyle name="20% - Accent6 5" xfId="494" xr:uid="{00000000-0005-0000-0000-00001B0D0000}"/>
    <cellStyle name="20% - Accent6 5 2" xfId="1143" xr:uid="{00000000-0005-0000-0000-00001C0D0000}"/>
    <cellStyle name="20% - Accent6 5 2 2" xfId="1952" xr:uid="{00000000-0005-0000-0000-00001D0D0000}"/>
    <cellStyle name="20% - Accent6 5 2 2 2" xfId="3155" xr:uid="{00000000-0005-0000-0000-00001E0D0000}"/>
    <cellStyle name="20% - Accent6 5 2 2 2 2" xfId="13883" xr:uid="{00000000-0005-0000-0000-00001F0D0000}"/>
    <cellStyle name="20% - Accent6 5 2 2 2 3" xfId="9545" xr:uid="{00000000-0005-0000-0000-0000200D0000}"/>
    <cellStyle name="20% - Accent6 5 2 2 3" xfId="12849" xr:uid="{00000000-0005-0000-0000-0000210D0000}"/>
    <cellStyle name="20% - Accent6 5 2 2 4" xfId="8520" xr:uid="{00000000-0005-0000-0000-0000220D0000}"/>
    <cellStyle name="20% - Accent6 5 2 3" xfId="2647" xr:uid="{00000000-0005-0000-0000-0000230D0000}"/>
    <cellStyle name="20% - Accent6 5 2 3 2" xfId="13375" xr:uid="{00000000-0005-0000-0000-0000240D0000}"/>
    <cellStyle name="20% - Accent6 5 2 3 3" xfId="9129" xr:uid="{00000000-0005-0000-0000-0000250D0000}"/>
    <cellStyle name="20% - Accent6 5 2 4" xfId="12336" xr:uid="{00000000-0005-0000-0000-0000260D0000}"/>
    <cellStyle name="20% - Accent6 5 2 5" xfId="7823" xr:uid="{00000000-0005-0000-0000-0000270D0000}"/>
    <cellStyle name="20% - Accent6 5 3" xfId="1144" xr:uid="{00000000-0005-0000-0000-0000280D0000}"/>
    <cellStyle name="20% - Accent6 5 3 2" xfId="1953" xr:uid="{00000000-0005-0000-0000-0000290D0000}"/>
    <cellStyle name="20% - Accent6 5 3 2 2" xfId="3156" xr:uid="{00000000-0005-0000-0000-00002A0D0000}"/>
    <cellStyle name="20% - Accent6 5 3 2 2 2" xfId="13884" xr:uid="{00000000-0005-0000-0000-00002B0D0000}"/>
    <cellStyle name="20% - Accent6 5 3 2 2 3" xfId="9546" xr:uid="{00000000-0005-0000-0000-00002C0D0000}"/>
    <cellStyle name="20% - Accent6 5 3 2 3" xfId="12850" xr:uid="{00000000-0005-0000-0000-00002D0D0000}"/>
    <cellStyle name="20% - Accent6 5 3 2 4" xfId="8521" xr:uid="{00000000-0005-0000-0000-00002E0D0000}"/>
    <cellStyle name="20% - Accent6 5 3 3" xfId="2648" xr:uid="{00000000-0005-0000-0000-00002F0D0000}"/>
    <cellStyle name="20% - Accent6 5 3 3 2" xfId="13376" xr:uid="{00000000-0005-0000-0000-0000300D0000}"/>
    <cellStyle name="20% - Accent6 5 3 3 3" xfId="9130" xr:uid="{00000000-0005-0000-0000-0000310D0000}"/>
    <cellStyle name="20% - Accent6 5 3 4" xfId="12337" xr:uid="{00000000-0005-0000-0000-0000320D0000}"/>
    <cellStyle name="20% - Accent6 5 3 5" xfId="7824" xr:uid="{00000000-0005-0000-0000-0000330D0000}"/>
    <cellStyle name="20% - Accent6 5 4" xfId="1142" xr:uid="{00000000-0005-0000-0000-0000340D0000}"/>
    <cellStyle name="20% - Accent6 5 4 2" xfId="1951" xr:uid="{00000000-0005-0000-0000-0000350D0000}"/>
    <cellStyle name="20% - Accent6 5 4 2 2" xfId="3154" xr:uid="{00000000-0005-0000-0000-0000360D0000}"/>
    <cellStyle name="20% - Accent6 5 4 2 2 2" xfId="13882" xr:uid="{00000000-0005-0000-0000-0000370D0000}"/>
    <cellStyle name="20% - Accent6 5 4 2 2 3" xfId="9544" xr:uid="{00000000-0005-0000-0000-0000380D0000}"/>
    <cellStyle name="20% - Accent6 5 4 2 3" xfId="12848" xr:uid="{00000000-0005-0000-0000-0000390D0000}"/>
    <cellStyle name="20% - Accent6 5 4 2 4" xfId="8519" xr:uid="{00000000-0005-0000-0000-00003A0D0000}"/>
    <cellStyle name="20% - Accent6 5 4 3" xfId="2646" xr:uid="{00000000-0005-0000-0000-00003B0D0000}"/>
    <cellStyle name="20% - Accent6 5 4 3 2" xfId="13374" xr:uid="{00000000-0005-0000-0000-00003C0D0000}"/>
    <cellStyle name="20% - Accent6 5 4 3 3" xfId="9128" xr:uid="{00000000-0005-0000-0000-00003D0D0000}"/>
    <cellStyle name="20% - Accent6 5 4 4" xfId="12335" xr:uid="{00000000-0005-0000-0000-00003E0D0000}"/>
    <cellStyle name="20% - Accent6 5 4 5" xfId="7822" xr:uid="{00000000-0005-0000-0000-00003F0D0000}"/>
    <cellStyle name="20% - Accent6 5 5" xfId="1636" xr:uid="{00000000-0005-0000-0000-0000400D0000}"/>
    <cellStyle name="20% - Accent6 5 5 2" xfId="2898" xr:uid="{00000000-0005-0000-0000-0000410D0000}"/>
    <cellStyle name="20% - Accent6 5 5 2 2" xfId="13626" xr:uid="{00000000-0005-0000-0000-0000420D0000}"/>
    <cellStyle name="20% - Accent6 5 5 2 3" xfId="9327" xr:uid="{00000000-0005-0000-0000-0000430D0000}"/>
    <cellStyle name="20% - Accent6 5 5 3" xfId="12593" xr:uid="{00000000-0005-0000-0000-0000440D0000}"/>
    <cellStyle name="20% - Accent6 5 5 4" xfId="8242" xr:uid="{00000000-0005-0000-0000-0000450D0000}"/>
    <cellStyle name="20% - Accent6 5 6" xfId="2404" xr:uid="{00000000-0005-0000-0000-0000460D0000}"/>
    <cellStyle name="20% - Accent6 5 6 2" xfId="13132" xr:uid="{00000000-0005-0000-0000-0000470D0000}"/>
    <cellStyle name="20% - Accent6 5 6 3" xfId="8911" xr:uid="{00000000-0005-0000-0000-0000480D0000}"/>
    <cellStyle name="20% - Accent6 5 7" xfId="12056" xr:uid="{00000000-0005-0000-0000-0000490D0000}"/>
    <cellStyle name="20% - Accent6 5 8" xfId="7358" xr:uid="{00000000-0005-0000-0000-00004A0D0000}"/>
    <cellStyle name="20% - Accent6 6" xfId="495" xr:uid="{00000000-0005-0000-0000-00004B0D0000}"/>
    <cellStyle name="20% - Accent6 6 2" xfId="1146" xr:uid="{00000000-0005-0000-0000-00004C0D0000}"/>
    <cellStyle name="20% - Accent6 6 2 2" xfId="1955" xr:uid="{00000000-0005-0000-0000-00004D0D0000}"/>
    <cellStyle name="20% - Accent6 6 2 2 2" xfId="3158" xr:uid="{00000000-0005-0000-0000-00004E0D0000}"/>
    <cellStyle name="20% - Accent6 6 2 2 2 2" xfId="13886" xr:uid="{00000000-0005-0000-0000-00004F0D0000}"/>
    <cellStyle name="20% - Accent6 6 2 2 2 3" xfId="9548" xr:uid="{00000000-0005-0000-0000-0000500D0000}"/>
    <cellStyle name="20% - Accent6 6 2 2 3" xfId="12852" xr:uid="{00000000-0005-0000-0000-0000510D0000}"/>
    <cellStyle name="20% - Accent6 6 2 2 4" xfId="8523" xr:uid="{00000000-0005-0000-0000-0000520D0000}"/>
    <cellStyle name="20% - Accent6 6 2 3" xfId="2650" xr:uid="{00000000-0005-0000-0000-0000530D0000}"/>
    <cellStyle name="20% - Accent6 6 2 3 2" xfId="13378" xr:uid="{00000000-0005-0000-0000-0000540D0000}"/>
    <cellStyle name="20% - Accent6 6 2 3 3" xfId="9132" xr:uid="{00000000-0005-0000-0000-0000550D0000}"/>
    <cellStyle name="20% - Accent6 6 2 4" xfId="12339" xr:uid="{00000000-0005-0000-0000-0000560D0000}"/>
    <cellStyle name="20% - Accent6 6 2 5" xfId="7826" xr:uid="{00000000-0005-0000-0000-0000570D0000}"/>
    <cellStyle name="20% - Accent6 6 3" xfId="1145" xr:uid="{00000000-0005-0000-0000-0000580D0000}"/>
    <cellStyle name="20% - Accent6 6 3 2" xfId="1954" xr:uid="{00000000-0005-0000-0000-0000590D0000}"/>
    <cellStyle name="20% - Accent6 6 3 2 2" xfId="3157" xr:uid="{00000000-0005-0000-0000-00005A0D0000}"/>
    <cellStyle name="20% - Accent6 6 3 2 2 2" xfId="13885" xr:uid="{00000000-0005-0000-0000-00005B0D0000}"/>
    <cellStyle name="20% - Accent6 6 3 2 2 3" xfId="9547" xr:uid="{00000000-0005-0000-0000-00005C0D0000}"/>
    <cellStyle name="20% - Accent6 6 3 2 3" xfId="12851" xr:uid="{00000000-0005-0000-0000-00005D0D0000}"/>
    <cellStyle name="20% - Accent6 6 3 2 4" xfId="8522" xr:uid="{00000000-0005-0000-0000-00005E0D0000}"/>
    <cellStyle name="20% - Accent6 6 3 3" xfId="2649" xr:uid="{00000000-0005-0000-0000-00005F0D0000}"/>
    <cellStyle name="20% - Accent6 6 3 3 2" xfId="13377" xr:uid="{00000000-0005-0000-0000-0000600D0000}"/>
    <cellStyle name="20% - Accent6 6 3 3 3" xfId="9131" xr:uid="{00000000-0005-0000-0000-0000610D0000}"/>
    <cellStyle name="20% - Accent6 6 3 4" xfId="12338" xr:uid="{00000000-0005-0000-0000-0000620D0000}"/>
    <cellStyle name="20% - Accent6 6 3 5" xfId="7825" xr:uid="{00000000-0005-0000-0000-0000630D0000}"/>
    <cellStyle name="20% - Accent6 6 4" xfId="1637" xr:uid="{00000000-0005-0000-0000-0000640D0000}"/>
    <cellStyle name="20% - Accent6 6 4 2" xfId="2899" xr:uid="{00000000-0005-0000-0000-0000650D0000}"/>
    <cellStyle name="20% - Accent6 6 4 2 2" xfId="13627" xr:uid="{00000000-0005-0000-0000-0000660D0000}"/>
    <cellStyle name="20% - Accent6 6 4 2 3" xfId="9328" xr:uid="{00000000-0005-0000-0000-0000670D0000}"/>
    <cellStyle name="20% - Accent6 6 4 3" xfId="12594" xr:uid="{00000000-0005-0000-0000-0000680D0000}"/>
    <cellStyle name="20% - Accent6 6 4 4" xfId="8243" xr:uid="{00000000-0005-0000-0000-0000690D0000}"/>
    <cellStyle name="20% - Accent6 6 5" xfId="2405" xr:uid="{00000000-0005-0000-0000-00006A0D0000}"/>
    <cellStyle name="20% - Accent6 6 5 2" xfId="13133" xr:uid="{00000000-0005-0000-0000-00006B0D0000}"/>
    <cellStyle name="20% - Accent6 6 5 3" xfId="8912" xr:uid="{00000000-0005-0000-0000-00006C0D0000}"/>
    <cellStyle name="20% - Accent6 6 6" xfId="12057" xr:uid="{00000000-0005-0000-0000-00006D0D0000}"/>
    <cellStyle name="20% - Accent6 6 7" xfId="7359" xr:uid="{00000000-0005-0000-0000-00006E0D0000}"/>
    <cellStyle name="20% - Accent6 7" xfId="496" xr:uid="{00000000-0005-0000-0000-00006F0D0000}"/>
    <cellStyle name="20% - Accent6 7 2" xfId="1148" xr:uid="{00000000-0005-0000-0000-0000700D0000}"/>
    <cellStyle name="20% - Accent6 7 2 2" xfId="1957" xr:uid="{00000000-0005-0000-0000-0000710D0000}"/>
    <cellStyle name="20% - Accent6 7 2 2 2" xfId="3160" xr:uid="{00000000-0005-0000-0000-0000720D0000}"/>
    <cellStyle name="20% - Accent6 7 2 2 2 2" xfId="13888" xr:uid="{00000000-0005-0000-0000-0000730D0000}"/>
    <cellStyle name="20% - Accent6 7 2 2 2 3" xfId="9550" xr:uid="{00000000-0005-0000-0000-0000740D0000}"/>
    <cellStyle name="20% - Accent6 7 2 2 3" xfId="12854" xr:uid="{00000000-0005-0000-0000-0000750D0000}"/>
    <cellStyle name="20% - Accent6 7 2 2 4" xfId="8525" xr:uid="{00000000-0005-0000-0000-0000760D0000}"/>
    <cellStyle name="20% - Accent6 7 2 3" xfId="2652" xr:uid="{00000000-0005-0000-0000-0000770D0000}"/>
    <cellStyle name="20% - Accent6 7 2 3 2" xfId="13380" xr:uid="{00000000-0005-0000-0000-0000780D0000}"/>
    <cellStyle name="20% - Accent6 7 2 3 3" xfId="9134" xr:uid="{00000000-0005-0000-0000-0000790D0000}"/>
    <cellStyle name="20% - Accent6 7 2 4" xfId="12341" xr:uid="{00000000-0005-0000-0000-00007A0D0000}"/>
    <cellStyle name="20% - Accent6 7 2 5" xfId="7828" xr:uid="{00000000-0005-0000-0000-00007B0D0000}"/>
    <cellStyle name="20% - Accent6 7 3" xfId="1147" xr:uid="{00000000-0005-0000-0000-00007C0D0000}"/>
    <cellStyle name="20% - Accent6 7 3 2" xfId="1956" xr:uid="{00000000-0005-0000-0000-00007D0D0000}"/>
    <cellStyle name="20% - Accent6 7 3 2 2" xfId="3159" xr:uid="{00000000-0005-0000-0000-00007E0D0000}"/>
    <cellStyle name="20% - Accent6 7 3 2 2 2" xfId="13887" xr:uid="{00000000-0005-0000-0000-00007F0D0000}"/>
    <cellStyle name="20% - Accent6 7 3 2 2 3" xfId="9549" xr:uid="{00000000-0005-0000-0000-0000800D0000}"/>
    <cellStyle name="20% - Accent6 7 3 2 3" xfId="12853" xr:uid="{00000000-0005-0000-0000-0000810D0000}"/>
    <cellStyle name="20% - Accent6 7 3 2 4" xfId="8524" xr:uid="{00000000-0005-0000-0000-0000820D0000}"/>
    <cellStyle name="20% - Accent6 7 3 3" xfId="2651" xr:uid="{00000000-0005-0000-0000-0000830D0000}"/>
    <cellStyle name="20% - Accent6 7 3 3 2" xfId="13379" xr:uid="{00000000-0005-0000-0000-0000840D0000}"/>
    <cellStyle name="20% - Accent6 7 3 3 3" xfId="9133" xr:uid="{00000000-0005-0000-0000-0000850D0000}"/>
    <cellStyle name="20% - Accent6 7 3 4" xfId="12340" xr:uid="{00000000-0005-0000-0000-0000860D0000}"/>
    <cellStyle name="20% - Accent6 7 3 5" xfId="7827" xr:uid="{00000000-0005-0000-0000-0000870D0000}"/>
    <cellStyle name="20% - Accent6 7 4" xfId="1638" xr:uid="{00000000-0005-0000-0000-0000880D0000}"/>
    <cellStyle name="20% - Accent6 7 4 2" xfId="2900" xr:uid="{00000000-0005-0000-0000-0000890D0000}"/>
    <cellStyle name="20% - Accent6 7 4 2 2" xfId="13628" xr:uid="{00000000-0005-0000-0000-00008A0D0000}"/>
    <cellStyle name="20% - Accent6 7 4 2 3" xfId="9329" xr:uid="{00000000-0005-0000-0000-00008B0D0000}"/>
    <cellStyle name="20% - Accent6 7 4 3" xfId="12595" xr:uid="{00000000-0005-0000-0000-00008C0D0000}"/>
    <cellStyle name="20% - Accent6 7 4 4" xfId="8244" xr:uid="{00000000-0005-0000-0000-00008D0D0000}"/>
    <cellStyle name="20% - Accent6 7 5" xfId="2406" xr:uid="{00000000-0005-0000-0000-00008E0D0000}"/>
    <cellStyle name="20% - Accent6 7 5 2" xfId="13134" xr:uid="{00000000-0005-0000-0000-00008F0D0000}"/>
    <cellStyle name="20% - Accent6 7 5 3" xfId="8913" xr:uid="{00000000-0005-0000-0000-0000900D0000}"/>
    <cellStyle name="20% - Accent6 7 6" xfId="12058" xr:uid="{00000000-0005-0000-0000-0000910D0000}"/>
    <cellStyle name="20% - Accent6 7 7" xfId="7360" xr:uid="{00000000-0005-0000-0000-0000920D0000}"/>
    <cellStyle name="20% - Accent6 8" xfId="693" xr:uid="{00000000-0005-0000-0000-0000930D0000}"/>
    <cellStyle name="20% - Accent6 8 2" xfId="1149" xr:uid="{00000000-0005-0000-0000-0000940D0000}"/>
    <cellStyle name="20% - Accent6 8 2 2" xfId="4575" xr:uid="{00000000-0005-0000-0000-0000950D0000}"/>
    <cellStyle name="20% - Accent6 8 2 2 2" xfId="14626" xr:uid="{00000000-0005-0000-0000-0000960D0000}"/>
    <cellStyle name="20% - Accent6 8 2 2 3" xfId="10466" xr:uid="{00000000-0005-0000-0000-0000970D0000}"/>
    <cellStyle name="20% - Accent6 8 2 3" xfId="4217" xr:uid="{00000000-0005-0000-0000-0000980D0000}"/>
    <cellStyle name="20% - Accent6 8 2 3 2" xfId="14298" xr:uid="{00000000-0005-0000-0000-0000990D0000}"/>
    <cellStyle name="20% - Accent6 8 2 3 3" xfId="10164" xr:uid="{00000000-0005-0000-0000-00009A0D0000}"/>
    <cellStyle name="20% - Accent6 8 2 4" xfId="7829" xr:uid="{00000000-0005-0000-0000-00009B0D0000}"/>
    <cellStyle name="20% - Accent6 8 3" xfId="1723" xr:uid="{00000000-0005-0000-0000-00009C0D0000}"/>
    <cellStyle name="20% - Accent6 8 3 2" xfId="2968" xr:uid="{00000000-0005-0000-0000-00009D0D0000}"/>
    <cellStyle name="20% - Accent6 8 3 2 2" xfId="13696" xr:uid="{00000000-0005-0000-0000-00009E0D0000}"/>
    <cellStyle name="20% - Accent6 8 3 2 3" xfId="9383" xr:uid="{00000000-0005-0000-0000-00009F0D0000}"/>
    <cellStyle name="20% - Accent6 8 3 3" xfId="12663" xr:uid="{00000000-0005-0000-0000-0000A00D0000}"/>
    <cellStyle name="20% - Accent6 8 3 4" xfId="8315" xr:uid="{00000000-0005-0000-0000-0000A10D0000}"/>
    <cellStyle name="20% - Accent6 8 4" xfId="2473" xr:uid="{00000000-0005-0000-0000-0000A20D0000}"/>
    <cellStyle name="20% - Accent6 8 4 2" xfId="13201" xr:uid="{00000000-0005-0000-0000-0000A30D0000}"/>
    <cellStyle name="20% - Accent6 8 4 3" xfId="8967" xr:uid="{00000000-0005-0000-0000-0000A40D0000}"/>
    <cellStyle name="20% - Accent6 8 5" xfId="12145" xr:uid="{00000000-0005-0000-0000-0000A50D0000}"/>
    <cellStyle name="20% - Accent6 8 6" xfId="7522" xr:uid="{00000000-0005-0000-0000-0000A60D0000}"/>
    <cellStyle name="20% - Accent6 9" xfId="715" xr:uid="{00000000-0005-0000-0000-0000A70D0000}"/>
    <cellStyle name="20% - Accent6 9 2" xfId="1150" xr:uid="{00000000-0005-0000-0000-0000A80D0000}"/>
    <cellStyle name="20% - Accent6 9 2 2" xfId="1958" xr:uid="{00000000-0005-0000-0000-0000A90D0000}"/>
    <cellStyle name="20% - Accent6 9 2 2 2" xfId="3161" xr:uid="{00000000-0005-0000-0000-0000AA0D0000}"/>
    <cellStyle name="20% - Accent6 9 2 2 2 2" xfId="13889" xr:uid="{00000000-0005-0000-0000-0000AB0D0000}"/>
    <cellStyle name="20% - Accent6 9 2 2 2 3" xfId="9551" xr:uid="{00000000-0005-0000-0000-0000AC0D0000}"/>
    <cellStyle name="20% - Accent6 9 2 2 3" xfId="12855" xr:uid="{00000000-0005-0000-0000-0000AD0D0000}"/>
    <cellStyle name="20% - Accent6 9 2 2 4" xfId="8526" xr:uid="{00000000-0005-0000-0000-0000AE0D0000}"/>
    <cellStyle name="20% - Accent6 9 2 3" xfId="2653" xr:uid="{00000000-0005-0000-0000-0000AF0D0000}"/>
    <cellStyle name="20% - Accent6 9 2 3 2" xfId="13381" xr:uid="{00000000-0005-0000-0000-0000B00D0000}"/>
    <cellStyle name="20% - Accent6 9 2 3 3" xfId="9135" xr:uid="{00000000-0005-0000-0000-0000B10D0000}"/>
    <cellStyle name="20% - Accent6 9 2 4" xfId="12342" xr:uid="{00000000-0005-0000-0000-0000B20D0000}"/>
    <cellStyle name="20% - Accent6 9 2 5" xfId="7830" xr:uid="{00000000-0005-0000-0000-0000B30D0000}"/>
    <cellStyle name="20% - Accent6 9 3" xfId="1740" xr:uid="{00000000-0005-0000-0000-0000B40D0000}"/>
    <cellStyle name="20% - Accent6 9 3 2" xfId="2983" xr:uid="{00000000-0005-0000-0000-0000B50D0000}"/>
    <cellStyle name="20% - Accent6 9 3 2 2" xfId="13711" xr:uid="{00000000-0005-0000-0000-0000B60D0000}"/>
    <cellStyle name="20% - Accent6 9 3 2 3" xfId="9396" xr:uid="{00000000-0005-0000-0000-0000B70D0000}"/>
    <cellStyle name="20% - Accent6 9 3 3" xfId="12678" xr:uid="{00000000-0005-0000-0000-0000B80D0000}"/>
    <cellStyle name="20% - Accent6 9 3 4" xfId="8330" xr:uid="{00000000-0005-0000-0000-0000B90D0000}"/>
    <cellStyle name="20% - Accent6 9 4" xfId="2488" xr:uid="{00000000-0005-0000-0000-0000BA0D0000}"/>
    <cellStyle name="20% - Accent6 9 4 2" xfId="13216" xr:uid="{00000000-0005-0000-0000-0000BB0D0000}"/>
    <cellStyle name="20% - Accent6 9 4 3" xfId="8980" xr:uid="{00000000-0005-0000-0000-0000BC0D0000}"/>
    <cellStyle name="20% - Accent6 9 5" xfId="12160" xr:uid="{00000000-0005-0000-0000-0000BD0D0000}"/>
    <cellStyle name="20% - Accent6 9 6" xfId="7542" xr:uid="{00000000-0005-0000-0000-0000BE0D0000}"/>
    <cellStyle name="20% - Énfasis1" xfId="3761" xr:uid="{00000000-0005-0000-0000-0000BF0D0000}"/>
    <cellStyle name="20% - Énfasis1 2" xfId="9926" xr:uid="{00000000-0005-0000-0000-0000C00D0000}"/>
    <cellStyle name="20% - Énfasis2" xfId="3762" xr:uid="{00000000-0005-0000-0000-0000C10D0000}"/>
    <cellStyle name="20% - Énfasis2 2" xfId="9927" xr:uid="{00000000-0005-0000-0000-0000C20D0000}"/>
    <cellStyle name="20% - Énfasis3" xfId="3763" xr:uid="{00000000-0005-0000-0000-0000C30D0000}"/>
    <cellStyle name="20% - Énfasis3 2" xfId="9928" xr:uid="{00000000-0005-0000-0000-0000C40D0000}"/>
    <cellStyle name="20% - Énfasis4" xfId="3764" xr:uid="{00000000-0005-0000-0000-0000C50D0000}"/>
    <cellStyle name="20% - Énfasis4 2" xfId="9929" xr:uid="{00000000-0005-0000-0000-0000C60D0000}"/>
    <cellStyle name="20% - Énfasis5" xfId="3765" xr:uid="{00000000-0005-0000-0000-0000C70D0000}"/>
    <cellStyle name="20% - Énfasis5 2" xfId="9930" xr:uid="{00000000-0005-0000-0000-0000C80D0000}"/>
    <cellStyle name="20% - Énfasis6" xfId="3766" xr:uid="{00000000-0005-0000-0000-0000C90D0000}"/>
    <cellStyle name="20% - Énfasis6 2" xfId="9931" xr:uid="{00000000-0005-0000-0000-0000CA0D0000}"/>
    <cellStyle name="2DP" xfId="167" xr:uid="{00000000-0005-0000-0000-0000CB0D0000}"/>
    <cellStyle name="2DP 2" xfId="7179" xr:uid="{00000000-0005-0000-0000-0000CC0D0000}"/>
    <cellStyle name="2DP bold" xfId="168" xr:uid="{00000000-0005-0000-0000-0000CD0D0000}"/>
    <cellStyle name="2DP bold 2" xfId="7180" xr:uid="{00000000-0005-0000-0000-0000CE0D0000}"/>
    <cellStyle name="33" xfId="169" xr:uid="{00000000-0005-0000-0000-0000CF0D0000}"/>
    <cellStyle name="3DP" xfId="170" xr:uid="{00000000-0005-0000-0000-0000D00D0000}"/>
    <cellStyle name="3DP 2" xfId="7181" xr:uid="{00000000-0005-0000-0000-0000D10D0000}"/>
    <cellStyle name="3f1o_1997 Qty Summary" xfId="3767" xr:uid="{00000000-0005-0000-0000-0000D20D0000}"/>
    <cellStyle name="4" xfId="171" xr:uid="{00000000-0005-0000-0000-0000D30D0000}"/>
    <cellStyle name="4 2" xfId="7182" xr:uid="{00000000-0005-0000-0000-0000D40D0000}"/>
    <cellStyle name="40% - Accent1" xfId="30" builtinId="31" customBuiltin="1"/>
    <cellStyle name="40% - Accent1 10" xfId="730" xr:uid="{00000000-0005-0000-0000-0000D60D0000}"/>
    <cellStyle name="40% - Accent1 10 2" xfId="1749" xr:uid="{00000000-0005-0000-0000-0000D70D0000}"/>
    <cellStyle name="40% - Accent1 10 2 2" xfId="2989" xr:uid="{00000000-0005-0000-0000-0000D80D0000}"/>
    <cellStyle name="40% - Accent1 10 2 2 2" xfId="13717" xr:uid="{00000000-0005-0000-0000-0000D90D0000}"/>
    <cellStyle name="40% - Accent1 10 2 2 3" xfId="9400" xr:uid="{00000000-0005-0000-0000-0000DA0D0000}"/>
    <cellStyle name="40% - Accent1 10 2 3" xfId="12684" xr:uid="{00000000-0005-0000-0000-0000DB0D0000}"/>
    <cellStyle name="40% - Accent1 10 2 4" xfId="8337" xr:uid="{00000000-0005-0000-0000-0000DC0D0000}"/>
    <cellStyle name="40% - Accent1 10 3" xfId="2494" xr:uid="{00000000-0005-0000-0000-0000DD0D0000}"/>
    <cellStyle name="40% - Accent1 10 3 2" xfId="13222" xr:uid="{00000000-0005-0000-0000-0000DE0D0000}"/>
    <cellStyle name="40% - Accent1 10 3 3" xfId="8984" xr:uid="{00000000-0005-0000-0000-0000DF0D0000}"/>
    <cellStyle name="40% - Accent1 10 4" xfId="12166" xr:uid="{00000000-0005-0000-0000-0000E00D0000}"/>
    <cellStyle name="40% - Accent1 10 5" xfId="7555" xr:uid="{00000000-0005-0000-0000-0000E10D0000}"/>
    <cellStyle name="40% - Accent1 11" xfId="752" xr:uid="{00000000-0005-0000-0000-0000E20D0000}"/>
    <cellStyle name="40% - Accent1 11 2" xfId="1766" xr:uid="{00000000-0005-0000-0000-0000E30D0000}"/>
    <cellStyle name="40% - Accent1 11 2 2" xfId="3003" xr:uid="{00000000-0005-0000-0000-0000E40D0000}"/>
    <cellStyle name="40% - Accent1 11 2 2 2" xfId="13731" xr:uid="{00000000-0005-0000-0000-0000E50D0000}"/>
    <cellStyle name="40% - Accent1 11 2 2 3" xfId="9413" xr:uid="{00000000-0005-0000-0000-0000E60D0000}"/>
    <cellStyle name="40% - Accent1 11 2 3" xfId="12698" xr:uid="{00000000-0005-0000-0000-0000E70D0000}"/>
    <cellStyle name="40% - Accent1 11 2 4" xfId="8353" xr:uid="{00000000-0005-0000-0000-0000E80D0000}"/>
    <cellStyle name="40% - Accent1 11 3" xfId="2508" xr:uid="{00000000-0005-0000-0000-0000E90D0000}"/>
    <cellStyle name="40% - Accent1 11 3 2" xfId="13236" xr:uid="{00000000-0005-0000-0000-0000EA0D0000}"/>
    <cellStyle name="40% - Accent1 11 3 3" xfId="8997" xr:uid="{00000000-0005-0000-0000-0000EB0D0000}"/>
    <cellStyle name="40% - Accent1 11 4" xfId="12180" xr:uid="{00000000-0005-0000-0000-0000EC0D0000}"/>
    <cellStyle name="40% - Accent1 11 5" xfId="7576" xr:uid="{00000000-0005-0000-0000-0000ED0D0000}"/>
    <cellStyle name="40% - Accent1 12" xfId="805" xr:uid="{00000000-0005-0000-0000-0000EE0D0000}"/>
    <cellStyle name="40% - Accent1 12 2" xfId="1789" xr:uid="{00000000-0005-0000-0000-0000EF0D0000}"/>
    <cellStyle name="40% - Accent1 12 2 2" xfId="3021" xr:uid="{00000000-0005-0000-0000-0000F00D0000}"/>
    <cellStyle name="40% - Accent1 12 2 2 2" xfId="13749" xr:uid="{00000000-0005-0000-0000-0000F10D0000}"/>
    <cellStyle name="40% - Accent1 12 2 2 3" xfId="9426" xr:uid="{00000000-0005-0000-0000-0000F20D0000}"/>
    <cellStyle name="40% - Accent1 12 2 3" xfId="12716" xr:uid="{00000000-0005-0000-0000-0000F30D0000}"/>
    <cellStyle name="40% - Accent1 12 2 4" xfId="8371" xr:uid="{00000000-0005-0000-0000-0000F40D0000}"/>
    <cellStyle name="40% - Accent1 12 3" xfId="2526" xr:uid="{00000000-0005-0000-0000-0000F50D0000}"/>
    <cellStyle name="40% - Accent1 12 3 2" xfId="13254" xr:uid="{00000000-0005-0000-0000-0000F60D0000}"/>
    <cellStyle name="40% - Accent1 12 3 3" xfId="9010" xr:uid="{00000000-0005-0000-0000-0000F70D0000}"/>
    <cellStyle name="40% - Accent1 12 4" xfId="12198" xr:uid="{00000000-0005-0000-0000-0000F80D0000}"/>
    <cellStyle name="40% - Accent1 12 5" xfId="7624" xr:uid="{00000000-0005-0000-0000-0000F90D0000}"/>
    <cellStyle name="40% - Accent1 13" xfId="1352" xr:uid="{00000000-0005-0000-0000-0000FA0D0000}"/>
    <cellStyle name="40% - Accent1 13 2" xfId="2117" xr:uid="{00000000-0005-0000-0000-0000FB0D0000}"/>
    <cellStyle name="40% - Accent1 13 2 2" xfId="3311" xr:uid="{00000000-0005-0000-0000-0000FC0D0000}"/>
    <cellStyle name="40% - Accent1 13 2 2 2" xfId="14039" xr:uid="{00000000-0005-0000-0000-0000FD0D0000}"/>
    <cellStyle name="40% - Accent1 13 2 2 3" xfId="9673" xr:uid="{00000000-0005-0000-0000-0000FE0D0000}"/>
    <cellStyle name="40% - Accent1 13 2 3" xfId="13005" xr:uid="{00000000-0005-0000-0000-0000FF0D0000}"/>
    <cellStyle name="40% - Accent1 13 2 4" xfId="8657" xr:uid="{00000000-0005-0000-0000-0000000E0000}"/>
    <cellStyle name="40% - Accent1 13 3" xfId="2803" xr:uid="{00000000-0005-0000-0000-0000010E0000}"/>
    <cellStyle name="40% - Accent1 13 3 2" xfId="13531" xr:uid="{00000000-0005-0000-0000-0000020E0000}"/>
    <cellStyle name="40% - Accent1 13 3 3" xfId="9257" xr:uid="{00000000-0005-0000-0000-0000030E0000}"/>
    <cellStyle name="40% - Accent1 13 4" xfId="12497" xr:uid="{00000000-0005-0000-0000-0000040E0000}"/>
    <cellStyle name="40% - Accent1 13 5" xfId="7991" xr:uid="{00000000-0005-0000-0000-0000050E0000}"/>
    <cellStyle name="40% - Accent1 14" xfId="1435" xr:uid="{00000000-0005-0000-0000-0000060E0000}"/>
    <cellStyle name="40% - Accent1 14 2" xfId="2151" xr:uid="{00000000-0005-0000-0000-0000070E0000}"/>
    <cellStyle name="40% - Accent1 14 2 2" xfId="3334" xr:uid="{00000000-0005-0000-0000-0000080E0000}"/>
    <cellStyle name="40% - Accent1 14 2 2 2" xfId="14062" xr:uid="{00000000-0005-0000-0000-0000090E0000}"/>
    <cellStyle name="40% - Accent1 14 2 2 3" xfId="9686" xr:uid="{00000000-0005-0000-0000-00000A0E0000}"/>
    <cellStyle name="40% - Accent1 14 2 3" xfId="13028" xr:uid="{00000000-0005-0000-0000-00000B0E0000}"/>
    <cellStyle name="40% - Accent1 14 2 4" xfId="8681" xr:uid="{00000000-0005-0000-0000-00000C0E0000}"/>
    <cellStyle name="40% - Accent1 14 3" xfId="2826" xr:uid="{00000000-0005-0000-0000-00000D0E0000}"/>
    <cellStyle name="40% - Accent1 14 3 2" xfId="13554" xr:uid="{00000000-0005-0000-0000-00000E0E0000}"/>
    <cellStyle name="40% - Accent1 14 3 3" xfId="9270" xr:uid="{00000000-0005-0000-0000-00000F0E0000}"/>
    <cellStyle name="40% - Accent1 14 4" xfId="12519" xr:uid="{00000000-0005-0000-0000-0000100E0000}"/>
    <cellStyle name="40% - Accent1 14 5" xfId="8065" xr:uid="{00000000-0005-0000-0000-0000110E0000}"/>
    <cellStyle name="40% - Accent1 15" xfId="1504" xr:uid="{00000000-0005-0000-0000-0000120E0000}"/>
    <cellStyle name="40% - Accent1 15 2" xfId="4234" xr:uid="{00000000-0005-0000-0000-0000130E0000}"/>
    <cellStyle name="40% - Accent1 15 2 2" xfId="4590" xr:uid="{00000000-0005-0000-0000-0000140E0000}"/>
    <cellStyle name="40% - Accent1 15 2 2 2" xfId="14640" xr:uid="{00000000-0005-0000-0000-0000150E0000}"/>
    <cellStyle name="40% - Accent1 15 2 2 3" xfId="10474" xr:uid="{00000000-0005-0000-0000-0000160E0000}"/>
    <cellStyle name="40% - Accent1 15 2 3" xfId="14312" xr:uid="{00000000-0005-0000-0000-0000170E0000}"/>
    <cellStyle name="40% - Accent1 15 2 4" xfId="10172" xr:uid="{00000000-0005-0000-0000-0000180E0000}"/>
    <cellStyle name="40% - Accent1 15 3" xfId="4407" xr:uid="{00000000-0005-0000-0000-0000190E0000}"/>
    <cellStyle name="40% - Accent1 15 3 2" xfId="14465" xr:uid="{00000000-0005-0000-0000-00001A0E0000}"/>
    <cellStyle name="40% - Accent1 15 3 3" xfId="10315" xr:uid="{00000000-0005-0000-0000-00001B0E0000}"/>
    <cellStyle name="40% - Accent1 15 4" xfId="3432" xr:uid="{00000000-0005-0000-0000-00001C0E0000}"/>
    <cellStyle name="40% - Accent1 15 4 2" xfId="14117" xr:uid="{00000000-0005-0000-0000-00001D0E0000}"/>
    <cellStyle name="40% - Accent1 15 4 3" xfId="9743" xr:uid="{00000000-0005-0000-0000-00001E0E0000}"/>
    <cellStyle name="40% - Accent1 15 5" xfId="8124" xr:uid="{00000000-0005-0000-0000-00001F0E0000}"/>
    <cellStyle name="40% - Accent1 16" xfId="1466" xr:uid="{00000000-0005-0000-0000-0000200E0000}"/>
    <cellStyle name="40% - Accent1 16 2" xfId="2840" xr:uid="{00000000-0005-0000-0000-0000210E0000}"/>
    <cellStyle name="40% - Accent1 16 2 2" xfId="4603" xr:uid="{00000000-0005-0000-0000-0000220E0000}"/>
    <cellStyle name="40% - Accent1 16 2 2 2" xfId="14653" xr:uid="{00000000-0005-0000-0000-0000230E0000}"/>
    <cellStyle name="40% - Accent1 16 2 2 3" xfId="10487" xr:uid="{00000000-0005-0000-0000-0000240E0000}"/>
    <cellStyle name="40% - Accent1 16 2 3" xfId="13568" xr:uid="{00000000-0005-0000-0000-0000250E0000}"/>
    <cellStyle name="40% - Accent1 16 2 4" xfId="9283" xr:uid="{00000000-0005-0000-0000-0000260E0000}"/>
    <cellStyle name="40% - Accent1 16 3" xfId="4420" xr:uid="{00000000-0005-0000-0000-0000270E0000}"/>
    <cellStyle name="40% - Accent1 16 3 2" xfId="14478" xr:uid="{00000000-0005-0000-0000-0000280E0000}"/>
    <cellStyle name="40% - Accent1 16 3 3" xfId="10328" xr:uid="{00000000-0005-0000-0000-0000290E0000}"/>
    <cellStyle name="40% - Accent1 16 4" xfId="12533" xr:uid="{00000000-0005-0000-0000-00002A0E0000}"/>
    <cellStyle name="40% - Accent1 16 5" xfId="8095" xr:uid="{00000000-0005-0000-0000-00002B0E0000}"/>
    <cellStyle name="40% - Accent1 17" xfId="2291" xr:uid="{00000000-0005-0000-0000-00002C0E0000}"/>
    <cellStyle name="40% - Accent1 17 2" xfId="4248" xr:uid="{00000000-0005-0000-0000-00002D0E0000}"/>
    <cellStyle name="40% - Accent1 17 2 2" xfId="4616" xr:uid="{00000000-0005-0000-0000-00002E0E0000}"/>
    <cellStyle name="40% - Accent1 17 2 2 2" xfId="14666" xr:uid="{00000000-0005-0000-0000-00002F0E0000}"/>
    <cellStyle name="40% - Accent1 17 2 2 3" xfId="10500" xr:uid="{00000000-0005-0000-0000-0000300E0000}"/>
    <cellStyle name="40% - Accent1 17 2 3" xfId="14326" xr:uid="{00000000-0005-0000-0000-0000310E0000}"/>
    <cellStyle name="40% - Accent1 17 2 4" xfId="10186" xr:uid="{00000000-0005-0000-0000-0000320E0000}"/>
    <cellStyle name="40% - Accent1 17 3" xfId="4433" xr:uid="{00000000-0005-0000-0000-0000330E0000}"/>
    <cellStyle name="40% - Accent1 17 3 2" xfId="14491" xr:uid="{00000000-0005-0000-0000-0000340E0000}"/>
    <cellStyle name="40% - Accent1 17 3 3" xfId="10341" xr:uid="{00000000-0005-0000-0000-0000350E0000}"/>
    <cellStyle name="40% - Accent1 17 4" xfId="3447" xr:uid="{00000000-0005-0000-0000-0000360E0000}"/>
    <cellStyle name="40% - Accent1 17 4 2" xfId="14131" xr:uid="{00000000-0005-0000-0000-0000370E0000}"/>
    <cellStyle name="40% - Accent1 17 4 3" xfId="9757" xr:uid="{00000000-0005-0000-0000-0000380E0000}"/>
    <cellStyle name="40% - Accent1 17 5" xfId="13052" xr:uid="{00000000-0005-0000-0000-0000390E0000}"/>
    <cellStyle name="40% - Accent1 17 6" xfId="8807" xr:uid="{00000000-0005-0000-0000-00003A0E0000}"/>
    <cellStyle name="40% - Accent1 18" xfId="2314" xr:uid="{00000000-0005-0000-0000-00003B0E0000}"/>
    <cellStyle name="40% - Accent1 18 2" xfId="4261" xr:uid="{00000000-0005-0000-0000-00003C0E0000}"/>
    <cellStyle name="40% - Accent1 18 2 2" xfId="4629" xr:uid="{00000000-0005-0000-0000-00003D0E0000}"/>
    <cellStyle name="40% - Accent1 18 2 2 2" xfId="14679" xr:uid="{00000000-0005-0000-0000-00003E0E0000}"/>
    <cellStyle name="40% - Accent1 18 2 2 3" xfId="10513" xr:uid="{00000000-0005-0000-0000-00003F0E0000}"/>
    <cellStyle name="40% - Accent1 18 2 3" xfId="14339" xr:uid="{00000000-0005-0000-0000-0000400E0000}"/>
    <cellStyle name="40% - Accent1 18 2 4" xfId="10199" xr:uid="{00000000-0005-0000-0000-0000410E0000}"/>
    <cellStyle name="40% - Accent1 18 3" xfId="4446" xr:uid="{00000000-0005-0000-0000-0000420E0000}"/>
    <cellStyle name="40% - Accent1 18 3 2" xfId="14504" xr:uid="{00000000-0005-0000-0000-0000430E0000}"/>
    <cellStyle name="40% - Accent1 18 3 3" xfId="10354" xr:uid="{00000000-0005-0000-0000-0000440E0000}"/>
    <cellStyle name="40% - Accent1 18 4" xfId="3460" xr:uid="{00000000-0005-0000-0000-0000450E0000}"/>
    <cellStyle name="40% - Accent1 18 4 2" xfId="14144" xr:uid="{00000000-0005-0000-0000-0000460E0000}"/>
    <cellStyle name="40% - Accent1 18 4 3" xfId="9770" xr:uid="{00000000-0005-0000-0000-0000470E0000}"/>
    <cellStyle name="40% - Accent1 18 5" xfId="13067" xr:uid="{00000000-0005-0000-0000-0000480E0000}"/>
    <cellStyle name="40% - Accent1 18 6" xfId="8828" xr:uid="{00000000-0005-0000-0000-0000490E0000}"/>
    <cellStyle name="40% - Accent1 19" xfId="2343" xr:uid="{00000000-0005-0000-0000-00004A0E0000}"/>
    <cellStyle name="40% - Accent1 19 2" xfId="4274" xr:uid="{00000000-0005-0000-0000-00004B0E0000}"/>
    <cellStyle name="40% - Accent1 19 2 2" xfId="4642" xr:uid="{00000000-0005-0000-0000-00004C0E0000}"/>
    <cellStyle name="40% - Accent1 19 2 2 2" xfId="14692" xr:uid="{00000000-0005-0000-0000-00004D0E0000}"/>
    <cellStyle name="40% - Accent1 19 2 2 3" xfId="10526" xr:uid="{00000000-0005-0000-0000-00004E0E0000}"/>
    <cellStyle name="40% - Accent1 19 2 3" xfId="14352" xr:uid="{00000000-0005-0000-0000-00004F0E0000}"/>
    <cellStyle name="40% - Accent1 19 2 4" xfId="10212" xr:uid="{00000000-0005-0000-0000-0000500E0000}"/>
    <cellStyle name="40% - Accent1 19 3" xfId="4459" xr:uid="{00000000-0005-0000-0000-0000510E0000}"/>
    <cellStyle name="40% - Accent1 19 3 2" xfId="14517" xr:uid="{00000000-0005-0000-0000-0000520E0000}"/>
    <cellStyle name="40% - Accent1 19 3 3" xfId="10367" xr:uid="{00000000-0005-0000-0000-0000530E0000}"/>
    <cellStyle name="40% - Accent1 19 4" xfId="13082" xr:uid="{00000000-0005-0000-0000-0000540E0000}"/>
    <cellStyle name="40% - Accent1 19 5" xfId="8855" xr:uid="{00000000-0005-0000-0000-0000550E0000}"/>
    <cellStyle name="40% - Accent1 2" xfId="497" xr:uid="{00000000-0005-0000-0000-0000560E0000}"/>
    <cellStyle name="40% - Accent1 2 10" xfId="37296" xr:uid="{00000000-0005-0000-0000-0000570E0000}"/>
    <cellStyle name="40% - Accent1 2 2" xfId="1030" xr:uid="{00000000-0005-0000-0000-0000580E0000}"/>
    <cellStyle name="40% - Accent1 2 2 2" xfId="1152" xr:uid="{00000000-0005-0000-0000-0000590E0000}"/>
    <cellStyle name="40% - Accent1 2 2 2 2" xfId="1960" xr:uid="{00000000-0005-0000-0000-00005A0E0000}"/>
    <cellStyle name="40% - Accent1 2 2 2 2 2" xfId="3163" xr:uid="{00000000-0005-0000-0000-00005B0E0000}"/>
    <cellStyle name="40% - Accent1 2 2 2 2 2 2" xfId="13891" xr:uid="{00000000-0005-0000-0000-00005C0E0000}"/>
    <cellStyle name="40% - Accent1 2 2 2 2 2 3" xfId="9553" xr:uid="{00000000-0005-0000-0000-00005D0E0000}"/>
    <cellStyle name="40% - Accent1 2 2 2 2 3" xfId="12857" xr:uid="{00000000-0005-0000-0000-00005E0E0000}"/>
    <cellStyle name="40% - Accent1 2 2 2 2 4" xfId="8528" xr:uid="{00000000-0005-0000-0000-00005F0E0000}"/>
    <cellStyle name="40% - Accent1 2 2 2 3" xfId="2655" xr:uid="{00000000-0005-0000-0000-0000600E0000}"/>
    <cellStyle name="40% - Accent1 2 2 2 3 2" xfId="13383" xr:uid="{00000000-0005-0000-0000-0000610E0000}"/>
    <cellStyle name="40% - Accent1 2 2 2 3 3" xfId="9137" xr:uid="{00000000-0005-0000-0000-0000620E0000}"/>
    <cellStyle name="40% - Accent1 2 2 2 4" xfId="4807" xr:uid="{00000000-0005-0000-0000-0000630E0000}"/>
    <cellStyle name="40% - Accent1 2 2 2 5" xfId="12344" xr:uid="{00000000-0005-0000-0000-0000640E0000}"/>
    <cellStyle name="40% - Accent1 2 2 2 6" xfId="7832" xr:uid="{00000000-0005-0000-0000-0000650E0000}"/>
    <cellStyle name="40% - Accent1 2 2 3" xfId="1844" xr:uid="{00000000-0005-0000-0000-0000660E0000}"/>
    <cellStyle name="40% - Accent1 2 2 3 2" xfId="3048" xr:uid="{00000000-0005-0000-0000-0000670E0000}"/>
    <cellStyle name="40% - Accent1 2 2 3 2 2" xfId="13776" xr:uid="{00000000-0005-0000-0000-0000680E0000}"/>
    <cellStyle name="40% - Accent1 2 2 3 2 3" xfId="9439" xr:uid="{00000000-0005-0000-0000-0000690E0000}"/>
    <cellStyle name="40% - Accent1 2 2 3 3" xfId="4808" xr:uid="{00000000-0005-0000-0000-00006A0E0000}"/>
    <cellStyle name="40% - Accent1 2 2 3 4" xfId="12742" xr:uid="{00000000-0005-0000-0000-00006B0E0000}"/>
    <cellStyle name="40% - Accent1 2 2 3 5" xfId="8413" xr:uid="{00000000-0005-0000-0000-00006C0E0000}"/>
    <cellStyle name="40% - Accent1 2 2 4" xfId="2540" xr:uid="{00000000-0005-0000-0000-00006D0E0000}"/>
    <cellStyle name="40% - Accent1 2 2 4 2" xfId="13268" xr:uid="{00000000-0005-0000-0000-00006E0E0000}"/>
    <cellStyle name="40% - Accent1 2 2 4 3" xfId="9023" xr:uid="{00000000-0005-0000-0000-00006F0E0000}"/>
    <cellStyle name="40% - Accent1 2 2 5" xfId="4806" xr:uid="{00000000-0005-0000-0000-0000700E0000}"/>
    <cellStyle name="40% - Accent1 2 2 6" xfId="12228" xr:uid="{00000000-0005-0000-0000-0000710E0000}"/>
    <cellStyle name="40% - Accent1 2 2 7" xfId="7711" xr:uid="{00000000-0005-0000-0000-0000720E0000}"/>
    <cellStyle name="40% - Accent1 2 3" xfId="1153" xr:uid="{00000000-0005-0000-0000-0000730E0000}"/>
    <cellStyle name="40% - Accent1 2 3 2" xfId="1961" xr:uid="{00000000-0005-0000-0000-0000740E0000}"/>
    <cellStyle name="40% - Accent1 2 3 2 2" xfId="3164" xr:uid="{00000000-0005-0000-0000-0000750E0000}"/>
    <cellStyle name="40% - Accent1 2 3 2 2 2" xfId="13892" xr:uid="{00000000-0005-0000-0000-0000760E0000}"/>
    <cellStyle name="40% - Accent1 2 3 2 2 3" xfId="9554" xr:uid="{00000000-0005-0000-0000-0000770E0000}"/>
    <cellStyle name="40% - Accent1 2 3 2 3" xfId="12858" xr:uid="{00000000-0005-0000-0000-0000780E0000}"/>
    <cellStyle name="40% - Accent1 2 3 2 4" xfId="8529" xr:uid="{00000000-0005-0000-0000-0000790E0000}"/>
    <cellStyle name="40% - Accent1 2 3 3" xfId="2656" xr:uid="{00000000-0005-0000-0000-00007A0E0000}"/>
    <cellStyle name="40% - Accent1 2 3 3 2" xfId="13384" xr:uid="{00000000-0005-0000-0000-00007B0E0000}"/>
    <cellStyle name="40% - Accent1 2 3 3 3" xfId="9138" xr:uid="{00000000-0005-0000-0000-00007C0E0000}"/>
    <cellStyle name="40% - Accent1 2 3 4" xfId="12345" xr:uid="{00000000-0005-0000-0000-00007D0E0000}"/>
    <cellStyle name="40% - Accent1 2 3 5" xfId="7833" xr:uid="{00000000-0005-0000-0000-00007E0E0000}"/>
    <cellStyle name="40% - Accent1 2 4" xfId="1151" xr:uid="{00000000-0005-0000-0000-00007F0E0000}"/>
    <cellStyle name="40% - Accent1 2 4 2" xfId="1959" xr:uid="{00000000-0005-0000-0000-0000800E0000}"/>
    <cellStyle name="40% - Accent1 2 4 2 2" xfId="3162" xr:uid="{00000000-0005-0000-0000-0000810E0000}"/>
    <cellStyle name="40% - Accent1 2 4 2 2 2" xfId="13890" xr:uid="{00000000-0005-0000-0000-0000820E0000}"/>
    <cellStyle name="40% - Accent1 2 4 2 2 3" xfId="9552" xr:uid="{00000000-0005-0000-0000-0000830E0000}"/>
    <cellStyle name="40% - Accent1 2 4 2 3" xfId="12856" xr:uid="{00000000-0005-0000-0000-0000840E0000}"/>
    <cellStyle name="40% - Accent1 2 4 2 4" xfId="8527" xr:uid="{00000000-0005-0000-0000-0000850E0000}"/>
    <cellStyle name="40% - Accent1 2 4 3" xfId="2654" xr:uid="{00000000-0005-0000-0000-0000860E0000}"/>
    <cellStyle name="40% - Accent1 2 4 3 2" xfId="13382" xr:uid="{00000000-0005-0000-0000-0000870E0000}"/>
    <cellStyle name="40% - Accent1 2 4 3 3" xfId="9136" xr:uid="{00000000-0005-0000-0000-0000880E0000}"/>
    <cellStyle name="40% - Accent1 2 4 4" xfId="12343" xr:uid="{00000000-0005-0000-0000-0000890E0000}"/>
    <cellStyle name="40% - Accent1 2 4 5" xfId="7831" xr:uid="{00000000-0005-0000-0000-00008A0E0000}"/>
    <cellStyle name="40% - Accent1 2 5" xfId="1639" xr:uid="{00000000-0005-0000-0000-00008B0E0000}"/>
    <cellStyle name="40% - Accent1 2 5 2" xfId="2901" xr:uid="{00000000-0005-0000-0000-00008C0E0000}"/>
    <cellStyle name="40% - Accent1 2 5 2 2" xfId="13629" xr:uid="{00000000-0005-0000-0000-00008D0E0000}"/>
    <cellStyle name="40% - Accent1 2 5 2 3" xfId="9330" xr:uid="{00000000-0005-0000-0000-00008E0E0000}"/>
    <cellStyle name="40% - Accent1 2 5 3" xfId="12596" xr:uid="{00000000-0005-0000-0000-00008F0E0000}"/>
    <cellStyle name="40% - Accent1 2 5 4" xfId="8245" xr:uid="{00000000-0005-0000-0000-0000900E0000}"/>
    <cellStyle name="40% - Accent1 2 6" xfId="2407" xr:uid="{00000000-0005-0000-0000-0000910E0000}"/>
    <cellStyle name="40% - Accent1 2 6 2" xfId="13135" xr:uid="{00000000-0005-0000-0000-0000920E0000}"/>
    <cellStyle name="40% - Accent1 2 6 3" xfId="8914" xr:uid="{00000000-0005-0000-0000-0000930E0000}"/>
    <cellStyle name="40% - Accent1 2 7" xfId="4805" xr:uid="{00000000-0005-0000-0000-0000940E0000}"/>
    <cellStyle name="40% - Accent1 2 8" xfId="12059" xr:uid="{00000000-0005-0000-0000-0000950E0000}"/>
    <cellStyle name="40% - Accent1 2 9" xfId="7361" xr:uid="{00000000-0005-0000-0000-0000960E0000}"/>
    <cellStyle name="40% - Accent1 20" xfId="3473" xr:uid="{00000000-0005-0000-0000-0000970E0000}"/>
    <cellStyle name="40% - Accent1 20 2" xfId="4287" xr:uid="{00000000-0005-0000-0000-0000980E0000}"/>
    <cellStyle name="40% - Accent1 20 2 2" xfId="4655" xr:uid="{00000000-0005-0000-0000-0000990E0000}"/>
    <cellStyle name="40% - Accent1 20 2 2 2" xfId="14705" xr:uid="{00000000-0005-0000-0000-00009A0E0000}"/>
    <cellStyle name="40% - Accent1 20 2 2 3" xfId="10539" xr:uid="{00000000-0005-0000-0000-00009B0E0000}"/>
    <cellStyle name="40% - Accent1 20 2 3" xfId="14365" xr:uid="{00000000-0005-0000-0000-00009C0E0000}"/>
    <cellStyle name="40% - Accent1 20 2 4" xfId="10225" xr:uid="{00000000-0005-0000-0000-00009D0E0000}"/>
    <cellStyle name="40% - Accent1 20 3" xfId="4472" xr:uid="{00000000-0005-0000-0000-00009E0E0000}"/>
    <cellStyle name="40% - Accent1 20 3 2" xfId="14530" xr:uid="{00000000-0005-0000-0000-00009F0E0000}"/>
    <cellStyle name="40% - Accent1 20 3 3" xfId="10380" xr:uid="{00000000-0005-0000-0000-0000A00E0000}"/>
    <cellStyle name="40% - Accent1 20 4" xfId="14157" xr:uid="{00000000-0005-0000-0000-0000A10E0000}"/>
    <cellStyle name="40% - Accent1 20 5" xfId="9783" xr:uid="{00000000-0005-0000-0000-0000A20E0000}"/>
    <cellStyle name="40% - Accent1 21" xfId="3486" xr:uid="{00000000-0005-0000-0000-0000A30E0000}"/>
    <cellStyle name="40% - Accent1 21 2" xfId="4300" xr:uid="{00000000-0005-0000-0000-0000A40E0000}"/>
    <cellStyle name="40% - Accent1 21 2 2" xfId="4668" xr:uid="{00000000-0005-0000-0000-0000A50E0000}"/>
    <cellStyle name="40% - Accent1 21 2 2 2" xfId="14718" xr:uid="{00000000-0005-0000-0000-0000A60E0000}"/>
    <cellStyle name="40% - Accent1 21 2 2 3" xfId="10552" xr:uid="{00000000-0005-0000-0000-0000A70E0000}"/>
    <cellStyle name="40% - Accent1 21 2 3" xfId="14378" xr:uid="{00000000-0005-0000-0000-0000A80E0000}"/>
    <cellStyle name="40% - Accent1 21 2 4" xfId="10238" xr:uid="{00000000-0005-0000-0000-0000A90E0000}"/>
    <cellStyle name="40% - Accent1 21 3" xfId="4485" xr:uid="{00000000-0005-0000-0000-0000AA0E0000}"/>
    <cellStyle name="40% - Accent1 21 3 2" xfId="14543" xr:uid="{00000000-0005-0000-0000-0000AB0E0000}"/>
    <cellStyle name="40% - Accent1 21 3 3" xfId="10393" xr:uid="{00000000-0005-0000-0000-0000AC0E0000}"/>
    <cellStyle name="40% - Accent1 21 4" xfId="14170" xr:uid="{00000000-0005-0000-0000-0000AD0E0000}"/>
    <cellStyle name="40% - Accent1 21 5" xfId="9796" xr:uid="{00000000-0005-0000-0000-0000AE0E0000}"/>
    <cellStyle name="40% - Accent1 22" xfId="3499" xr:uid="{00000000-0005-0000-0000-0000AF0E0000}"/>
    <cellStyle name="40% - Accent1 22 2" xfId="4163" xr:uid="{00000000-0005-0000-0000-0000B00E0000}"/>
    <cellStyle name="40% - Accent1 22 2 2" xfId="10122" xr:uid="{00000000-0005-0000-0000-0000B10E0000}"/>
    <cellStyle name="40% - Accent1 22 3" xfId="4498" xr:uid="{00000000-0005-0000-0000-0000B20E0000}"/>
    <cellStyle name="40% - Accent1 22 3 2" xfId="14556" xr:uid="{00000000-0005-0000-0000-0000B30E0000}"/>
    <cellStyle name="40% - Accent1 22 3 3" xfId="10406" xr:uid="{00000000-0005-0000-0000-0000B40E0000}"/>
    <cellStyle name="40% - Accent1 22 4" xfId="14183" xr:uid="{00000000-0005-0000-0000-0000B50E0000}"/>
    <cellStyle name="40% - Accent1 22 5" xfId="9809" xr:uid="{00000000-0005-0000-0000-0000B60E0000}"/>
    <cellStyle name="40% - Accent1 23" xfId="3512" xr:uid="{00000000-0005-0000-0000-0000B70E0000}"/>
    <cellStyle name="40% - Accent1 23 2" xfId="4511" xr:uid="{00000000-0005-0000-0000-0000B80E0000}"/>
    <cellStyle name="40% - Accent1 23 2 2" xfId="14569" xr:uid="{00000000-0005-0000-0000-0000B90E0000}"/>
    <cellStyle name="40% - Accent1 23 2 3" xfId="10419" xr:uid="{00000000-0005-0000-0000-0000BA0E0000}"/>
    <cellStyle name="40% - Accent1 23 3" xfId="14196" xr:uid="{00000000-0005-0000-0000-0000BB0E0000}"/>
    <cellStyle name="40% - Accent1 23 4" xfId="9822" xr:uid="{00000000-0005-0000-0000-0000BC0E0000}"/>
    <cellStyle name="40% - Accent1 24" xfId="3525" xr:uid="{00000000-0005-0000-0000-0000BD0E0000}"/>
    <cellStyle name="40% - Accent1 24 2" xfId="4524" xr:uid="{00000000-0005-0000-0000-0000BE0E0000}"/>
    <cellStyle name="40% - Accent1 24 2 2" xfId="14582" xr:uid="{00000000-0005-0000-0000-0000BF0E0000}"/>
    <cellStyle name="40% - Accent1 24 2 3" xfId="10432" xr:uid="{00000000-0005-0000-0000-0000C00E0000}"/>
    <cellStyle name="40% - Accent1 24 3" xfId="14209" xr:uid="{00000000-0005-0000-0000-0000C10E0000}"/>
    <cellStyle name="40% - Accent1 24 4" xfId="9835" xr:uid="{00000000-0005-0000-0000-0000C20E0000}"/>
    <cellStyle name="40% - Accent1 25" xfId="4326" xr:uid="{00000000-0005-0000-0000-0000C30E0000}"/>
    <cellStyle name="40% - Accent1 25 2" xfId="4681" xr:uid="{00000000-0005-0000-0000-0000C40E0000}"/>
    <cellStyle name="40% - Accent1 25 2 2" xfId="14731" xr:uid="{00000000-0005-0000-0000-0000C50E0000}"/>
    <cellStyle name="40% - Accent1 25 2 3" xfId="10565" xr:uid="{00000000-0005-0000-0000-0000C60E0000}"/>
    <cellStyle name="40% - Accent1 25 3" xfId="14391" xr:uid="{00000000-0005-0000-0000-0000C70E0000}"/>
    <cellStyle name="40% - Accent1 25 4" xfId="10251" xr:uid="{00000000-0005-0000-0000-0000C80E0000}"/>
    <cellStyle name="40% - Accent1 26" xfId="4339" xr:uid="{00000000-0005-0000-0000-0000C90E0000}"/>
    <cellStyle name="40% - Accent1 26 2" xfId="4694" xr:uid="{00000000-0005-0000-0000-0000CA0E0000}"/>
    <cellStyle name="40% - Accent1 26 2 2" xfId="14744" xr:uid="{00000000-0005-0000-0000-0000CB0E0000}"/>
    <cellStyle name="40% - Accent1 26 2 3" xfId="10578" xr:uid="{00000000-0005-0000-0000-0000CC0E0000}"/>
    <cellStyle name="40% - Accent1 26 3" xfId="14404" xr:uid="{00000000-0005-0000-0000-0000CD0E0000}"/>
    <cellStyle name="40% - Accent1 26 4" xfId="10264" xr:uid="{00000000-0005-0000-0000-0000CE0E0000}"/>
    <cellStyle name="40% - Accent1 27" xfId="4352" xr:uid="{00000000-0005-0000-0000-0000CF0E0000}"/>
    <cellStyle name="40% - Accent1 27 2" xfId="4707" xr:uid="{00000000-0005-0000-0000-0000D00E0000}"/>
    <cellStyle name="40% - Accent1 27 2 2" xfId="14757" xr:uid="{00000000-0005-0000-0000-0000D10E0000}"/>
    <cellStyle name="40% - Accent1 27 2 3" xfId="10591" xr:uid="{00000000-0005-0000-0000-0000D20E0000}"/>
    <cellStyle name="40% - Accent1 27 3" xfId="14417" xr:uid="{00000000-0005-0000-0000-0000D30E0000}"/>
    <cellStyle name="40% - Accent1 27 4" xfId="10277" xr:uid="{00000000-0005-0000-0000-0000D40E0000}"/>
    <cellStyle name="40% - Accent1 28" xfId="4365" xr:uid="{00000000-0005-0000-0000-0000D50E0000}"/>
    <cellStyle name="40% - Accent1 28 2" xfId="14430" xr:uid="{00000000-0005-0000-0000-0000D60E0000}"/>
    <cellStyle name="40% - Accent1 28 3" xfId="10290" xr:uid="{00000000-0005-0000-0000-0000D70E0000}"/>
    <cellStyle name="40% - Accent1 29" xfId="11956" xr:uid="{00000000-0005-0000-0000-0000D80E0000}"/>
    <cellStyle name="40% - Accent1 3" xfId="498" xr:uid="{00000000-0005-0000-0000-0000D90E0000}"/>
    <cellStyle name="40% - Accent1 3 2" xfId="1155" xr:uid="{00000000-0005-0000-0000-0000DA0E0000}"/>
    <cellStyle name="40% - Accent1 3 2 2" xfId="1963" xr:uid="{00000000-0005-0000-0000-0000DB0E0000}"/>
    <cellStyle name="40% - Accent1 3 2 2 2" xfId="3166" xr:uid="{00000000-0005-0000-0000-0000DC0E0000}"/>
    <cellStyle name="40% - Accent1 3 2 2 2 2" xfId="13894" xr:uid="{00000000-0005-0000-0000-0000DD0E0000}"/>
    <cellStyle name="40% - Accent1 3 2 2 2 3" xfId="9556" xr:uid="{00000000-0005-0000-0000-0000DE0E0000}"/>
    <cellStyle name="40% - Accent1 3 2 2 3" xfId="12860" xr:uid="{00000000-0005-0000-0000-0000DF0E0000}"/>
    <cellStyle name="40% - Accent1 3 2 2 4" xfId="8531" xr:uid="{00000000-0005-0000-0000-0000E00E0000}"/>
    <cellStyle name="40% - Accent1 3 2 3" xfId="2658" xr:uid="{00000000-0005-0000-0000-0000E10E0000}"/>
    <cellStyle name="40% - Accent1 3 2 3 2" xfId="13386" xr:uid="{00000000-0005-0000-0000-0000E20E0000}"/>
    <cellStyle name="40% - Accent1 3 2 3 3" xfId="9140" xr:uid="{00000000-0005-0000-0000-0000E30E0000}"/>
    <cellStyle name="40% - Accent1 3 2 4" xfId="12347" xr:uid="{00000000-0005-0000-0000-0000E40E0000}"/>
    <cellStyle name="40% - Accent1 3 2 5" xfId="7835" xr:uid="{00000000-0005-0000-0000-0000E50E0000}"/>
    <cellStyle name="40% - Accent1 3 3" xfId="1156" xr:uid="{00000000-0005-0000-0000-0000E60E0000}"/>
    <cellStyle name="40% - Accent1 3 3 2" xfId="1964" xr:uid="{00000000-0005-0000-0000-0000E70E0000}"/>
    <cellStyle name="40% - Accent1 3 3 2 2" xfId="3167" xr:uid="{00000000-0005-0000-0000-0000E80E0000}"/>
    <cellStyle name="40% - Accent1 3 3 2 2 2" xfId="13895" xr:uid="{00000000-0005-0000-0000-0000E90E0000}"/>
    <cellStyle name="40% - Accent1 3 3 2 2 3" xfId="9557" xr:uid="{00000000-0005-0000-0000-0000EA0E0000}"/>
    <cellStyle name="40% - Accent1 3 3 2 3" xfId="12861" xr:uid="{00000000-0005-0000-0000-0000EB0E0000}"/>
    <cellStyle name="40% - Accent1 3 3 2 4" xfId="8532" xr:uid="{00000000-0005-0000-0000-0000EC0E0000}"/>
    <cellStyle name="40% - Accent1 3 3 3" xfId="2659" xr:uid="{00000000-0005-0000-0000-0000ED0E0000}"/>
    <cellStyle name="40% - Accent1 3 3 3 2" xfId="13387" xr:uid="{00000000-0005-0000-0000-0000EE0E0000}"/>
    <cellStyle name="40% - Accent1 3 3 3 3" xfId="9141" xr:uid="{00000000-0005-0000-0000-0000EF0E0000}"/>
    <cellStyle name="40% - Accent1 3 3 4" xfId="12348" xr:uid="{00000000-0005-0000-0000-0000F00E0000}"/>
    <cellStyle name="40% - Accent1 3 3 5" xfId="7836" xr:uid="{00000000-0005-0000-0000-0000F10E0000}"/>
    <cellStyle name="40% - Accent1 3 4" xfId="1154" xr:uid="{00000000-0005-0000-0000-0000F20E0000}"/>
    <cellStyle name="40% - Accent1 3 4 2" xfId="1962" xr:uid="{00000000-0005-0000-0000-0000F30E0000}"/>
    <cellStyle name="40% - Accent1 3 4 2 2" xfId="3165" xr:uid="{00000000-0005-0000-0000-0000F40E0000}"/>
    <cellStyle name="40% - Accent1 3 4 2 2 2" xfId="13893" xr:uid="{00000000-0005-0000-0000-0000F50E0000}"/>
    <cellStyle name="40% - Accent1 3 4 2 2 3" xfId="9555" xr:uid="{00000000-0005-0000-0000-0000F60E0000}"/>
    <cellStyle name="40% - Accent1 3 4 2 3" xfId="12859" xr:uid="{00000000-0005-0000-0000-0000F70E0000}"/>
    <cellStyle name="40% - Accent1 3 4 2 4" xfId="8530" xr:uid="{00000000-0005-0000-0000-0000F80E0000}"/>
    <cellStyle name="40% - Accent1 3 4 3" xfId="2657" xr:uid="{00000000-0005-0000-0000-0000F90E0000}"/>
    <cellStyle name="40% - Accent1 3 4 3 2" xfId="13385" xr:uid="{00000000-0005-0000-0000-0000FA0E0000}"/>
    <cellStyle name="40% - Accent1 3 4 3 3" xfId="9139" xr:uid="{00000000-0005-0000-0000-0000FB0E0000}"/>
    <cellStyle name="40% - Accent1 3 4 4" xfId="12346" xr:uid="{00000000-0005-0000-0000-0000FC0E0000}"/>
    <cellStyle name="40% - Accent1 3 4 5" xfId="7834" xr:uid="{00000000-0005-0000-0000-0000FD0E0000}"/>
    <cellStyle name="40% - Accent1 3 5" xfId="1640" xr:uid="{00000000-0005-0000-0000-0000FE0E0000}"/>
    <cellStyle name="40% - Accent1 3 5 2" xfId="2902" xr:uid="{00000000-0005-0000-0000-0000FF0E0000}"/>
    <cellStyle name="40% - Accent1 3 5 2 2" xfId="13630" xr:uid="{00000000-0005-0000-0000-0000000F0000}"/>
    <cellStyle name="40% - Accent1 3 5 2 3" xfId="9331" xr:uid="{00000000-0005-0000-0000-0000010F0000}"/>
    <cellStyle name="40% - Accent1 3 5 3" xfId="12597" xr:uid="{00000000-0005-0000-0000-0000020F0000}"/>
    <cellStyle name="40% - Accent1 3 5 4" xfId="8246" xr:uid="{00000000-0005-0000-0000-0000030F0000}"/>
    <cellStyle name="40% - Accent1 3 6" xfId="2408" xr:uid="{00000000-0005-0000-0000-0000040F0000}"/>
    <cellStyle name="40% - Accent1 3 6 2" xfId="13136" xr:uid="{00000000-0005-0000-0000-0000050F0000}"/>
    <cellStyle name="40% - Accent1 3 6 3" xfId="8915" xr:uid="{00000000-0005-0000-0000-0000060F0000}"/>
    <cellStyle name="40% - Accent1 3 7" xfId="12060" xr:uid="{00000000-0005-0000-0000-0000070F0000}"/>
    <cellStyle name="40% - Accent1 3 8" xfId="7362" xr:uid="{00000000-0005-0000-0000-0000080F0000}"/>
    <cellStyle name="40% - Accent1 30" xfId="7140" xr:uid="{00000000-0005-0000-0000-0000090F0000}"/>
    <cellStyle name="40% - Accent1 31" xfId="102" xr:uid="{00000000-0005-0000-0000-00000A0F0000}"/>
    <cellStyle name="40% - Accent1 4" xfId="499" xr:uid="{00000000-0005-0000-0000-00000B0F0000}"/>
    <cellStyle name="40% - Accent1 4 2" xfId="1158" xr:uid="{00000000-0005-0000-0000-00000C0F0000}"/>
    <cellStyle name="40% - Accent1 4 2 2" xfId="1966" xr:uid="{00000000-0005-0000-0000-00000D0F0000}"/>
    <cellStyle name="40% - Accent1 4 2 2 2" xfId="3169" xr:uid="{00000000-0005-0000-0000-00000E0F0000}"/>
    <cellStyle name="40% - Accent1 4 2 2 2 2" xfId="13897" xr:uid="{00000000-0005-0000-0000-00000F0F0000}"/>
    <cellStyle name="40% - Accent1 4 2 2 2 3" xfId="9559" xr:uid="{00000000-0005-0000-0000-0000100F0000}"/>
    <cellStyle name="40% - Accent1 4 2 2 3" xfId="12863" xr:uid="{00000000-0005-0000-0000-0000110F0000}"/>
    <cellStyle name="40% - Accent1 4 2 2 4" xfId="8534" xr:uid="{00000000-0005-0000-0000-0000120F0000}"/>
    <cellStyle name="40% - Accent1 4 2 3" xfId="2661" xr:uid="{00000000-0005-0000-0000-0000130F0000}"/>
    <cellStyle name="40% - Accent1 4 2 3 2" xfId="13389" xr:uid="{00000000-0005-0000-0000-0000140F0000}"/>
    <cellStyle name="40% - Accent1 4 2 3 3" xfId="9143" xr:uid="{00000000-0005-0000-0000-0000150F0000}"/>
    <cellStyle name="40% - Accent1 4 2 4" xfId="12350" xr:uid="{00000000-0005-0000-0000-0000160F0000}"/>
    <cellStyle name="40% - Accent1 4 2 5" xfId="7838" xr:uid="{00000000-0005-0000-0000-0000170F0000}"/>
    <cellStyle name="40% - Accent1 4 3" xfId="1159" xr:uid="{00000000-0005-0000-0000-0000180F0000}"/>
    <cellStyle name="40% - Accent1 4 3 2" xfId="1967" xr:uid="{00000000-0005-0000-0000-0000190F0000}"/>
    <cellStyle name="40% - Accent1 4 3 2 2" xfId="3170" xr:uid="{00000000-0005-0000-0000-00001A0F0000}"/>
    <cellStyle name="40% - Accent1 4 3 2 2 2" xfId="13898" xr:uid="{00000000-0005-0000-0000-00001B0F0000}"/>
    <cellStyle name="40% - Accent1 4 3 2 2 3" xfId="9560" xr:uid="{00000000-0005-0000-0000-00001C0F0000}"/>
    <cellStyle name="40% - Accent1 4 3 2 3" xfId="12864" xr:uid="{00000000-0005-0000-0000-00001D0F0000}"/>
    <cellStyle name="40% - Accent1 4 3 2 4" xfId="8535" xr:uid="{00000000-0005-0000-0000-00001E0F0000}"/>
    <cellStyle name="40% - Accent1 4 3 3" xfId="2662" xr:uid="{00000000-0005-0000-0000-00001F0F0000}"/>
    <cellStyle name="40% - Accent1 4 3 3 2" xfId="13390" xr:uid="{00000000-0005-0000-0000-0000200F0000}"/>
    <cellStyle name="40% - Accent1 4 3 3 3" xfId="9144" xr:uid="{00000000-0005-0000-0000-0000210F0000}"/>
    <cellStyle name="40% - Accent1 4 3 4" xfId="12351" xr:uid="{00000000-0005-0000-0000-0000220F0000}"/>
    <cellStyle name="40% - Accent1 4 3 5" xfId="7839" xr:uid="{00000000-0005-0000-0000-0000230F0000}"/>
    <cellStyle name="40% - Accent1 4 4" xfId="1157" xr:uid="{00000000-0005-0000-0000-0000240F0000}"/>
    <cellStyle name="40% - Accent1 4 4 2" xfId="1965" xr:uid="{00000000-0005-0000-0000-0000250F0000}"/>
    <cellStyle name="40% - Accent1 4 4 2 2" xfId="3168" xr:uid="{00000000-0005-0000-0000-0000260F0000}"/>
    <cellStyle name="40% - Accent1 4 4 2 2 2" xfId="13896" xr:uid="{00000000-0005-0000-0000-0000270F0000}"/>
    <cellStyle name="40% - Accent1 4 4 2 2 3" xfId="9558" xr:uid="{00000000-0005-0000-0000-0000280F0000}"/>
    <cellStyle name="40% - Accent1 4 4 2 3" xfId="12862" xr:uid="{00000000-0005-0000-0000-0000290F0000}"/>
    <cellStyle name="40% - Accent1 4 4 2 4" xfId="8533" xr:uid="{00000000-0005-0000-0000-00002A0F0000}"/>
    <cellStyle name="40% - Accent1 4 4 3" xfId="2660" xr:uid="{00000000-0005-0000-0000-00002B0F0000}"/>
    <cellStyle name="40% - Accent1 4 4 3 2" xfId="13388" xr:uid="{00000000-0005-0000-0000-00002C0F0000}"/>
    <cellStyle name="40% - Accent1 4 4 3 3" xfId="9142" xr:uid="{00000000-0005-0000-0000-00002D0F0000}"/>
    <cellStyle name="40% - Accent1 4 4 4" xfId="12349" xr:uid="{00000000-0005-0000-0000-00002E0F0000}"/>
    <cellStyle name="40% - Accent1 4 4 5" xfId="7837" xr:uid="{00000000-0005-0000-0000-00002F0F0000}"/>
    <cellStyle name="40% - Accent1 4 5" xfId="1641" xr:uid="{00000000-0005-0000-0000-0000300F0000}"/>
    <cellStyle name="40% - Accent1 4 5 2" xfId="2903" xr:uid="{00000000-0005-0000-0000-0000310F0000}"/>
    <cellStyle name="40% - Accent1 4 5 2 2" xfId="13631" xr:uid="{00000000-0005-0000-0000-0000320F0000}"/>
    <cellStyle name="40% - Accent1 4 5 2 3" xfId="9332" xr:uid="{00000000-0005-0000-0000-0000330F0000}"/>
    <cellStyle name="40% - Accent1 4 5 3" xfId="12598" xr:uid="{00000000-0005-0000-0000-0000340F0000}"/>
    <cellStyle name="40% - Accent1 4 5 4" xfId="8247" xr:uid="{00000000-0005-0000-0000-0000350F0000}"/>
    <cellStyle name="40% - Accent1 4 6" xfId="2409" xr:uid="{00000000-0005-0000-0000-0000360F0000}"/>
    <cellStyle name="40% - Accent1 4 6 2" xfId="13137" xr:uid="{00000000-0005-0000-0000-0000370F0000}"/>
    <cellStyle name="40% - Accent1 4 6 3" xfId="8916" xr:uid="{00000000-0005-0000-0000-0000380F0000}"/>
    <cellStyle name="40% - Accent1 4 7" xfId="12061" xr:uid="{00000000-0005-0000-0000-0000390F0000}"/>
    <cellStyle name="40% - Accent1 4 8" xfId="7363" xr:uid="{00000000-0005-0000-0000-00003A0F0000}"/>
    <cellStyle name="40% - Accent1 5" xfId="500" xr:uid="{00000000-0005-0000-0000-00003B0F0000}"/>
    <cellStyle name="40% - Accent1 5 2" xfId="1161" xr:uid="{00000000-0005-0000-0000-00003C0F0000}"/>
    <cellStyle name="40% - Accent1 5 2 2" xfId="1969" xr:uid="{00000000-0005-0000-0000-00003D0F0000}"/>
    <cellStyle name="40% - Accent1 5 2 2 2" xfId="3172" xr:uid="{00000000-0005-0000-0000-00003E0F0000}"/>
    <cellStyle name="40% - Accent1 5 2 2 2 2" xfId="13900" xr:uid="{00000000-0005-0000-0000-00003F0F0000}"/>
    <cellStyle name="40% - Accent1 5 2 2 2 3" xfId="9562" xr:uid="{00000000-0005-0000-0000-0000400F0000}"/>
    <cellStyle name="40% - Accent1 5 2 2 3" xfId="12866" xr:uid="{00000000-0005-0000-0000-0000410F0000}"/>
    <cellStyle name="40% - Accent1 5 2 2 4" xfId="8537" xr:uid="{00000000-0005-0000-0000-0000420F0000}"/>
    <cellStyle name="40% - Accent1 5 2 3" xfId="2664" xr:uid="{00000000-0005-0000-0000-0000430F0000}"/>
    <cellStyle name="40% - Accent1 5 2 3 2" xfId="13392" xr:uid="{00000000-0005-0000-0000-0000440F0000}"/>
    <cellStyle name="40% - Accent1 5 2 3 3" xfId="9146" xr:uid="{00000000-0005-0000-0000-0000450F0000}"/>
    <cellStyle name="40% - Accent1 5 2 4" xfId="12353" xr:uid="{00000000-0005-0000-0000-0000460F0000}"/>
    <cellStyle name="40% - Accent1 5 2 5" xfId="7841" xr:uid="{00000000-0005-0000-0000-0000470F0000}"/>
    <cellStyle name="40% - Accent1 5 3" xfId="1162" xr:uid="{00000000-0005-0000-0000-0000480F0000}"/>
    <cellStyle name="40% - Accent1 5 3 2" xfId="1970" xr:uid="{00000000-0005-0000-0000-0000490F0000}"/>
    <cellStyle name="40% - Accent1 5 3 2 2" xfId="3173" xr:uid="{00000000-0005-0000-0000-00004A0F0000}"/>
    <cellStyle name="40% - Accent1 5 3 2 2 2" xfId="13901" xr:uid="{00000000-0005-0000-0000-00004B0F0000}"/>
    <cellStyle name="40% - Accent1 5 3 2 2 3" xfId="9563" xr:uid="{00000000-0005-0000-0000-00004C0F0000}"/>
    <cellStyle name="40% - Accent1 5 3 2 3" xfId="12867" xr:uid="{00000000-0005-0000-0000-00004D0F0000}"/>
    <cellStyle name="40% - Accent1 5 3 2 4" xfId="8538" xr:uid="{00000000-0005-0000-0000-00004E0F0000}"/>
    <cellStyle name="40% - Accent1 5 3 3" xfId="2665" xr:uid="{00000000-0005-0000-0000-00004F0F0000}"/>
    <cellStyle name="40% - Accent1 5 3 3 2" xfId="13393" xr:uid="{00000000-0005-0000-0000-0000500F0000}"/>
    <cellStyle name="40% - Accent1 5 3 3 3" xfId="9147" xr:uid="{00000000-0005-0000-0000-0000510F0000}"/>
    <cellStyle name="40% - Accent1 5 3 4" xfId="12354" xr:uid="{00000000-0005-0000-0000-0000520F0000}"/>
    <cellStyle name="40% - Accent1 5 3 5" xfId="7842" xr:uid="{00000000-0005-0000-0000-0000530F0000}"/>
    <cellStyle name="40% - Accent1 5 4" xfId="1160" xr:uid="{00000000-0005-0000-0000-0000540F0000}"/>
    <cellStyle name="40% - Accent1 5 4 2" xfId="1968" xr:uid="{00000000-0005-0000-0000-0000550F0000}"/>
    <cellStyle name="40% - Accent1 5 4 2 2" xfId="3171" xr:uid="{00000000-0005-0000-0000-0000560F0000}"/>
    <cellStyle name="40% - Accent1 5 4 2 2 2" xfId="13899" xr:uid="{00000000-0005-0000-0000-0000570F0000}"/>
    <cellStyle name="40% - Accent1 5 4 2 2 3" xfId="9561" xr:uid="{00000000-0005-0000-0000-0000580F0000}"/>
    <cellStyle name="40% - Accent1 5 4 2 3" xfId="12865" xr:uid="{00000000-0005-0000-0000-0000590F0000}"/>
    <cellStyle name="40% - Accent1 5 4 2 4" xfId="8536" xr:uid="{00000000-0005-0000-0000-00005A0F0000}"/>
    <cellStyle name="40% - Accent1 5 4 3" xfId="2663" xr:uid="{00000000-0005-0000-0000-00005B0F0000}"/>
    <cellStyle name="40% - Accent1 5 4 3 2" xfId="13391" xr:uid="{00000000-0005-0000-0000-00005C0F0000}"/>
    <cellStyle name="40% - Accent1 5 4 3 3" xfId="9145" xr:uid="{00000000-0005-0000-0000-00005D0F0000}"/>
    <cellStyle name="40% - Accent1 5 4 4" xfId="12352" xr:uid="{00000000-0005-0000-0000-00005E0F0000}"/>
    <cellStyle name="40% - Accent1 5 4 5" xfId="7840" xr:uid="{00000000-0005-0000-0000-00005F0F0000}"/>
    <cellStyle name="40% - Accent1 5 5" xfId="1642" xr:uid="{00000000-0005-0000-0000-0000600F0000}"/>
    <cellStyle name="40% - Accent1 5 5 2" xfId="2904" xr:uid="{00000000-0005-0000-0000-0000610F0000}"/>
    <cellStyle name="40% - Accent1 5 5 2 2" xfId="13632" xr:uid="{00000000-0005-0000-0000-0000620F0000}"/>
    <cellStyle name="40% - Accent1 5 5 2 3" xfId="9333" xr:uid="{00000000-0005-0000-0000-0000630F0000}"/>
    <cellStyle name="40% - Accent1 5 5 3" xfId="12599" xr:uid="{00000000-0005-0000-0000-0000640F0000}"/>
    <cellStyle name="40% - Accent1 5 5 4" xfId="8248" xr:uid="{00000000-0005-0000-0000-0000650F0000}"/>
    <cellStyle name="40% - Accent1 5 6" xfId="2410" xr:uid="{00000000-0005-0000-0000-0000660F0000}"/>
    <cellStyle name="40% - Accent1 5 6 2" xfId="13138" xr:uid="{00000000-0005-0000-0000-0000670F0000}"/>
    <cellStyle name="40% - Accent1 5 6 3" xfId="8917" xr:uid="{00000000-0005-0000-0000-0000680F0000}"/>
    <cellStyle name="40% - Accent1 5 7" xfId="12062" xr:uid="{00000000-0005-0000-0000-0000690F0000}"/>
    <cellStyle name="40% - Accent1 5 8" xfId="7364" xr:uid="{00000000-0005-0000-0000-00006A0F0000}"/>
    <cellStyle name="40% - Accent1 6" xfId="501" xr:uid="{00000000-0005-0000-0000-00006B0F0000}"/>
    <cellStyle name="40% - Accent1 6 2" xfId="1164" xr:uid="{00000000-0005-0000-0000-00006C0F0000}"/>
    <cellStyle name="40% - Accent1 6 2 2" xfId="1972" xr:uid="{00000000-0005-0000-0000-00006D0F0000}"/>
    <cellStyle name="40% - Accent1 6 2 2 2" xfId="3175" xr:uid="{00000000-0005-0000-0000-00006E0F0000}"/>
    <cellStyle name="40% - Accent1 6 2 2 2 2" xfId="13903" xr:uid="{00000000-0005-0000-0000-00006F0F0000}"/>
    <cellStyle name="40% - Accent1 6 2 2 2 3" xfId="9565" xr:uid="{00000000-0005-0000-0000-0000700F0000}"/>
    <cellStyle name="40% - Accent1 6 2 2 3" xfId="12869" xr:uid="{00000000-0005-0000-0000-0000710F0000}"/>
    <cellStyle name="40% - Accent1 6 2 2 4" xfId="8540" xr:uid="{00000000-0005-0000-0000-0000720F0000}"/>
    <cellStyle name="40% - Accent1 6 2 3" xfId="2667" xr:uid="{00000000-0005-0000-0000-0000730F0000}"/>
    <cellStyle name="40% - Accent1 6 2 3 2" xfId="13395" xr:uid="{00000000-0005-0000-0000-0000740F0000}"/>
    <cellStyle name="40% - Accent1 6 2 3 3" xfId="9149" xr:uid="{00000000-0005-0000-0000-0000750F0000}"/>
    <cellStyle name="40% - Accent1 6 2 4" xfId="12356" xr:uid="{00000000-0005-0000-0000-0000760F0000}"/>
    <cellStyle name="40% - Accent1 6 2 5" xfId="7844" xr:uid="{00000000-0005-0000-0000-0000770F0000}"/>
    <cellStyle name="40% - Accent1 6 3" xfId="1163" xr:uid="{00000000-0005-0000-0000-0000780F0000}"/>
    <cellStyle name="40% - Accent1 6 3 2" xfId="1971" xr:uid="{00000000-0005-0000-0000-0000790F0000}"/>
    <cellStyle name="40% - Accent1 6 3 2 2" xfId="3174" xr:uid="{00000000-0005-0000-0000-00007A0F0000}"/>
    <cellStyle name="40% - Accent1 6 3 2 2 2" xfId="13902" xr:uid="{00000000-0005-0000-0000-00007B0F0000}"/>
    <cellStyle name="40% - Accent1 6 3 2 2 3" xfId="9564" xr:uid="{00000000-0005-0000-0000-00007C0F0000}"/>
    <cellStyle name="40% - Accent1 6 3 2 3" xfId="12868" xr:uid="{00000000-0005-0000-0000-00007D0F0000}"/>
    <cellStyle name="40% - Accent1 6 3 2 4" xfId="8539" xr:uid="{00000000-0005-0000-0000-00007E0F0000}"/>
    <cellStyle name="40% - Accent1 6 3 3" xfId="2666" xr:uid="{00000000-0005-0000-0000-00007F0F0000}"/>
    <cellStyle name="40% - Accent1 6 3 3 2" xfId="13394" xr:uid="{00000000-0005-0000-0000-0000800F0000}"/>
    <cellStyle name="40% - Accent1 6 3 3 3" xfId="9148" xr:uid="{00000000-0005-0000-0000-0000810F0000}"/>
    <cellStyle name="40% - Accent1 6 3 4" xfId="12355" xr:uid="{00000000-0005-0000-0000-0000820F0000}"/>
    <cellStyle name="40% - Accent1 6 3 5" xfId="7843" xr:uid="{00000000-0005-0000-0000-0000830F0000}"/>
    <cellStyle name="40% - Accent1 6 4" xfId="1643" xr:uid="{00000000-0005-0000-0000-0000840F0000}"/>
    <cellStyle name="40% - Accent1 6 4 2" xfId="2905" xr:uid="{00000000-0005-0000-0000-0000850F0000}"/>
    <cellStyle name="40% - Accent1 6 4 2 2" xfId="13633" xr:uid="{00000000-0005-0000-0000-0000860F0000}"/>
    <cellStyle name="40% - Accent1 6 4 2 3" xfId="9334" xr:uid="{00000000-0005-0000-0000-0000870F0000}"/>
    <cellStyle name="40% - Accent1 6 4 3" xfId="12600" xr:uid="{00000000-0005-0000-0000-0000880F0000}"/>
    <cellStyle name="40% - Accent1 6 4 4" xfId="8249" xr:uid="{00000000-0005-0000-0000-0000890F0000}"/>
    <cellStyle name="40% - Accent1 6 5" xfId="2411" xr:uid="{00000000-0005-0000-0000-00008A0F0000}"/>
    <cellStyle name="40% - Accent1 6 5 2" xfId="13139" xr:uid="{00000000-0005-0000-0000-00008B0F0000}"/>
    <cellStyle name="40% - Accent1 6 5 3" xfId="8918" xr:uid="{00000000-0005-0000-0000-00008C0F0000}"/>
    <cellStyle name="40% - Accent1 6 6" xfId="12063" xr:uid="{00000000-0005-0000-0000-00008D0F0000}"/>
    <cellStyle name="40% - Accent1 6 7" xfId="7365" xr:uid="{00000000-0005-0000-0000-00008E0F0000}"/>
    <cellStyle name="40% - Accent1 7" xfId="502" xr:uid="{00000000-0005-0000-0000-00008F0F0000}"/>
    <cellStyle name="40% - Accent1 7 2" xfId="1166" xr:uid="{00000000-0005-0000-0000-0000900F0000}"/>
    <cellStyle name="40% - Accent1 7 2 2" xfId="1974" xr:uid="{00000000-0005-0000-0000-0000910F0000}"/>
    <cellStyle name="40% - Accent1 7 2 2 2" xfId="3177" xr:uid="{00000000-0005-0000-0000-0000920F0000}"/>
    <cellStyle name="40% - Accent1 7 2 2 2 2" xfId="13905" xr:uid="{00000000-0005-0000-0000-0000930F0000}"/>
    <cellStyle name="40% - Accent1 7 2 2 2 3" xfId="9567" xr:uid="{00000000-0005-0000-0000-0000940F0000}"/>
    <cellStyle name="40% - Accent1 7 2 2 3" xfId="12871" xr:uid="{00000000-0005-0000-0000-0000950F0000}"/>
    <cellStyle name="40% - Accent1 7 2 2 4" xfId="8542" xr:uid="{00000000-0005-0000-0000-0000960F0000}"/>
    <cellStyle name="40% - Accent1 7 2 3" xfId="2669" xr:uid="{00000000-0005-0000-0000-0000970F0000}"/>
    <cellStyle name="40% - Accent1 7 2 3 2" xfId="13397" xr:uid="{00000000-0005-0000-0000-0000980F0000}"/>
    <cellStyle name="40% - Accent1 7 2 3 3" xfId="9151" xr:uid="{00000000-0005-0000-0000-0000990F0000}"/>
    <cellStyle name="40% - Accent1 7 2 4" xfId="12358" xr:uid="{00000000-0005-0000-0000-00009A0F0000}"/>
    <cellStyle name="40% - Accent1 7 2 5" xfId="7846" xr:uid="{00000000-0005-0000-0000-00009B0F0000}"/>
    <cellStyle name="40% - Accent1 7 3" xfId="1165" xr:uid="{00000000-0005-0000-0000-00009C0F0000}"/>
    <cellStyle name="40% - Accent1 7 3 2" xfId="1973" xr:uid="{00000000-0005-0000-0000-00009D0F0000}"/>
    <cellStyle name="40% - Accent1 7 3 2 2" xfId="3176" xr:uid="{00000000-0005-0000-0000-00009E0F0000}"/>
    <cellStyle name="40% - Accent1 7 3 2 2 2" xfId="13904" xr:uid="{00000000-0005-0000-0000-00009F0F0000}"/>
    <cellStyle name="40% - Accent1 7 3 2 2 3" xfId="9566" xr:uid="{00000000-0005-0000-0000-0000A00F0000}"/>
    <cellStyle name="40% - Accent1 7 3 2 3" xfId="12870" xr:uid="{00000000-0005-0000-0000-0000A10F0000}"/>
    <cellStyle name="40% - Accent1 7 3 2 4" xfId="8541" xr:uid="{00000000-0005-0000-0000-0000A20F0000}"/>
    <cellStyle name="40% - Accent1 7 3 3" xfId="2668" xr:uid="{00000000-0005-0000-0000-0000A30F0000}"/>
    <cellStyle name="40% - Accent1 7 3 3 2" xfId="13396" xr:uid="{00000000-0005-0000-0000-0000A40F0000}"/>
    <cellStyle name="40% - Accent1 7 3 3 3" xfId="9150" xr:uid="{00000000-0005-0000-0000-0000A50F0000}"/>
    <cellStyle name="40% - Accent1 7 3 4" xfId="12357" xr:uid="{00000000-0005-0000-0000-0000A60F0000}"/>
    <cellStyle name="40% - Accent1 7 3 5" xfId="7845" xr:uid="{00000000-0005-0000-0000-0000A70F0000}"/>
    <cellStyle name="40% - Accent1 7 4" xfId="1644" xr:uid="{00000000-0005-0000-0000-0000A80F0000}"/>
    <cellStyle name="40% - Accent1 7 4 2" xfId="2906" xr:uid="{00000000-0005-0000-0000-0000A90F0000}"/>
    <cellStyle name="40% - Accent1 7 4 2 2" xfId="13634" xr:uid="{00000000-0005-0000-0000-0000AA0F0000}"/>
    <cellStyle name="40% - Accent1 7 4 2 3" xfId="9335" xr:uid="{00000000-0005-0000-0000-0000AB0F0000}"/>
    <cellStyle name="40% - Accent1 7 4 3" xfId="12601" xr:uid="{00000000-0005-0000-0000-0000AC0F0000}"/>
    <cellStyle name="40% - Accent1 7 4 4" xfId="8250" xr:uid="{00000000-0005-0000-0000-0000AD0F0000}"/>
    <cellStyle name="40% - Accent1 7 5" xfId="2412" xr:uid="{00000000-0005-0000-0000-0000AE0F0000}"/>
    <cellStyle name="40% - Accent1 7 5 2" xfId="13140" xr:uid="{00000000-0005-0000-0000-0000AF0F0000}"/>
    <cellStyle name="40% - Accent1 7 5 3" xfId="8919" xr:uid="{00000000-0005-0000-0000-0000B00F0000}"/>
    <cellStyle name="40% - Accent1 7 6" xfId="12064" xr:uid="{00000000-0005-0000-0000-0000B10F0000}"/>
    <cellStyle name="40% - Accent1 7 7" xfId="7366" xr:uid="{00000000-0005-0000-0000-0000B20F0000}"/>
    <cellStyle name="40% - Accent1 8" xfId="679" xr:uid="{00000000-0005-0000-0000-0000B30F0000}"/>
    <cellStyle name="40% - Accent1 8 2" xfId="1167" xr:uid="{00000000-0005-0000-0000-0000B40F0000}"/>
    <cellStyle name="40% - Accent1 8 2 2" xfId="4566" xr:uid="{00000000-0005-0000-0000-0000B50F0000}"/>
    <cellStyle name="40% - Accent1 8 2 2 2" xfId="14617" xr:uid="{00000000-0005-0000-0000-0000B60F0000}"/>
    <cellStyle name="40% - Accent1 8 2 2 3" xfId="10457" xr:uid="{00000000-0005-0000-0000-0000B70F0000}"/>
    <cellStyle name="40% - Accent1 8 2 3" xfId="4208" xr:uid="{00000000-0005-0000-0000-0000B80F0000}"/>
    <cellStyle name="40% - Accent1 8 2 3 2" xfId="14289" xr:uid="{00000000-0005-0000-0000-0000B90F0000}"/>
    <cellStyle name="40% - Accent1 8 2 3 3" xfId="10155" xr:uid="{00000000-0005-0000-0000-0000BA0F0000}"/>
    <cellStyle name="40% - Accent1 8 2 4" xfId="7847" xr:uid="{00000000-0005-0000-0000-0000BB0F0000}"/>
    <cellStyle name="40% - Accent1 8 3" xfId="1714" xr:uid="{00000000-0005-0000-0000-0000BC0F0000}"/>
    <cellStyle name="40% - Accent1 8 3 2" xfId="2959" xr:uid="{00000000-0005-0000-0000-0000BD0F0000}"/>
    <cellStyle name="40% - Accent1 8 3 2 2" xfId="13687" xr:uid="{00000000-0005-0000-0000-0000BE0F0000}"/>
    <cellStyle name="40% - Accent1 8 3 2 3" xfId="9374" xr:uid="{00000000-0005-0000-0000-0000BF0F0000}"/>
    <cellStyle name="40% - Accent1 8 3 3" xfId="12654" xr:uid="{00000000-0005-0000-0000-0000C00F0000}"/>
    <cellStyle name="40% - Accent1 8 3 4" xfId="8306" xr:uid="{00000000-0005-0000-0000-0000C10F0000}"/>
    <cellStyle name="40% - Accent1 8 4" xfId="2464" xr:uid="{00000000-0005-0000-0000-0000C20F0000}"/>
    <cellStyle name="40% - Accent1 8 4 2" xfId="13192" xr:uid="{00000000-0005-0000-0000-0000C30F0000}"/>
    <cellStyle name="40% - Accent1 8 4 3" xfId="8958" xr:uid="{00000000-0005-0000-0000-0000C40F0000}"/>
    <cellStyle name="40% - Accent1 8 5" xfId="12136" xr:uid="{00000000-0005-0000-0000-0000C50F0000}"/>
    <cellStyle name="40% - Accent1 8 6" xfId="7508" xr:uid="{00000000-0005-0000-0000-0000C60F0000}"/>
    <cellStyle name="40% - Accent1 9" xfId="701" xr:uid="{00000000-0005-0000-0000-0000C70F0000}"/>
    <cellStyle name="40% - Accent1 9 2" xfId="1168" xr:uid="{00000000-0005-0000-0000-0000C80F0000}"/>
    <cellStyle name="40% - Accent1 9 2 2" xfId="1976" xr:uid="{00000000-0005-0000-0000-0000C90F0000}"/>
    <cellStyle name="40% - Accent1 9 2 2 2" xfId="3178" xr:uid="{00000000-0005-0000-0000-0000CA0F0000}"/>
    <cellStyle name="40% - Accent1 9 2 2 2 2" xfId="13906" xr:uid="{00000000-0005-0000-0000-0000CB0F0000}"/>
    <cellStyle name="40% - Accent1 9 2 2 2 3" xfId="9568" xr:uid="{00000000-0005-0000-0000-0000CC0F0000}"/>
    <cellStyle name="40% - Accent1 9 2 2 3" xfId="12872" xr:uid="{00000000-0005-0000-0000-0000CD0F0000}"/>
    <cellStyle name="40% - Accent1 9 2 2 4" xfId="8544" xr:uid="{00000000-0005-0000-0000-0000CE0F0000}"/>
    <cellStyle name="40% - Accent1 9 2 3" xfId="2670" xr:uid="{00000000-0005-0000-0000-0000CF0F0000}"/>
    <cellStyle name="40% - Accent1 9 2 3 2" xfId="13398" xr:uid="{00000000-0005-0000-0000-0000D00F0000}"/>
    <cellStyle name="40% - Accent1 9 2 3 3" xfId="9152" xr:uid="{00000000-0005-0000-0000-0000D10F0000}"/>
    <cellStyle name="40% - Accent1 9 2 4" xfId="12359" xr:uid="{00000000-0005-0000-0000-0000D20F0000}"/>
    <cellStyle name="40% - Accent1 9 2 5" xfId="7848" xr:uid="{00000000-0005-0000-0000-0000D30F0000}"/>
    <cellStyle name="40% - Accent1 9 3" xfId="1729" xr:uid="{00000000-0005-0000-0000-0000D40F0000}"/>
    <cellStyle name="40% - Accent1 9 3 2" xfId="2974" xr:uid="{00000000-0005-0000-0000-0000D50F0000}"/>
    <cellStyle name="40% - Accent1 9 3 2 2" xfId="13702" xr:uid="{00000000-0005-0000-0000-0000D60F0000}"/>
    <cellStyle name="40% - Accent1 9 3 2 3" xfId="9387" xr:uid="{00000000-0005-0000-0000-0000D70F0000}"/>
    <cellStyle name="40% - Accent1 9 3 3" xfId="12669" xr:uid="{00000000-0005-0000-0000-0000D80F0000}"/>
    <cellStyle name="40% - Accent1 9 3 4" xfId="8319" xr:uid="{00000000-0005-0000-0000-0000D90F0000}"/>
    <cellStyle name="40% - Accent1 9 4" xfId="2479" xr:uid="{00000000-0005-0000-0000-0000DA0F0000}"/>
    <cellStyle name="40% - Accent1 9 4 2" xfId="13207" xr:uid="{00000000-0005-0000-0000-0000DB0F0000}"/>
    <cellStyle name="40% - Accent1 9 4 3" xfId="8971" xr:uid="{00000000-0005-0000-0000-0000DC0F0000}"/>
    <cellStyle name="40% - Accent1 9 5" xfId="12151" xr:uid="{00000000-0005-0000-0000-0000DD0F0000}"/>
    <cellStyle name="40% - Accent1 9 6" xfId="7528" xr:uid="{00000000-0005-0000-0000-0000DE0F0000}"/>
    <cellStyle name="40% - Accent2" xfId="33" builtinId="35" customBuiltin="1"/>
    <cellStyle name="40% - Accent2 10" xfId="733" xr:uid="{00000000-0005-0000-0000-0000E00F0000}"/>
    <cellStyle name="40% - Accent2 10 2" xfId="1752" xr:uid="{00000000-0005-0000-0000-0000E10F0000}"/>
    <cellStyle name="40% - Accent2 10 2 2" xfId="2991" xr:uid="{00000000-0005-0000-0000-0000E20F0000}"/>
    <cellStyle name="40% - Accent2 10 2 2 2" xfId="13719" xr:uid="{00000000-0005-0000-0000-0000E30F0000}"/>
    <cellStyle name="40% - Accent2 10 2 2 3" xfId="9402" xr:uid="{00000000-0005-0000-0000-0000E40F0000}"/>
    <cellStyle name="40% - Accent2 10 2 3" xfId="12686" xr:uid="{00000000-0005-0000-0000-0000E50F0000}"/>
    <cellStyle name="40% - Accent2 10 2 4" xfId="8340" xr:uid="{00000000-0005-0000-0000-0000E60F0000}"/>
    <cellStyle name="40% - Accent2 10 3" xfId="2496" xr:uid="{00000000-0005-0000-0000-0000E70F0000}"/>
    <cellStyle name="40% - Accent2 10 3 2" xfId="13224" xr:uid="{00000000-0005-0000-0000-0000E80F0000}"/>
    <cellStyle name="40% - Accent2 10 3 3" xfId="8986" xr:uid="{00000000-0005-0000-0000-0000E90F0000}"/>
    <cellStyle name="40% - Accent2 10 4" xfId="12168" xr:uid="{00000000-0005-0000-0000-0000EA0F0000}"/>
    <cellStyle name="40% - Accent2 10 5" xfId="7558" xr:uid="{00000000-0005-0000-0000-0000EB0F0000}"/>
    <cellStyle name="40% - Accent2 11" xfId="755" xr:uid="{00000000-0005-0000-0000-0000EC0F0000}"/>
    <cellStyle name="40% - Accent2 11 2" xfId="1768" xr:uid="{00000000-0005-0000-0000-0000ED0F0000}"/>
    <cellStyle name="40% - Accent2 11 2 2" xfId="3005" xr:uid="{00000000-0005-0000-0000-0000EE0F0000}"/>
    <cellStyle name="40% - Accent2 11 2 2 2" xfId="13733" xr:uid="{00000000-0005-0000-0000-0000EF0F0000}"/>
    <cellStyle name="40% - Accent2 11 2 2 3" xfId="9415" xr:uid="{00000000-0005-0000-0000-0000F00F0000}"/>
    <cellStyle name="40% - Accent2 11 2 3" xfId="12700" xr:uid="{00000000-0005-0000-0000-0000F10F0000}"/>
    <cellStyle name="40% - Accent2 11 2 4" xfId="8355" xr:uid="{00000000-0005-0000-0000-0000F20F0000}"/>
    <cellStyle name="40% - Accent2 11 3" xfId="2510" xr:uid="{00000000-0005-0000-0000-0000F30F0000}"/>
    <cellStyle name="40% - Accent2 11 3 2" xfId="13238" xr:uid="{00000000-0005-0000-0000-0000F40F0000}"/>
    <cellStyle name="40% - Accent2 11 3 3" xfId="8999" xr:uid="{00000000-0005-0000-0000-0000F50F0000}"/>
    <cellStyle name="40% - Accent2 11 4" xfId="12182" xr:uid="{00000000-0005-0000-0000-0000F60F0000}"/>
    <cellStyle name="40% - Accent2 11 5" xfId="7579" xr:uid="{00000000-0005-0000-0000-0000F70F0000}"/>
    <cellStyle name="40% - Accent2 12" xfId="808" xr:uid="{00000000-0005-0000-0000-0000F80F0000}"/>
    <cellStyle name="40% - Accent2 12 2" xfId="1791" xr:uid="{00000000-0005-0000-0000-0000F90F0000}"/>
    <cellStyle name="40% - Accent2 12 2 2" xfId="3023" xr:uid="{00000000-0005-0000-0000-0000FA0F0000}"/>
    <cellStyle name="40% - Accent2 12 2 2 2" xfId="13751" xr:uid="{00000000-0005-0000-0000-0000FB0F0000}"/>
    <cellStyle name="40% - Accent2 12 2 2 3" xfId="9428" xr:uid="{00000000-0005-0000-0000-0000FC0F0000}"/>
    <cellStyle name="40% - Accent2 12 2 3" xfId="12718" xr:uid="{00000000-0005-0000-0000-0000FD0F0000}"/>
    <cellStyle name="40% - Accent2 12 2 4" xfId="8373" xr:uid="{00000000-0005-0000-0000-0000FE0F0000}"/>
    <cellStyle name="40% - Accent2 12 3" xfId="2528" xr:uid="{00000000-0005-0000-0000-0000FF0F0000}"/>
    <cellStyle name="40% - Accent2 12 3 2" xfId="13256" xr:uid="{00000000-0005-0000-0000-000000100000}"/>
    <cellStyle name="40% - Accent2 12 3 3" xfId="9012" xr:uid="{00000000-0005-0000-0000-000001100000}"/>
    <cellStyle name="40% - Accent2 12 4" xfId="12200" xr:uid="{00000000-0005-0000-0000-000002100000}"/>
    <cellStyle name="40% - Accent2 12 5" xfId="7627" xr:uid="{00000000-0005-0000-0000-000003100000}"/>
    <cellStyle name="40% - Accent2 13" xfId="1356" xr:uid="{00000000-0005-0000-0000-000004100000}"/>
    <cellStyle name="40% - Accent2 13 2" xfId="2119" xr:uid="{00000000-0005-0000-0000-000005100000}"/>
    <cellStyle name="40% - Accent2 13 2 2" xfId="3313" xr:uid="{00000000-0005-0000-0000-000006100000}"/>
    <cellStyle name="40% - Accent2 13 2 2 2" xfId="14041" xr:uid="{00000000-0005-0000-0000-000007100000}"/>
    <cellStyle name="40% - Accent2 13 2 2 3" xfId="9675" xr:uid="{00000000-0005-0000-0000-000008100000}"/>
    <cellStyle name="40% - Accent2 13 2 3" xfId="13007" xr:uid="{00000000-0005-0000-0000-000009100000}"/>
    <cellStyle name="40% - Accent2 13 2 4" xfId="8659" xr:uid="{00000000-0005-0000-0000-00000A100000}"/>
    <cellStyle name="40% - Accent2 13 3" xfId="2805" xr:uid="{00000000-0005-0000-0000-00000B100000}"/>
    <cellStyle name="40% - Accent2 13 3 2" xfId="13533" xr:uid="{00000000-0005-0000-0000-00000C100000}"/>
    <cellStyle name="40% - Accent2 13 3 3" xfId="9259" xr:uid="{00000000-0005-0000-0000-00000D100000}"/>
    <cellStyle name="40% - Accent2 13 4" xfId="12499" xr:uid="{00000000-0005-0000-0000-00000E100000}"/>
    <cellStyle name="40% - Accent2 13 5" xfId="7995" xr:uid="{00000000-0005-0000-0000-00000F100000}"/>
    <cellStyle name="40% - Accent2 14" xfId="1438" xr:uid="{00000000-0005-0000-0000-000010100000}"/>
    <cellStyle name="40% - Accent2 14 2" xfId="2153" xr:uid="{00000000-0005-0000-0000-000011100000}"/>
    <cellStyle name="40% - Accent2 14 2 2" xfId="3336" xr:uid="{00000000-0005-0000-0000-000012100000}"/>
    <cellStyle name="40% - Accent2 14 2 2 2" xfId="14064" xr:uid="{00000000-0005-0000-0000-000013100000}"/>
    <cellStyle name="40% - Accent2 14 2 2 3" xfId="9688" xr:uid="{00000000-0005-0000-0000-000014100000}"/>
    <cellStyle name="40% - Accent2 14 2 3" xfId="13030" xr:uid="{00000000-0005-0000-0000-000015100000}"/>
    <cellStyle name="40% - Accent2 14 2 4" xfId="8683" xr:uid="{00000000-0005-0000-0000-000016100000}"/>
    <cellStyle name="40% - Accent2 14 3" xfId="2828" xr:uid="{00000000-0005-0000-0000-000017100000}"/>
    <cellStyle name="40% - Accent2 14 3 2" xfId="13556" xr:uid="{00000000-0005-0000-0000-000018100000}"/>
    <cellStyle name="40% - Accent2 14 3 3" xfId="9272" xr:uid="{00000000-0005-0000-0000-000019100000}"/>
    <cellStyle name="40% - Accent2 14 4" xfId="12521" xr:uid="{00000000-0005-0000-0000-00001A100000}"/>
    <cellStyle name="40% - Accent2 14 5" xfId="8068" xr:uid="{00000000-0005-0000-0000-00001B100000}"/>
    <cellStyle name="40% - Accent2 15" xfId="1508" xr:uid="{00000000-0005-0000-0000-00001C100000}"/>
    <cellStyle name="40% - Accent2 15 2" xfId="4236" xr:uid="{00000000-0005-0000-0000-00001D100000}"/>
    <cellStyle name="40% - Accent2 15 2 2" xfId="4592" xr:uid="{00000000-0005-0000-0000-00001E100000}"/>
    <cellStyle name="40% - Accent2 15 2 2 2" xfId="14642" xr:uid="{00000000-0005-0000-0000-00001F100000}"/>
    <cellStyle name="40% - Accent2 15 2 2 3" xfId="10476" xr:uid="{00000000-0005-0000-0000-000020100000}"/>
    <cellStyle name="40% - Accent2 15 2 3" xfId="14314" xr:uid="{00000000-0005-0000-0000-000021100000}"/>
    <cellStyle name="40% - Accent2 15 2 4" xfId="10174" xr:uid="{00000000-0005-0000-0000-000022100000}"/>
    <cellStyle name="40% - Accent2 15 3" xfId="4409" xr:uid="{00000000-0005-0000-0000-000023100000}"/>
    <cellStyle name="40% - Accent2 15 3 2" xfId="14467" xr:uid="{00000000-0005-0000-0000-000024100000}"/>
    <cellStyle name="40% - Accent2 15 3 3" xfId="10317" xr:uid="{00000000-0005-0000-0000-000025100000}"/>
    <cellStyle name="40% - Accent2 15 4" xfId="3434" xr:uid="{00000000-0005-0000-0000-000026100000}"/>
    <cellStyle name="40% - Accent2 15 4 2" xfId="14119" xr:uid="{00000000-0005-0000-0000-000027100000}"/>
    <cellStyle name="40% - Accent2 15 4 3" xfId="9745" xr:uid="{00000000-0005-0000-0000-000028100000}"/>
    <cellStyle name="40% - Accent2 15 5" xfId="8128" xr:uid="{00000000-0005-0000-0000-000029100000}"/>
    <cellStyle name="40% - Accent2 16" xfId="1469" xr:uid="{00000000-0005-0000-0000-00002A100000}"/>
    <cellStyle name="40% - Accent2 16 2" xfId="2842" xr:uid="{00000000-0005-0000-0000-00002B100000}"/>
    <cellStyle name="40% - Accent2 16 2 2" xfId="4605" xr:uid="{00000000-0005-0000-0000-00002C100000}"/>
    <cellStyle name="40% - Accent2 16 2 2 2" xfId="14655" xr:uid="{00000000-0005-0000-0000-00002D100000}"/>
    <cellStyle name="40% - Accent2 16 2 2 3" xfId="10489" xr:uid="{00000000-0005-0000-0000-00002E100000}"/>
    <cellStyle name="40% - Accent2 16 2 3" xfId="13570" xr:uid="{00000000-0005-0000-0000-00002F100000}"/>
    <cellStyle name="40% - Accent2 16 2 4" xfId="9285" xr:uid="{00000000-0005-0000-0000-000030100000}"/>
    <cellStyle name="40% - Accent2 16 3" xfId="4422" xr:uid="{00000000-0005-0000-0000-000031100000}"/>
    <cellStyle name="40% - Accent2 16 3 2" xfId="14480" xr:uid="{00000000-0005-0000-0000-000032100000}"/>
    <cellStyle name="40% - Accent2 16 3 3" xfId="10330" xr:uid="{00000000-0005-0000-0000-000033100000}"/>
    <cellStyle name="40% - Accent2 16 4" xfId="12535" xr:uid="{00000000-0005-0000-0000-000034100000}"/>
    <cellStyle name="40% - Accent2 16 5" xfId="8098" xr:uid="{00000000-0005-0000-0000-000035100000}"/>
    <cellStyle name="40% - Accent2 17" xfId="2294" xr:uid="{00000000-0005-0000-0000-000036100000}"/>
    <cellStyle name="40% - Accent2 17 2" xfId="4250" xr:uid="{00000000-0005-0000-0000-000037100000}"/>
    <cellStyle name="40% - Accent2 17 2 2" xfId="4618" xr:uid="{00000000-0005-0000-0000-000038100000}"/>
    <cellStyle name="40% - Accent2 17 2 2 2" xfId="14668" xr:uid="{00000000-0005-0000-0000-000039100000}"/>
    <cellStyle name="40% - Accent2 17 2 2 3" xfId="10502" xr:uid="{00000000-0005-0000-0000-00003A100000}"/>
    <cellStyle name="40% - Accent2 17 2 3" xfId="14328" xr:uid="{00000000-0005-0000-0000-00003B100000}"/>
    <cellStyle name="40% - Accent2 17 2 4" xfId="10188" xr:uid="{00000000-0005-0000-0000-00003C100000}"/>
    <cellStyle name="40% - Accent2 17 3" xfId="4435" xr:uid="{00000000-0005-0000-0000-00003D100000}"/>
    <cellStyle name="40% - Accent2 17 3 2" xfId="14493" xr:uid="{00000000-0005-0000-0000-00003E100000}"/>
    <cellStyle name="40% - Accent2 17 3 3" xfId="10343" xr:uid="{00000000-0005-0000-0000-00003F100000}"/>
    <cellStyle name="40% - Accent2 17 4" xfId="3449" xr:uid="{00000000-0005-0000-0000-000040100000}"/>
    <cellStyle name="40% - Accent2 17 4 2" xfId="14133" xr:uid="{00000000-0005-0000-0000-000041100000}"/>
    <cellStyle name="40% - Accent2 17 4 3" xfId="9759" xr:uid="{00000000-0005-0000-0000-000042100000}"/>
    <cellStyle name="40% - Accent2 17 5" xfId="13054" xr:uid="{00000000-0005-0000-0000-000043100000}"/>
    <cellStyle name="40% - Accent2 17 6" xfId="8810" xr:uid="{00000000-0005-0000-0000-000044100000}"/>
    <cellStyle name="40% - Accent2 18" xfId="2317" xr:uid="{00000000-0005-0000-0000-000045100000}"/>
    <cellStyle name="40% - Accent2 18 2" xfId="4263" xr:uid="{00000000-0005-0000-0000-000046100000}"/>
    <cellStyle name="40% - Accent2 18 2 2" xfId="4631" xr:uid="{00000000-0005-0000-0000-000047100000}"/>
    <cellStyle name="40% - Accent2 18 2 2 2" xfId="14681" xr:uid="{00000000-0005-0000-0000-000048100000}"/>
    <cellStyle name="40% - Accent2 18 2 2 3" xfId="10515" xr:uid="{00000000-0005-0000-0000-000049100000}"/>
    <cellStyle name="40% - Accent2 18 2 3" xfId="14341" xr:uid="{00000000-0005-0000-0000-00004A100000}"/>
    <cellStyle name="40% - Accent2 18 2 4" xfId="10201" xr:uid="{00000000-0005-0000-0000-00004B100000}"/>
    <cellStyle name="40% - Accent2 18 3" xfId="4448" xr:uid="{00000000-0005-0000-0000-00004C100000}"/>
    <cellStyle name="40% - Accent2 18 3 2" xfId="14506" xr:uid="{00000000-0005-0000-0000-00004D100000}"/>
    <cellStyle name="40% - Accent2 18 3 3" xfId="10356" xr:uid="{00000000-0005-0000-0000-00004E100000}"/>
    <cellStyle name="40% - Accent2 18 4" xfId="3462" xr:uid="{00000000-0005-0000-0000-00004F100000}"/>
    <cellStyle name="40% - Accent2 18 4 2" xfId="14146" xr:uid="{00000000-0005-0000-0000-000050100000}"/>
    <cellStyle name="40% - Accent2 18 4 3" xfId="9772" xr:uid="{00000000-0005-0000-0000-000051100000}"/>
    <cellStyle name="40% - Accent2 18 5" xfId="13069" xr:uid="{00000000-0005-0000-0000-000052100000}"/>
    <cellStyle name="40% - Accent2 18 6" xfId="8831" xr:uid="{00000000-0005-0000-0000-000053100000}"/>
    <cellStyle name="40% - Accent2 19" xfId="2346" xr:uid="{00000000-0005-0000-0000-000054100000}"/>
    <cellStyle name="40% - Accent2 19 2" xfId="4276" xr:uid="{00000000-0005-0000-0000-000055100000}"/>
    <cellStyle name="40% - Accent2 19 2 2" xfId="4644" xr:uid="{00000000-0005-0000-0000-000056100000}"/>
    <cellStyle name="40% - Accent2 19 2 2 2" xfId="14694" xr:uid="{00000000-0005-0000-0000-000057100000}"/>
    <cellStyle name="40% - Accent2 19 2 2 3" xfId="10528" xr:uid="{00000000-0005-0000-0000-000058100000}"/>
    <cellStyle name="40% - Accent2 19 2 3" xfId="14354" xr:uid="{00000000-0005-0000-0000-000059100000}"/>
    <cellStyle name="40% - Accent2 19 2 4" xfId="10214" xr:uid="{00000000-0005-0000-0000-00005A100000}"/>
    <cellStyle name="40% - Accent2 19 3" xfId="4461" xr:uid="{00000000-0005-0000-0000-00005B100000}"/>
    <cellStyle name="40% - Accent2 19 3 2" xfId="14519" xr:uid="{00000000-0005-0000-0000-00005C100000}"/>
    <cellStyle name="40% - Accent2 19 3 3" xfId="10369" xr:uid="{00000000-0005-0000-0000-00005D100000}"/>
    <cellStyle name="40% - Accent2 19 4" xfId="13084" xr:uid="{00000000-0005-0000-0000-00005E100000}"/>
    <cellStyle name="40% - Accent2 19 5" xfId="8858" xr:uid="{00000000-0005-0000-0000-00005F100000}"/>
    <cellStyle name="40% - Accent2 2" xfId="503" xr:uid="{00000000-0005-0000-0000-000060100000}"/>
    <cellStyle name="40% - Accent2 2 10" xfId="37297" xr:uid="{00000000-0005-0000-0000-000061100000}"/>
    <cellStyle name="40% - Accent2 2 2" xfId="1032" xr:uid="{00000000-0005-0000-0000-000062100000}"/>
    <cellStyle name="40% - Accent2 2 2 2" xfId="1170" xr:uid="{00000000-0005-0000-0000-000063100000}"/>
    <cellStyle name="40% - Accent2 2 2 2 2" xfId="1978" xr:uid="{00000000-0005-0000-0000-000064100000}"/>
    <cellStyle name="40% - Accent2 2 2 2 2 2" xfId="3180" xr:uid="{00000000-0005-0000-0000-000065100000}"/>
    <cellStyle name="40% - Accent2 2 2 2 2 2 2" xfId="13908" xr:uid="{00000000-0005-0000-0000-000066100000}"/>
    <cellStyle name="40% - Accent2 2 2 2 2 2 3" xfId="9570" xr:uid="{00000000-0005-0000-0000-000067100000}"/>
    <cellStyle name="40% - Accent2 2 2 2 2 3" xfId="12874" xr:uid="{00000000-0005-0000-0000-000068100000}"/>
    <cellStyle name="40% - Accent2 2 2 2 2 4" xfId="8546" xr:uid="{00000000-0005-0000-0000-000069100000}"/>
    <cellStyle name="40% - Accent2 2 2 2 3" xfId="2672" xr:uid="{00000000-0005-0000-0000-00006A100000}"/>
    <cellStyle name="40% - Accent2 2 2 2 3 2" xfId="13400" xr:uid="{00000000-0005-0000-0000-00006B100000}"/>
    <cellStyle name="40% - Accent2 2 2 2 3 3" xfId="9154" xr:uid="{00000000-0005-0000-0000-00006C100000}"/>
    <cellStyle name="40% - Accent2 2 2 2 4" xfId="4811" xr:uid="{00000000-0005-0000-0000-00006D100000}"/>
    <cellStyle name="40% - Accent2 2 2 2 5" xfId="12361" xr:uid="{00000000-0005-0000-0000-00006E100000}"/>
    <cellStyle name="40% - Accent2 2 2 2 6" xfId="7850" xr:uid="{00000000-0005-0000-0000-00006F100000}"/>
    <cellStyle name="40% - Accent2 2 2 3" xfId="1846" xr:uid="{00000000-0005-0000-0000-000070100000}"/>
    <cellStyle name="40% - Accent2 2 2 3 2" xfId="3050" xr:uid="{00000000-0005-0000-0000-000071100000}"/>
    <cellStyle name="40% - Accent2 2 2 3 2 2" xfId="13778" xr:uid="{00000000-0005-0000-0000-000072100000}"/>
    <cellStyle name="40% - Accent2 2 2 3 2 3" xfId="9441" xr:uid="{00000000-0005-0000-0000-000073100000}"/>
    <cellStyle name="40% - Accent2 2 2 3 3" xfId="4812" xr:uid="{00000000-0005-0000-0000-000074100000}"/>
    <cellStyle name="40% - Accent2 2 2 3 4" xfId="12744" xr:uid="{00000000-0005-0000-0000-000075100000}"/>
    <cellStyle name="40% - Accent2 2 2 3 5" xfId="8415" xr:uid="{00000000-0005-0000-0000-000076100000}"/>
    <cellStyle name="40% - Accent2 2 2 4" xfId="2542" xr:uid="{00000000-0005-0000-0000-000077100000}"/>
    <cellStyle name="40% - Accent2 2 2 4 2" xfId="13270" xr:uid="{00000000-0005-0000-0000-000078100000}"/>
    <cellStyle name="40% - Accent2 2 2 4 3" xfId="9025" xr:uid="{00000000-0005-0000-0000-000079100000}"/>
    <cellStyle name="40% - Accent2 2 2 5" xfId="4810" xr:uid="{00000000-0005-0000-0000-00007A100000}"/>
    <cellStyle name="40% - Accent2 2 2 6" xfId="12230" xr:uid="{00000000-0005-0000-0000-00007B100000}"/>
    <cellStyle name="40% - Accent2 2 2 7" xfId="7713" xr:uid="{00000000-0005-0000-0000-00007C100000}"/>
    <cellStyle name="40% - Accent2 2 3" xfId="1171" xr:uid="{00000000-0005-0000-0000-00007D100000}"/>
    <cellStyle name="40% - Accent2 2 3 2" xfId="1979" xr:uid="{00000000-0005-0000-0000-00007E100000}"/>
    <cellStyle name="40% - Accent2 2 3 2 2" xfId="3181" xr:uid="{00000000-0005-0000-0000-00007F100000}"/>
    <cellStyle name="40% - Accent2 2 3 2 2 2" xfId="13909" xr:uid="{00000000-0005-0000-0000-000080100000}"/>
    <cellStyle name="40% - Accent2 2 3 2 2 3" xfId="9571" xr:uid="{00000000-0005-0000-0000-000081100000}"/>
    <cellStyle name="40% - Accent2 2 3 2 3" xfId="12875" xr:uid="{00000000-0005-0000-0000-000082100000}"/>
    <cellStyle name="40% - Accent2 2 3 2 4" xfId="8547" xr:uid="{00000000-0005-0000-0000-000083100000}"/>
    <cellStyle name="40% - Accent2 2 3 3" xfId="2673" xr:uid="{00000000-0005-0000-0000-000084100000}"/>
    <cellStyle name="40% - Accent2 2 3 3 2" xfId="13401" xr:uid="{00000000-0005-0000-0000-000085100000}"/>
    <cellStyle name="40% - Accent2 2 3 3 3" xfId="9155" xr:uid="{00000000-0005-0000-0000-000086100000}"/>
    <cellStyle name="40% - Accent2 2 3 4" xfId="12362" xr:uid="{00000000-0005-0000-0000-000087100000}"/>
    <cellStyle name="40% - Accent2 2 3 5" xfId="7851" xr:uid="{00000000-0005-0000-0000-000088100000}"/>
    <cellStyle name="40% - Accent2 2 4" xfId="1169" xr:uid="{00000000-0005-0000-0000-000089100000}"/>
    <cellStyle name="40% - Accent2 2 4 2" xfId="1977" xr:uid="{00000000-0005-0000-0000-00008A100000}"/>
    <cellStyle name="40% - Accent2 2 4 2 2" xfId="3179" xr:uid="{00000000-0005-0000-0000-00008B100000}"/>
    <cellStyle name="40% - Accent2 2 4 2 2 2" xfId="13907" xr:uid="{00000000-0005-0000-0000-00008C100000}"/>
    <cellStyle name="40% - Accent2 2 4 2 2 3" xfId="9569" xr:uid="{00000000-0005-0000-0000-00008D100000}"/>
    <cellStyle name="40% - Accent2 2 4 2 3" xfId="12873" xr:uid="{00000000-0005-0000-0000-00008E100000}"/>
    <cellStyle name="40% - Accent2 2 4 2 4" xfId="8545" xr:uid="{00000000-0005-0000-0000-00008F100000}"/>
    <cellStyle name="40% - Accent2 2 4 3" xfId="2671" xr:uid="{00000000-0005-0000-0000-000090100000}"/>
    <cellStyle name="40% - Accent2 2 4 3 2" xfId="13399" xr:uid="{00000000-0005-0000-0000-000091100000}"/>
    <cellStyle name="40% - Accent2 2 4 3 3" xfId="9153" xr:uid="{00000000-0005-0000-0000-000092100000}"/>
    <cellStyle name="40% - Accent2 2 4 4" xfId="12360" xr:uid="{00000000-0005-0000-0000-000093100000}"/>
    <cellStyle name="40% - Accent2 2 4 5" xfId="7849" xr:uid="{00000000-0005-0000-0000-000094100000}"/>
    <cellStyle name="40% - Accent2 2 5" xfId="1645" xr:uid="{00000000-0005-0000-0000-000095100000}"/>
    <cellStyle name="40% - Accent2 2 5 2" xfId="2907" xr:uid="{00000000-0005-0000-0000-000096100000}"/>
    <cellStyle name="40% - Accent2 2 5 2 2" xfId="13635" xr:uid="{00000000-0005-0000-0000-000097100000}"/>
    <cellStyle name="40% - Accent2 2 5 2 3" xfId="9336" xr:uid="{00000000-0005-0000-0000-000098100000}"/>
    <cellStyle name="40% - Accent2 2 5 3" xfId="12602" xr:uid="{00000000-0005-0000-0000-000099100000}"/>
    <cellStyle name="40% - Accent2 2 5 4" xfId="8251" xr:uid="{00000000-0005-0000-0000-00009A100000}"/>
    <cellStyle name="40% - Accent2 2 6" xfId="2413" xr:uid="{00000000-0005-0000-0000-00009B100000}"/>
    <cellStyle name="40% - Accent2 2 6 2" xfId="13141" xr:uid="{00000000-0005-0000-0000-00009C100000}"/>
    <cellStyle name="40% - Accent2 2 6 3" xfId="8920" xr:uid="{00000000-0005-0000-0000-00009D100000}"/>
    <cellStyle name="40% - Accent2 2 7" xfId="4809" xr:uid="{00000000-0005-0000-0000-00009E100000}"/>
    <cellStyle name="40% - Accent2 2 8" xfId="12065" xr:uid="{00000000-0005-0000-0000-00009F100000}"/>
    <cellStyle name="40% - Accent2 2 9" xfId="7367" xr:uid="{00000000-0005-0000-0000-0000A0100000}"/>
    <cellStyle name="40% - Accent2 20" xfId="3475" xr:uid="{00000000-0005-0000-0000-0000A1100000}"/>
    <cellStyle name="40% - Accent2 20 2" xfId="4289" xr:uid="{00000000-0005-0000-0000-0000A2100000}"/>
    <cellStyle name="40% - Accent2 20 2 2" xfId="4657" xr:uid="{00000000-0005-0000-0000-0000A3100000}"/>
    <cellStyle name="40% - Accent2 20 2 2 2" xfId="14707" xr:uid="{00000000-0005-0000-0000-0000A4100000}"/>
    <cellStyle name="40% - Accent2 20 2 2 3" xfId="10541" xr:uid="{00000000-0005-0000-0000-0000A5100000}"/>
    <cellStyle name="40% - Accent2 20 2 3" xfId="14367" xr:uid="{00000000-0005-0000-0000-0000A6100000}"/>
    <cellStyle name="40% - Accent2 20 2 4" xfId="10227" xr:uid="{00000000-0005-0000-0000-0000A7100000}"/>
    <cellStyle name="40% - Accent2 20 3" xfId="4474" xr:uid="{00000000-0005-0000-0000-0000A8100000}"/>
    <cellStyle name="40% - Accent2 20 3 2" xfId="14532" xr:uid="{00000000-0005-0000-0000-0000A9100000}"/>
    <cellStyle name="40% - Accent2 20 3 3" xfId="10382" xr:uid="{00000000-0005-0000-0000-0000AA100000}"/>
    <cellStyle name="40% - Accent2 20 4" xfId="14159" xr:uid="{00000000-0005-0000-0000-0000AB100000}"/>
    <cellStyle name="40% - Accent2 20 5" xfId="9785" xr:uid="{00000000-0005-0000-0000-0000AC100000}"/>
    <cellStyle name="40% - Accent2 21" xfId="3488" xr:uid="{00000000-0005-0000-0000-0000AD100000}"/>
    <cellStyle name="40% - Accent2 21 2" xfId="4302" xr:uid="{00000000-0005-0000-0000-0000AE100000}"/>
    <cellStyle name="40% - Accent2 21 2 2" xfId="4670" xr:uid="{00000000-0005-0000-0000-0000AF100000}"/>
    <cellStyle name="40% - Accent2 21 2 2 2" xfId="14720" xr:uid="{00000000-0005-0000-0000-0000B0100000}"/>
    <cellStyle name="40% - Accent2 21 2 2 3" xfId="10554" xr:uid="{00000000-0005-0000-0000-0000B1100000}"/>
    <cellStyle name="40% - Accent2 21 2 3" xfId="14380" xr:uid="{00000000-0005-0000-0000-0000B2100000}"/>
    <cellStyle name="40% - Accent2 21 2 4" xfId="10240" xr:uid="{00000000-0005-0000-0000-0000B3100000}"/>
    <cellStyle name="40% - Accent2 21 3" xfId="4487" xr:uid="{00000000-0005-0000-0000-0000B4100000}"/>
    <cellStyle name="40% - Accent2 21 3 2" xfId="14545" xr:uid="{00000000-0005-0000-0000-0000B5100000}"/>
    <cellStyle name="40% - Accent2 21 3 3" xfId="10395" xr:uid="{00000000-0005-0000-0000-0000B6100000}"/>
    <cellStyle name="40% - Accent2 21 4" xfId="14172" xr:uid="{00000000-0005-0000-0000-0000B7100000}"/>
    <cellStyle name="40% - Accent2 21 5" xfId="9798" xr:uid="{00000000-0005-0000-0000-0000B8100000}"/>
    <cellStyle name="40% - Accent2 22" xfId="3501" xr:uid="{00000000-0005-0000-0000-0000B9100000}"/>
    <cellStyle name="40% - Accent2 22 2" xfId="4167" xr:uid="{00000000-0005-0000-0000-0000BA100000}"/>
    <cellStyle name="40% - Accent2 22 2 2" xfId="10126" xr:uid="{00000000-0005-0000-0000-0000BB100000}"/>
    <cellStyle name="40% - Accent2 22 3" xfId="4500" xr:uid="{00000000-0005-0000-0000-0000BC100000}"/>
    <cellStyle name="40% - Accent2 22 3 2" xfId="14558" xr:uid="{00000000-0005-0000-0000-0000BD100000}"/>
    <cellStyle name="40% - Accent2 22 3 3" xfId="10408" xr:uid="{00000000-0005-0000-0000-0000BE100000}"/>
    <cellStyle name="40% - Accent2 22 4" xfId="14185" xr:uid="{00000000-0005-0000-0000-0000BF100000}"/>
    <cellStyle name="40% - Accent2 22 5" xfId="9811" xr:uid="{00000000-0005-0000-0000-0000C0100000}"/>
    <cellStyle name="40% - Accent2 23" xfId="3514" xr:uid="{00000000-0005-0000-0000-0000C1100000}"/>
    <cellStyle name="40% - Accent2 23 2" xfId="4513" xr:uid="{00000000-0005-0000-0000-0000C2100000}"/>
    <cellStyle name="40% - Accent2 23 2 2" xfId="14571" xr:uid="{00000000-0005-0000-0000-0000C3100000}"/>
    <cellStyle name="40% - Accent2 23 2 3" xfId="10421" xr:uid="{00000000-0005-0000-0000-0000C4100000}"/>
    <cellStyle name="40% - Accent2 23 3" xfId="14198" xr:uid="{00000000-0005-0000-0000-0000C5100000}"/>
    <cellStyle name="40% - Accent2 23 4" xfId="9824" xr:uid="{00000000-0005-0000-0000-0000C6100000}"/>
    <cellStyle name="40% - Accent2 24" xfId="3527" xr:uid="{00000000-0005-0000-0000-0000C7100000}"/>
    <cellStyle name="40% - Accent2 24 2" xfId="4526" xr:uid="{00000000-0005-0000-0000-0000C8100000}"/>
    <cellStyle name="40% - Accent2 24 2 2" xfId="14584" xr:uid="{00000000-0005-0000-0000-0000C9100000}"/>
    <cellStyle name="40% - Accent2 24 2 3" xfId="10434" xr:uid="{00000000-0005-0000-0000-0000CA100000}"/>
    <cellStyle name="40% - Accent2 24 3" xfId="14211" xr:uid="{00000000-0005-0000-0000-0000CB100000}"/>
    <cellStyle name="40% - Accent2 24 4" xfId="9837" xr:uid="{00000000-0005-0000-0000-0000CC100000}"/>
    <cellStyle name="40% - Accent2 25" xfId="4328" xr:uid="{00000000-0005-0000-0000-0000CD100000}"/>
    <cellStyle name="40% - Accent2 25 2" xfId="4683" xr:uid="{00000000-0005-0000-0000-0000CE100000}"/>
    <cellStyle name="40% - Accent2 25 2 2" xfId="14733" xr:uid="{00000000-0005-0000-0000-0000CF100000}"/>
    <cellStyle name="40% - Accent2 25 2 3" xfId="10567" xr:uid="{00000000-0005-0000-0000-0000D0100000}"/>
    <cellStyle name="40% - Accent2 25 3" xfId="14393" xr:uid="{00000000-0005-0000-0000-0000D1100000}"/>
    <cellStyle name="40% - Accent2 25 4" xfId="10253" xr:uid="{00000000-0005-0000-0000-0000D2100000}"/>
    <cellStyle name="40% - Accent2 26" xfId="4341" xr:uid="{00000000-0005-0000-0000-0000D3100000}"/>
    <cellStyle name="40% - Accent2 26 2" xfId="4696" xr:uid="{00000000-0005-0000-0000-0000D4100000}"/>
    <cellStyle name="40% - Accent2 26 2 2" xfId="14746" xr:uid="{00000000-0005-0000-0000-0000D5100000}"/>
    <cellStyle name="40% - Accent2 26 2 3" xfId="10580" xr:uid="{00000000-0005-0000-0000-0000D6100000}"/>
    <cellStyle name="40% - Accent2 26 3" xfId="14406" xr:uid="{00000000-0005-0000-0000-0000D7100000}"/>
    <cellStyle name="40% - Accent2 26 4" xfId="10266" xr:uid="{00000000-0005-0000-0000-0000D8100000}"/>
    <cellStyle name="40% - Accent2 27" xfId="4354" xr:uid="{00000000-0005-0000-0000-0000D9100000}"/>
    <cellStyle name="40% - Accent2 27 2" xfId="4709" xr:uid="{00000000-0005-0000-0000-0000DA100000}"/>
    <cellStyle name="40% - Accent2 27 2 2" xfId="14759" xr:uid="{00000000-0005-0000-0000-0000DB100000}"/>
    <cellStyle name="40% - Accent2 27 2 3" xfId="10593" xr:uid="{00000000-0005-0000-0000-0000DC100000}"/>
    <cellStyle name="40% - Accent2 27 3" xfId="14419" xr:uid="{00000000-0005-0000-0000-0000DD100000}"/>
    <cellStyle name="40% - Accent2 27 4" xfId="10279" xr:uid="{00000000-0005-0000-0000-0000DE100000}"/>
    <cellStyle name="40% - Accent2 28" xfId="4367" xr:uid="{00000000-0005-0000-0000-0000DF100000}"/>
    <cellStyle name="40% - Accent2 28 2" xfId="14432" xr:uid="{00000000-0005-0000-0000-0000E0100000}"/>
    <cellStyle name="40% - Accent2 28 3" xfId="10292" xr:uid="{00000000-0005-0000-0000-0000E1100000}"/>
    <cellStyle name="40% - Accent2 29" xfId="11960" xr:uid="{00000000-0005-0000-0000-0000E2100000}"/>
    <cellStyle name="40% - Accent2 3" xfId="504" xr:uid="{00000000-0005-0000-0000-0000E3100000}"/>
    <cellStyle name="40% - Accent2 3 2" xfId="1173" xr:uid="{00000000-0005-0000-0000-0000E4100000}"/>
    <cellStyle name="40% - Accent2 3 2 2" xfId="1981" xr:uid="{00000000-0005-0000-0000-0000E5100000}"/>
    <cellStyle name="40% - Accent2 3 2 2 2" xfId="3183" xr:uid="{00000000-0005-0000-0000-0000E6100000}"/>
    <cellStyle name="40% - Accent2 3 2 2 2 2" xfId="13911" xr:uid="{00000000-0005-0000-0000-0000E7100000}"/>
    <cellStyle name="40% - Accent2 3 2 2 2 3" xfId="9573" xr:uid="{00000000-0005-0000-0000-0000E8100000}"/>
    <cellStyle name="40% - Accent2 3 2 2 3" xfId="12877" xr:uid="{00000000-0005-0000-0000-0000E9100000}"/>
    <cellStyle name="40% - Accent2 3 2 2 4" xfId="8549" xr:uid="{00000000-0005-0000-0000-0000EA100000}"/>
    <cellStyle name="40% - Accent2 3 2 3" xfId="2675" xr:uid="{00000000-0005-0000-0000-0000EB100000}"/>
    <cellStyle name="40% - Accent2 3 2 3 2" xfId="13403" xr:uid="{00000000-0005-0000-0000-0000EC100000}"/>
    <cellStyle name="40% - Accent2 3 2 3 3" xfId="9157" xr:uid="{00000000-0005-0000-0000-0000ED100000}"/>
    <cellStyle name="40% - Accent2 3 2 4" xfId="12364" xr:uid="{00000000-0005-0000-0000-0000EE100000}"/>
    <cellStyle name="40% - Accent2 3 2 5" xfId="7853" xr:uid="{00000000-0005-0000-0000-0000EF100000}"/>
    <cellStyle name="40% - Accent2 3 3" xfId="1174" xr:uid="{00000000-0005-0000-0000-0000F0100000}"/>
    <cellStyle name="40% - Accent2 3 3 2" xfId="1982" xr:uid="{00000000-0005-0000-0000-0000F1100000}"/>
    <cellStyle name="40% - Accent2 3 3 2 2" xfId="3184" xr:uid="{00000000-0005-0000-0000-0000F2100000}"/>
    <cellStyle name="40% - Accent2 3 3 2 2 2" xfId="13912" xr:uid="{00000000-0005-0000-0000-0000F3100000}"/>
    <cellStyle name="40% - Accent2 3 3 2 2 3" xfId="9574" xr:uid="{00000000-0005-0000-0000-0000F4100000}"/>
    <cellStyle name="40% - Accent2 3 3 2 3" xfId="12878" xr:uid="{00000000-0005-0000-0000-0000F5100000}"/>
    <cellStyle name="40% - Accent2 3 3 2 4" xfId="8550" xr:uid="{00000000-0005-0000-0000-0000F6100000}"/>
    <cellStyle name="40% - Accent2 3 3 3" xfId="2676" xr:uid="{00000000-0005-0000-0000-0000F7100000}"/>
    <cellStyle name="40% - Accent2 3 3 3 2" xfId="13404" xr:uid="{00000000-0005-0000-0000-0000F8100000}"/>
    <cellStyle name="40% - Accent2 3 3 3 3" xfId="9158" xr:uid="{00000000-0005-0000-0000-0000F9100000}"/>
    <cellStyle name="40% - Accent2 3 3 4" xfId="12365" xr:uid="{00000000-0005-0000-0000-0000FA100000}"/>
    <cellStyle name="40% - Accent2 3 3 5" xfId="7854" xr:uid="{00000000-0005-0000-0000-0000FB100000}"/>
    <cellStyle name="40% - Accent2 3 4" xfId="1172" xr:uid="{00000000-0005-0000-0000-0000FC100000}"/>
    <cellStyle name="40% - Accent2 3 4 2" xfId="1980" xr:uid="{00000000-0005-0000-0000-0000FD100000}"/>
    <cellStyle name="40% - Accent2 3 4 2 2" xfId="3182" xr:uid="{00000000-0005-0000-0000-0000FE100000}"/>
    <cellStyle name="40% - Accent2 3 4 2 2 2" xfId="13910" xr:uid="{00000000-0005-0000-0000-0000FF100000}"/>
    <cellStyle name="40% - Accent2 3 4 2 2 3" xfId="9572" xr:uid="{00000000-0005-0000-0000-000000110000}"/>
    <cellStyle name="40% - Accent2 3 4 2 3" xfId="12876" xr:uid="{00000000-0005-0000-0000-000001110000}"/>
    <cellStyle name="40% - Accent2 3 4 2 4" xfId="8548" xr:uid="{00000000-0005-0000-0000-000002110000}"/>
    <cellStyle name="40% - Accent2 3 4 3" xfId="2674" xr:uid="{00000000-0005-0000-0000-000003110000}"/>
    <cellStyle name="40% - Accent2 3 4 3 2" xfId="13402" xr:uid="{00000000-0005-0000-0000-000004110000}"/>
    <cellStyle name="40% - Accent2 3 4 3 3" xfId="9156" xr:uid="{00000000-0005-0000-0000-000005110000}"/>
    <cellStyle name="40% - Accent2 3 4 4" xfId="12363" xr:uid="{00000000-0005-0000-0000-000006110000}"/>
    <cellStyle name="40% - Accent2 3 4 5" xfId="7852" xr:uid="{00000000-0005-0000-0000-000007110000}"/>
    <cellStyle name="40% - Accent2 3 5" xfId="1646" xr:uid="{00000000-0005-0000-0000-000008110000}"/>
    <cellStyle name="40% - Accent2 3 5 2" xfId="2908" xr:uid="{00000000-0005-0000-0000-000009110000}"/>
    <cellStyle name="40% - Accent2 3 5 2 2" xfId="13636" xr:uid="{00000000-0005-0000-0000-00000A110000}"/>
    <cellStyle name="40% - Accent2 3 5 2 3" xfId="9337" xr:uid="{00000000-0005-0000-0000-00000B110000}"/>
    <cellStyle name="40% - Accent2 3 5 3" xfId="12603" xr:uid="{00000000-0005-0000-0000-00000C110000}"/>
    <cellStyle name="40% - Accent2 3 5 4" xfId="8252" xr:uid="{00000000-0005-0000-0000-00000D110000}"/>
    <cellStyle name="40% - Accent2 3 6" xfId="2414" xr:uid="{00000000-0005-0000-0000-00000E110000}"/>
    <cellStyle name="40% - Accent2 3 6 2" xfId="13142" xr:uid="{00000000-0005-0000-0000-00000F110000}"/>
    <cellStyle name="40% - Accent2 3 6 3" xfId="8921" xr:uid="{00000000-0005-0000-0000-000010110000}"/>
    <cellStyle name="40% - Accent2 3 7" xfId="12066" xr:uid="{00000000-0005-0000-0000-000011110000}"/>
    <cellStyle name="40% - Accent2 3 8" xfId="7368" xr:uid="{00000000-0005-0000-0000-000012110000}"/>
    <cellStyle name="40% - Accent2 30" xfId="7144" xr:uid="{00000000-0005-0000-0000-000013110000}"/>
    <cellStyle name="40% - Accent2 31" xfId="106" xr:uid="{00000000-0005-0000-0000-000014110000}"/>
    <cellStyle name="40% - Accent2 4" xfId="505" xr:uid="{00000000-0005-0000-0000-000015110000}"/>
    <cellStyle name="40% - Accent2 4 2" xfId="1176" xr:uid="{00000000-0005-0000-0000-000016110000}"/>
    <cellStyle name="40% - Accent2 4 2 2" xfId="1984" xr:uid="{00000000-0005-0000-0000-000017110000}"/>
    <cellStyle name="40% - Accent2 4 2 2 2" xfId="3186" xr:uid="{00000000-0005-0000-0000-000018110000}"/>
    <cellStyle name="40% - Accent2 4 2 2 2 2" xfId="13914" xr:uid="{00000000-0005-0000-0000-000019110000}"/>
    <cellStyle name="40% - Accent2 4 2 2 2 3" xfId="9576" xr:uid="{00000000-0005-0000-0000-00001A110000}"/>
    <cellStyle name="40% - Accent2 4 2 2 3" xfId="12880" xr:uid="{00000000-0005-0000-0000-00001B110000}"/>
    <cellStyle name="40% - Accent2 4 2 2 4" xfId="8552" xr:uid="{00000000-0005-0000-0000-00001C110000}"/>
    <cellStyle name="40% - Accent2 4 2 3" xfId="2678" xr:uid="{00000000-0005-0000-0000-00001D110000}"/>
    <cellStyle name="40% - Accent2 4 2 3 2" xfId="13406" xr:uid="{00000000-0005-0000-0000-00001E110000}"/>
    <cellStyle name="40% - Accent2 4 2 3 3" xfId="9160" xr:uid="{00000000-0005-0000-0000-00001F110000}"/>
    <cellStyle name="40% - Accent2 4 2 4" xfId="12367" xr:uid="{00000000-0005-0000-0000-000020110000}"/>
    <cellStyle name="40% - Accent2 4 2 5" xfId="7856" xr:uid="{00000000-0005-0000-0000-000021110000}"/>
    <cellStyle name="40% - Accent2 4 3" xfId="1177" xr:uid="{00000000-0005-0000-0000-000022110000}"/>
    <cellStyle name="40% - Accent2 4 3 2" xfId="1985" xr:uid="{00000000-0005-0000-0000-000023110000}"/>
    <cellStyle name="40% - Accent2 4 3 2 2" xfId="3187" xr:uid="{00000000-0005-0000-0000-000024110000}"/>
    <cellStyle name="40% - Accent2 4 3 2 2 2" xfId="13915" xr:uid="{00000000-0005-0000-0000-000025110000}"/>
    <cellStyle name="40% - Accent2 4 3 2 2 3" xfId="9577" xr:uid="{00000000-0005-0000-0000-000026110000}"/>
    <cellStyle name="40% - Accent2 4 3 2 3" xfId="12881" xr:uid="{00000000-0005-0000-0000-000027110000}"/>
    <cellStyle name="40% - Accent2 4 3 2 4" xfId="8553" xr:uid="{00000000-0005-0000-0000-000028110000}"/>
    <cellStyle name="40% - Accent2 4 3 3" xfId="2679" xr:uid="{00000000-0005-0000-0000-000029110000}"/>
    <cellStyle name="40% - Accent2 4 3 3 2" xfId="13407" xr:uid="{00000000-0005-0000-0000-00002A110000}"/>
    <cellStyle name="40% - Accent2 4 3 3 3" xfId="9161" xr:uid="{00000000-0005-0000-0000-00002B110000}"/>
    <cellStyle name="40% - Accent2 4 3 4" xfId="12368" xr:uid="{00000000-0005-0000-0000-00002C110000}"/>
    <cellStyle name="40% - Accent2 4 3 5" xfId="7857" xr:uid="{00000000-0005-0000-0000-00002D110000}"/>
    <cellStyle name="40% - Accent2 4 4" xfId="1175" xr:uid="{00000000-0005-0000-0000-00002E110000}"/>
    <cellStyle name="40% - Accent2 4 4 2" xfId="1983" xr:uid="{00000000-0005-0000-0000-00002F110000}"/>
    <cellStyle name="40% - Accent2 4 4 2 2" xfId="3185" xr:uid="{00000000-0005-0000-0000-000030110000}"/>
    <cellStyle name="40% - Accent2 4 4 2 2 2" xfId="13913" xr:uid="{00000000-0005-0000-0000-000031110000}"/>
    <cellStyle name="40% - Accent2 4 4 2 2 3" xfId="9575" xr:uid="{00000000-0005-0000-0000-000032110000}"/>
    <cellStyle name="40% - Accent2 4 4 2 3" xfId="12879" xr:uid="{00000000-0005-0000-0000-000033110000}"/>
    <cellStyle name="40% - Accent2 4 4 2 4" xfId="8551" xr:uid="{00000000-0005-0000-0000-000034110000}"/>
    <cellStyle name="40% - Accent2 4 4 3" xfId="2677" xr:uid="{00000000-0005-0000-0000-000035110000}"/>
    <cellStyle name="40% - Accent2 4 4 3 2" xfId="13405" xr:uid="{00000000-0005-0000-0000-000036110000}"/>
    <cellStyle name="40% - Accent2 4 4 3 3" xfId="9159" xr:uid="{00000000-0005-0000-0000-000037110000}"/>
    <cellStyle name="40% - Accent2 4 4 4" xfId="12366" xr:uid="{00000000-0005-0000-0000-000038110000}"/>
    <cellStyle name="40% - Accent2 4 4 5" xfId="7855" xr:uid="{00000000-0005-0000-0000-000039110000}"/>
    <cellStyle name="40% - Accent2 4 5" xfId="1647" xr:uid="{00000000-0005-0000-0000-00003A110000}"/>
    <cellStyle name="40% - Accent2 4 5 2" xfId="2909" xr:uid="{00000000-0005-0000-0000-00003B110000}"/>
    <cellStyle name="40% - Accent2 4 5 2 2" xfId="13637" xr:uid="{00000000-0005-0000-0000-00003C110000}"/>
    <cellStyle name="40% - Accent2 4 5 2 3" xfId="9338" xr:uid="{00000000-0005-0000-0000-00003D110000}"/>
    <cellStyle name="40% - Accent2 4 5 3" xfId="12604" xr:uid="{00000000-0005-0000-0000-00003E110000}"/>
    <cellStyle name="40% - Accent2 4 5 4" xfId="8253" xr:uid="{00000000-0005-0000-0000-00003F110000}"/>
    <cellStyle name="40% - Accent2 4 6" xfId="2415" xr:uid="{00000000-0005-0000-0000-000040110000}"/>
    <cellStyle name="40% - Accent2 4 6 2" xfId="13143" xr:uid="{00000000-0005-0000-0000-000041110000}"/>
    <cellStyle name="40% - Accent2 4 6 3" xfId="8922" xr:uid="{00000000-0005-0000-0000-000042110000}"/>
    <cellStyle name="40% - Accent2 4 7" xfId="12067" xr:uid="{00000000-0005-0000-0000-000043110000}"/>
    <cellStyle name="40% - Accent2 4 8" xfId="7369" xr:uid="{00000000-0005-0000-0000-000044110000}"/>
    <cellStyle name="40% - Accent2 5" xfId="506" xr:uid="{00000000-0005-0000-0000-000045110000}"/>
    <cellStyle name="40% - Accent2 5 2" xfId="1179" xr:uid="{00000000-0005-0000-0000-000046110000}"/>
    <cellStyle name="40% - Accent2 5 2 2" xfId="1987" xr:uid="{00000000-0005-0000-0000-000047110000}"/>
    <cellStyle name="40% - Accent2 5 2 2 2" xfId="3189" xr:uid="{00000000-0005-0000-0000-000048110000}"/>
    <cellStyle name="40% - Accent2 5 2 2 2 2" xfId="13917" xr:uid="{00000000-0005-0000-0000-000049110000}"/>
    <cellStyle name="40% - Accent2 5 2 2 2 3" xfId="9579" xr:uid="{00000000-0005-0000-0000-00004A110000}"/>
    <cellStyle name="40% - Accent2 5 2 2 3" xfId="12883" xr:uid="{00000000-0005-0000-0000-00004B110000}"/>
    <cellStyle name="40% - Accent2 5 2 2 4" xfId="8555" xr:uid="{00000000-0005-0000-0000-00004C110000}"/>
    <cellStyle name="40% - Accent2 5 2 3" xfId="2681" xr:uid="{00000000-0005-0000-0000-00004D110000}"/>
    <cellStyle name="40% - Accent2 5 2 3 2" xfId="13409" xr:uid="{00000000-0005-0000-0000-00004E110000}"/>
    <cellStyle name="40% - Accent2 5 2 3 3" xfId="9163" xr:uid="{00000000-0005-0000-0000-00004F110000}"/>
    <cellStyle name="40% - Accent2 5 2 4" xfId="12370" xr:uid="{00000000-0005-0000-0000-000050110000}"/>
    <cellStyle name="40% - Accent2 5 2 5" xfId="7859" xr:uid="{00000000-0005-0000-0000-000051110000}"/>
    <cellStyle name="40% - Accent2 5 3" xfId="1180" xr:uid="{00000000-0005-0000-0000-000052110000}"/>
    <cellStyle name="40% - Accent2 5 3 2" xfId="1988" xr:uid="{00000000-0005-0000-0000-000053110000}"/>
    <cellStyle name="40% - Accent2 5 3 2 2" xfId="3190" xr:uid="{00000000-0005-0000-0000-000054110000}"/>
    <cellStyle name="40% - Accent2 5 3 2 2 2" xfId="13918" xr:uid="{00000000-0005-0000-0000-000055110000}"/>
    <cellStyle name="40% - Accent2 5 3 2 2 3" xfId="9580" xr:uid="{00000000-0005-0000-0000-000056110000}"/>
    <cellStyle name="40% - Accent2 5 3 2 3" xfId="12884" xr:uid="{00000000-0005-0000-0000-000057110000}"/>
    <cellStyle name="40% - Accent2 5 3 2 4" xfId="8556" xr:uid="{00000000-0005-0000-0000-000058110000}"/>
    <cellStyle name="40% - Accent2 5 3 3" xfId="2682" xr:uid="{00000000-0005-0000-0000-000059110000}"/>
    <cellStyle name="40% - Accent2 5 3 3 2" xfId="13410" xr:uid="{00000000-0005-0000-0000-00005A110000}"/>
    <cellStyle name="40% - Accent2 5 3 3 3" xfId="9164" xr:uid="{00000000-0005-0000-0000-00005B110000}"/>
    <cellStyle name="40% - Accent2 5 3 4" xfId="12371" xr:uid="{00000000-0005-0000-0000-00005C110000}"/>
    <cellStyle name="40% - Accent2 5 3 5" xfId="7860" xr:uid="{00000000-0005-0000-0000-00005D110000}"/>
    <cellStyle name="40% - Accent2 5 4" xfId="1178" xr:uid="{00000000-0005-0000-0000-00005E110000}"/>
    <cellStyle name="40% - Accent2 5 4 2" xfId="1986" xr:uid="{00000000-0005-0000-0000-00005F110000}"/>
    <cellStyle name="40% - Accent2 5 4 2 2" xfId="3188" xr:uid="{00000000-0005-0000-0000-000060110000}"/>
    <cellStyle name="40% - Accent2 5 4 2 2 2" xfId="13916" xr:uid="{00000000-0005-0000-0000-000061110000}"/>
    <cellStyle name="40% - Accent2 5 4 2 2 3" xfId="9578" xr:uid="{00000000-0005-0000-0000-000062110000}"/>
    <cellStyle name="40% - Accent2 5 4 2 3" xfId="12882" xr:uid="{00000000-0005-0000-0000-000063110000}"/>
    <cellStyle name="40% - Accent2 5 4 2 4" xfId="8554" xr:uid="{00000000-0005-0000-0000-000064110000}"/>
    <cellStyle name="40% - Accent2 5 4 3" xfId="2680" xr:uid="{00000000-0005-0000-0000-000065110000}"/>
    <cellStyle name="40% - Accent2 5 4 3 2" xfId="13408" xr:uid="{00000000-0005-0000-0000-000066110000}"/>
    <cellStyle name="40% - Accent2 5 4 3 3" xfId="9162" xr:uid="{00000000-0005-0000-0000-000067110000}"/>
    <cellStyle name="40% - Accent2 5 4 4" xfId="12369" xr:uid="{00000000-0005-0000-0000-000068110000}"/>
    <cellStyle name="40% - Accent2 5 4 5" xfId="7858" xr:uid="{00000000-0005-0000-0000-000069110000}"/>
    <cellStyle name="40% - Accent2 5 5" xfId="1648" xr:uid="{00000000-0005-0000-0000-00006A110000}"/>
    <cellStyle name="40% - Accent2 5 5 2" xfId="2910" xr:uid="{00000000-0005-0000-0000-00006B110000}"/>
    <cellStyle name="40% - Accent2 5 5 2 2" xfId="13638" xr:uid="{00000000-0005-0000-0000-00006C110000}"/>
    <cellStyle name="40% - Accent2 5 5 2 3" xfId="9339" xr:uid="{00000000-0005-0000-0000-00006D110000}"/>
    <cellStyle name="40% - Accent2 5 5 3" xfId="12605" xr:uid="{00000000-0005-0000-0000-00006E110000}"/>
    <cellStyle name="40% - Accent2 5 5 4" xfId="8254" xr:uid="{00000000-0005-0000-0000-00006F110000}"/>
    <cellStyle name="40% - Accent2 5 6" xfId="2416" xr:uid="{00000000-0005-0000-0000-000070110000}"/>
    <cellStyle name="40% - Accent2 5 6 2" xfId="13144" xr:uid="{00000000-0005-0000-0000-000071110000}"/>
    <cellStyle name="40% - Accent2 5 6 3" xfId="8923" xr:uid="{00000000-0005-0000-0000-000072110000}"/>
    <cellStyle name="40% - Accent2 5 7" xfId="12068" xr:uid="{00000000-0005-0000-0000-000073110000}"/>
    <cellStyle name="40% - Accent2 5 8" xfId="7370" xr:uid="{00000000-0005-0000-0000-000074110000}"/>
    <cellStyle name="40% - Accent2 6" xfId="507" xr:uid="{00000000-0005-0000-0000-000075110000}"/>
    <cellStyle name="40% - Accent2 6 2" xfId="1182" xr:uid="{00000000-0005-0000-0000-000076110000}"/>
    <cellStyle name="40% - Accent2 6 2 2" xfId="1990" xr:uid="{00000000-0005-0000-0000-000077110000}"/>
    <cellStyle name="40% - Accent2 6 2 2 2" xfId="3192" xr:uid="{00000000-0005-0000-0000-000078110000}"/>
    <cellStyle name="40% - Accent2 6 2 2 2 2" xfId="13920" xr:uid="{00000000-0005-0000-0000-000079110000}"/>
    <cellStyle name="40% - Accent2 6 2 2 2 3" xfId="9582" xr:uid="{00000000-0005-0000-0000-00007A110000}"/>
    <cellStyle name="40% - Accent2 6 2 2 3" xfId="12886" xr:uid="{00000000-0005-0000-0000-00007B110000}"/>
    <cellStyle name="40% - Accent2 6 2 2 4" xfId="8558" xr:uid="{00000000-0005-0000-0000-00007C110000}"/>
    <cellStyle name="40% - Accent2 6 2 3" xfId="2684" xr:uid="{00000000-0005-0000-0000-00007D110000}"/>
    <cellStyle name="40% - Accent2 6 2 3 2" xfId="13412" xr:uid="{00000000-0005-0000-0000-00007E110000}"/>
    <cellStyle name="40% - Accent2 6 2 3 3" xfId="9166" xr:uid="{00000000-0005-0000-0000-00007F110000}"/>
    <cellStyle name="40% - Accent2 6 2 4" xfId="12373" xr:uid="{00000000-0005-0000-0000-000080110000}"/>
    <cellStyle name="40% - Accent2 6 2 5" xfId="7862" xr:uid="{00000000-0005-0000-0000-000081110000}"/>
    <cellStyle name="40% - Accent2 6 3" xfId="1181" xr:uid="{00000000-0005-0000-0000-000082110000}"/>
    <cellStyle name="40% - Accent2 6 3 2" xfId="1989" xr:uid="{00000000-0005-0000-0000-000083110000}"/>
    <cellStyle name="40% - Accent2 6 3 2 2" xfId="3191" xr:uid="{00000000-0005-0000-0000-000084110000}"/>
    <cellStyle name="40% - Accent2 6 3 2 2 2" xfId="13919" xr:uid="{00000000-0005-0000-0000-000085110000}"/>
    <cellStyle name="40% - Accent2 6 3 2 2 3" xfId="9581" xr:uid="{00000000-0005-0000-0000-000086110000}"/>
    <cellStyle name="40% - Accent2 6 3 2 3" xfId="12885" xr:uid="{00000000-0005-0000-0000-000087110000}"/>
    <cellStyle name="40% - Accent2 6 3 2 4" xfId="8557" xr:uid="{00000000-0005-0000-0000-000088110000}"/>
    <cellStyle name="40% - Accent2 6 3 3" xfId="2683" xr:uid="{00000000-0005-0000-0000-000089110000}"/>
    <cellStyle name="40% - Accent2 6 3 3 2" xfId="13411" xr:uid="{00000000-0005-0000-0000-00008A110000}"/>
    <cellStyle name="40% - Accent2 6 3 3 3" xfId="9165" xr:uid="{00000000-0005-0000-0000-00008B110000}"/>
    <cellStyle name="40% - Accent2 6 3 4" xfId="12372" xr:uid="{00000000-0005-0000-0000-00008C110000}"/>
    <cellStyle name="40% - Accent2 6 3 5" xfId="7861" xr:uid="{00000000-0005-0000-0000-00008D110000}"/>
    <cellStyle name="40% - Accent2 6 4" xfId="1649" xr:uid="{00000000-0005-0000-0000-00008E110000}"/>
    <cellStyle name="40% - Accent2 6 4 2" xfId="2911" xr:uid="{00000000-0005-0000-0000-00008F110000}"/>
    <cellStyle name="40% - Accent2 6 4 2 2" xfId="13639" xr:uid="{00000000-0005-0000-0000-000090110000}"/>
    <cellStyle name="40% - Accent2 6 4 2 3" xfId="9340" xr:uid="{00000000-0005-0000-0000-000091110000}"/>
    <cellStyle name="40% - Accent2 6 4 3" xfId="12606" xr:uid="{00000000-0005-0000-0000-000092110000}"/>
    <cellStyle name="40% - Accent2 6 4 4" xfId="8255" xr:uid="{00000000-0005-0000-0000-000093110000}"/>
    <cellStyle name="40% - Accent2 6 5" xfId="2417" xr:uid="{00000000-0005-0000-0000-000094110000}"/>
    <cellStyle name="40% - Accent2 6 5 2" xfId="13145" xr:uid="{00000000-0005-0000-0000-000095110000}"/>
    <cellStyle name="40% - Accent2 6 5 3" xfId="8924" xr:uid="{00000000-0005-0000-0000-000096110000}"/>
    <cellStyle name="40% - Accent2 6 6" xfId="12069" xr:uid="{00000000-0005-0000-0000-000097110000}"/>
    <cellStyle name="40% - Accent2 6 7" xfId="7371" xr:uid="{00000000-0005-0000-0000-000098110000}"/>
    <cellStyle name="40% - Accent2 7" xfId="508" xr:uid="{00000000-0005-0000-0000-000099110000}"/>
    <cellStyle name="40% - Accent2 7 2" xfId="1184" xr:uid="{00000000-0005-0000-0000-00009A110000}"/>
    <cellStyle name="40% - Accent2 7 2 2" xfId="1992" xr:uid="{00000000-0005-0000-0000-00009B110000}"/>
    <cellStyle name="40% - Accent2 7 2 2 2" xfId="3194" xr:uid="{00000000-0005-0000-0000-00009C110000}"/>
    <cellStyle name="40% - Accent2 7 2 2 2 2" xfId="13922" xr:uid="{00000000-0005-0000-0000-00009D110000}"/>
    <cellStyle name="40% - Accent2 7 2 2 2 3" xfId="9584" xr:uid="{00000000-0005-0000-0000-00009E110000}"/>
    <cellStyle name="40% - Accent2 7 2 2 3" xfId="12888" xr:uid="{00000000-0005-0000-0000-00009F110000}"/>
    <cellStyle name="40% - Accent2 7 2 2 4" xfId="8560" xr:uid="{00000000-0005-0000-0000-0000A0110000}"/>
    <cellStyle name="40% - Accent2 7 2 3" xfId="2686" xr:uid="{00000000-0005-0000-0000-0000A1110000}"/>
    <cellStyle name="40% - Accent2 7 2 3 2" xfId="13414" xr:uid="{00000000-0005-0000-0000-0000A2110000}"/>
    <cellStyle name="40% - Accent2 7 2 3 3" xfId="9168" xr:uid="{00000000-0005-0000-0000-0000A3110000}"/>
    <cellStyle name="40% - Accent2 7 2 4" xfId="12375" xr:uid="{00000000-0005-0000-0000-0000A4110000}"/>
    <cellStyle name="40% - Accent2 7 2 5" xfId="7864" xr:uid="{00000000-0005-0000-0000-0000A5110000}"/>
    <cellStyle name="40% - Accent2 7 3" xfId="1183" xr:uid="{00000000-0005-0000-0000-0000A6110000}"/>
    <cellStyle name="40% - Accent2 7 3 2" xfId="1991" xr:uid="{00000000-0005-0000-0000-0000A7110000}"/>
    <cellStyle name="40% - Accent2 7 3 2 2" xfId="3193" xr:uid="{00000000-0005-0000-0000-0000A8110000}"/>
    <cellStyle name="40% - Accent2 7 3 2 2 2" xfId="13921" xr:uid="{00000000-0005-0000-0000-0000A9110000}"/>
    <cellStyle name="40% - Accent2 7 3 2 2 3" xfId="9583" xr:uid="{00000000-0005-0000-0000-0000AA110000}"/>
    <cellStyle name="40% - Accent2 7 3 2 3" xfId="12887" xr:uid="{00000000-0005-0000-0000-0000AB110000}"/>
    <cellStyle name="40% - Accent2 7 3 2 4" xfId="8559" xr:uid="{00000000-0005-0000-0000-0000AC110000}"/>
    <cellStyle name="40% - Accent2 7 3 3" xfId="2685" xr:uid="{00000000-0005-0000-0000-0000AD110000}"/>
    <cellStyle name="40% - Accent2 7 3 3 2" xfId="13413" xr:uid="{00000000-0005-0000-0000-0000AE110000}"/>
    <cellStyle name="40% - Accent2 7 3 3 3" xfId="9167" xr:uid="{00000000-0005-0000-0000-0000AF110000}"/>
    <cellStyle name="40% - Accent2 7 3 4" xfId="12374" xr:uid="{00000000-0005-0000-0000-0000B0110000}"/>
    <cellStyle name="40% - Accent2 7 3 5" xfId="7863" xr:uid="{00000000-0005-0000-0000-0000B1110000}"/>
    <cellStyle name="40% - Accent2 7 4" xfId="1650" xr:uid="{00000000-0005-0000-0000-0000B2110000}"/>
    <cellStyle name="40% - Accent2 7 4 2" xfId="2912" xr:uid="{00000000-0005-0000-0000-0000B3110000}"/>
    <cellStyle name="40% - Accent2 7 4 2 2" xfId="13640" xr:uid="{00000000-0005-0000-0000-0000B4110000}"/>
    <cellStyle name="40% - Accent2 7 4 2 3" xfId="9341" xr:uid="{00000000-0005-0000-0000-0000B5110000}"/>
    <cellStyle name="40% - Accent2 7 4 3" xfId="12607" xr:uid="{00000000-0005-0000-0000-0000B6110000}"/>
    <cellStyle name="40% - Accent2 7 4 4" xfId="8256" xr:uid="{00000000-0005-0000-0000-0000B7110000}"/>
    <cellStyle name="40% - Accent2 7 5" xfId="2418" xr:uid="{00000000-0005-0000-0000-0000B8110000}"/>
    <cellStyle name="40% - Accent2 7 5 2" xfId="13146" xr:uid="{00000000-0005-0000-0000-0000B9110000}"/>
    <cellStyle name="40% - Accent2 7 5 3" xfId="8925" xr:uid="{00000000-0005-0000-0000-0000BA110000}"/>
    <cellStyle name="40% - Accent2 7 6" xfId="12070" xr:uid="{00000000-0005-0000-0000-0000BB110000}"/>
    <cellStyle name="40% - Accent2 7 7" xfId="7372" xr:uid="{00000000-0005-0000-0000-0000BC110000}"/>
    <cellStyle name="40% - Accent2 8" xfId="682" xr:uid="{00000000-0005-0000-0000-0000BD110000}"/>
    <cellStyle name="40% - Accent2 8 2" xfId="1185" xr:uid="{00000000-0005-0000-0000-0000BE110000}"/>
    <cellStyle name="40% - Accent2 8 2 2" xfId="4568" xr:uid="{00000000-0005-0000-0000-0000BF110000}"/>
    <cellStyle name="40% - Accent2 8 2 2 2" xfId="14619" xr:uid="{00000000-0005-0000-0000-0000C0110000}"/>
    <cellStyle name="40% - Accent2 8 2 2 3" xfId="10459" xr:uid="{00000000-0005-0000-0000-0000C1110000}"/>
    <cellStyle name="40% - Accent2 8 2 3" xfId="4210" xr:uid="{00000000-0005-0000-0000-0000C2110000}"/>
    <cellStyle name="40% - Accent2 8 2 3 2" xfId="14291" xr:uid="{00000000-0005-0000-0000-0000C3110000}"/>
    <cellStyle name="40% - Accent2 8 2 3 3" xfId="10157" xr:uid="{00000000-0005-0000-0000-0000C4110000}"/>
    <cellStyle name="40% - Accent2 8 2 4" xfId="7865" xr:uid="{00000000-0005-0000-0000-0000C5110000}"/>
    <cellStyle name="40% - Accent2 8 3" xfId="1716" xr:uid="{00000000-0005-0000-0000-0000C6110000}"/>
    <cellStyle name="40% - Accent2 8 3 2" xfId="2961" xr:uid="{00000000-0005-0000-0000-0000C7110000}"/>
    <cellStyle name="40% - Accent2 8 3 2 2" xfId="13689" xr:uid="{00000000-0005-0000-0000-0000C8110000}"/>
    <cellStyle name="40% - Accent2 8 3 2 3" xfId="9376" xr:uid="{00000000-0005-0000-0000-0000C9110000}"/>
    <cellStyle name="40% - Accent2 8 3 3" xfId="12656" xr:uid="{00000000-0005-0000-0000-0000CA110000}"/>
    <cellStyle name="40% - Accent2 8 3 4" xfId="8308" xr:uid="{00000000-0005-0000-0000-0000CB110000}"/>
    <cellStyle name="40% - Accent2 8 4" xfId="2466" xr:uid="{00000000-0005-0000-0000-0000CC110000}"/>
    <cellStyle name="40% - Accent2 8 4 2" xfId="13194" xr:uid="{00000000-0005-0000-0000-0000CD110000}"/>
    <cellStyle name="40% - Accent2 8 4 3" xfId="8960" xr:uid="{00000000-0005-0000-0000-0000CE110000}"/>
    <cellStyle name="40% - Accent2 8 5" xfId="12138" xr:uid="{00000000-0005-0000-0000-0000CF110000}"/>
    <cellStyle name="40% - Accent2 8 6" xfId="7511" xr:uid="{00000000-0005-0000-0000-0000D0110000}"/>
    <cellStyle name="40% - Accent2 9" xfId="704" xr:uid="{00000000-0005-0000-0000-0000D1110000}"/>
    <cellStyle name="40% - Accent2 9 2" xfId="1186" xr:uid="{00000000-0005-0000-0000-0000D2110000}"/>
    <cellStyle name="40% - Accent2 9 2 2" xfId="1993" xr:uid="{00000000-0005-0000-0000-0000D3110000}"/>
    <cellStyle name="40% - Accent2 9 2 2 2" xfId="3195" xr:uid="{00000000-0005-0000-0000-0000D4110000}"/>
    <cellStyle name="40% - Accent2 9 2 2 2 2" xfId="13923" xr:uid="{00000000-0005-0000-0000-0000D5110000}"/>
    <cellStyle name="40% - Accent2 9 2 2 2 3" xfId="9585" xr:uid="{00000000-0005-0000-0000-0000D6110000}"/>
    <cellStyle name="40% - Accent2 9 2 2 3" xfId="12889" xr:uid="{00000000-0005-0000-0000-0000D7110000}"/>
    <cellStyle name="40% - Accent2 9 2 2 4" xfId="8561" xr:uid="{00000000-0005-0000-0000-0000D8110000}"/>
    <cellStyle name="40% - Accent2 9 2 3" xfId="2687" xr:uid="{00000000-0005-0000-0000-0000D9110000}"/>
    <cellStyle name="40% - Accent2 9 2 3 2" xfId="13415" xr:uid="{00000000-0005-0000-0000-0000DA110000}"/>
    <cellStyle name="40% - Accent2 9 2 3 3" xfId="9169" xr:uid="{00000000-0005-0000-0000-0000DB110000}"/>
    <cellStyle name="40% - Accent2 9 2 4" xfId="12376" xr:uid="{00000000-0005-0000-0000-0000DC110000}"/>
    <cellStyle name="40% - Accent2 9 2 5" xfId="7866" xr:uid="{00000000-0005-0000-0000-0000DD110000}"/>
    <cellStyle name="40% - Accent2 9 3" xfId="1731" xr:uid="{00000000-0005-0000-0000-0000DE110000}"/>
    <cellStyle name="40% - Accent2 9 3 2" xfId="2976" xr:uid="{00000000-0005-0000-0000-0000DF110000}"/>
    <cellStyle name="40% - Accent2 9 3 2 2" xfId="13704" xr:uid="{00000000-0005-0000-0000-0000E0110000}"/>
    <cellStyle name="40% - Accent2 9 3 2 3" xfId="9389" xr:uid="{00000000-0005-0000-0000-0000E1110000}"/>
    <cellStyle name="40% - Accent2 9 3 3" xfId="12671" xr:uid="{00000000-0005-0000-0000-0000E2110000}"/>
    <cellStyle name="40% - Accent2 9 3 4" xfId="8321" xr:uid="{00000000-0005-0000-0000-0000E3110000}"/>
    <cellStyle name="40% - Accent2 9 4" xfId="2481" xr:uid="{00000000-0005-0000-0000-0000E4110000}"/>
    <cellStyle name="40% - Accent2 9 4 2" xfId="13209" xr:uid="{00000000-0005-0000-0000-0000E5110000}"/>
    <cellStyle name="40% - Accent2 9 4 3" xfId="8973" xr:uid="{00000000-0005-0000-0000-0000E6110000}"/>
    <cellStyle name="40% - Accent2 9 5" xfId="12153" xr:uid="{00000000-0005-0000-0000-0000E7110000}"/>
    <cellStyle name="40% - Accent2 9 6" xfId="7531" xr:uid="{00000000-0005-0000-0000-0000E8110000}"/>
    <cellStyle name="40% - Accent3" xfId="36" builtinId="39" customBuiltin="1"/>
    <cellStyle name="40% - Accent3 10" xfId="736" xr:uid="{00000000-0005-0000-0000-0000EA110000}"/>
    <cellStyle name="40% - Accent3 10 2" xfId="1754" xr:uid="{00000000-0005-0000-0000-0000EB110000}"/>
    <cellStyle name="40% - Accent3 10 2 2" xfId="2993" xr:uid="{00000000-0005-0000-0000-0000EC110000}"/>
    <cellStyle name="40% - Accent3 10 2 2 2" xfId="13721" xr:uid="{00000000-0005-0000-0000-0000ED110000}"/>
    <cellStyle name="40% - Accent3 10 2 2 3" xfId="9404" xr:uid="{00000000-0005-0000-0000-0000EE110000}"/>
    <cellStyle name="40% - Accent3 10 2 3" xfId="12688" xr:uid="{00000000-0005-0000-0000-0000EF110000}"/>
    <cellStyle name="40% - Accent3 10 2 4" xfId="8342" xr:uid="{00000000-0005-0000-0000-0000F0110000}"/>
    <cellStyle name="40% - Accent3 10 3" xfId="2498" xr:uid="{00000000-0005-0000-0000-0000F1110000}"/>
    <cellStyle name="40% - Accent3 10 3 2" xfId="13226" xr:uid="{00000000-0005-0000-0000-0000F2110000}"/>
    <cellStyle name="40% - Accent3 10 3 3" xfId="8988" xr:uid="{00000000-0005-0000-0000-0000F3110000}"/>
    <cellStyle name="40% - Accent3 10 4" xfId="12170" xr:uid="{00000000-0005-0000-0000-0000F4110000}"/>
    <cellStyle name="40% - Accent3 10 5" xfId="7561" xr:uid="{00000000-0005-0000-0000-0000F5110000}"/>
    <cellStyle name="40% - Accent3 11" xfId="759" xr:uid="{00000000-0005-0000-0000-0000F6110000}"/>
    <cellStyle name="40% - Accent3 11 2" xfId="1771" xr:uid="{00000000-0005-0000-0000-0000F7110000}"/>
    <cellStyle name="40% - Accent3 11 2 2" xfId="3008" xr:uid="{00000000-0005-0000-0000-0000F8110000}"/>
    <cellStyle name="40% - Accent3 11 2 2 2" xfId="13736" xr:uid="{00000000-0005-0000-0000-0000F9110000}"/>
    <cellStyle name="40% - Accent3 11 2 2 3" xfId="9417" xr:uid="{00000000-0005-0000-0000-0000FA110000}"/>
    <cellStyle name="40% - Accent3 11 2 3" xfId="12703" xr:uid="{00000000-0005-0000-0000-0000FB110000}"/>
    <cellStyle name="40% - Accent3 11 2 4" xfId="8357" xr:uid="{00000000-0005-0000-0000-0000FC110000}"/>
    <cellStyle name="40% - Accent3 11 3" xfId="2513" xr:uid="{00000000-0005-0000-0000-0000FD110000}"/>
    <cellStyle name="40% - Accent3 11 3 2" xfId="13241" xr:uid="{00000000-0005-0000-0000-0000FE110000}"/>
    <cellStyle name="40% - Accent3 11 3 3" xfId="9001" xr:uid="{00000000-0005-0000-0000-0000FF110000}"/>
    <cellStyle name="40% - Accent3 11 4" xfId="12185" xr:uid="{00000000-0005-0000-0000-000000120000}"/>
    <cellStyle name="40% - Accent3 11 5" xfId="7582" xr:uid="{00000000-0005-0000-0000-000001120000}"/>
    <cellStyle name="40% - Accent3 12" xfId="811" xr:uid="{00000000-0005-0000-0000-000002120000}"/>
    <cellStyle name="40% - Accent3 12 2" xfId="1793" xr:uid="{00000000-0005-0000-0000-000003120000}"/>
    <cellStyle name="40% - Accent3 12 2 2" xfId="3025" xr:uid="{00000000-0005-0000-0000-000004120000}"/>
    <cellStyle name="40% - Accent3 12 2 2 2" xfId="13753" xr:uid="{00000000-0005-0000-0000-000005120000}"/>
    <cellStyle name="40% - Accent3 12 2 2 3" xfId="9430" xr:uid="{00000000-0005-0000-0000-000006120000}"/>
    <cellStyle name="40% - Accent3 12 2 3" xfId="12720" xr:uid="{00000000-0005-0000-0000-000007120000}"/>
    <cellStyle name="40% - Accent3 12 2 4" xfId="8375" xr:uid="{00000000-0005-0000-0000-000008120000}"/>
    <cellStyle name="40% - Accent3 12 3" xfId="2530" xr:uid="{00000000-0005-0000-0000-000009120000}"/>
    <cellStyle name="40% - Accent3 12 3 2" xfId="13258" xr:uid="{00000000-0005-0000-0000-00000A120000}"/>
    <cellStyle name="40% - Accent3 12 3 3" xfId="9014" xr:uid="{00000000-0005-0000-0000-00000B120000}"/>
    <cellStyle name="40% - Accent3 12 4" xfId="12202" xr:uid="{00000000-0005-0000-0000-00000C120000}"/>
    <cellStyle name="40% - Accent3 12 5" xfId="7630" xr:uid="{00000000-0005-0000-0000-00000D120000}"/>
    <cellStyle name="40% - Accent3 13" xfId="1360" xr:uid="{00000000-0005-0000-0000-00000E120000}"/>
    <cellStyle name="40% - Accent3 13 2" xfId="2122" xr:uid="{00000000-0005-0000-0000-00000F120000}"/>
    <cellStyle name="40% - Accent3 13 2 2" xfId="3316" xr:uid="{00000000-0005-0000-0000-000010120000}"/>
    <cellStyle name="40% - Accent3 13 2 2 2" xfId="14044" xr:uid="{00000000-0005-0000-0000-000011120000}"/>
    <cellStyle name="40% - Accent3 13 2 2 3" xfId="9677" xr:uid="{00000000-0005-0000-0000-000012120000}"/>
    <cellStyle name="40% - Accent3 13 2 3" xfId="13010" xr:uid="{00000000-0005-0000-0000-000013120000}"/>
    <cellStyle name="40% - Accent3 13 2 4" xfId="8661" xr:uid="{00000000-0005-0000-0000-000014120000}"/>
    <cellStyle name="40% - Accent3 13 3" xfId="2808" xr:uid="{00000000-0005-0000-0000-000015120000}"/>
    <cellStyle name="40% - Accent3 13 3 2" xfId="13536" xr:uid="{00000000-0005-0000-0000-000016120000}"/>
    <cellStyle name="40% - Accent3 13 3 3" xfId="9261" xr:uid="{00000000-0005-0000-0000-000017120000}"/>
    <cellStyle name="40% - Accent3 13 4" xfId="12502" xr:uid="{00000000-0005-0000-0000-000018120000}"/>
    <cellStyle name="40% - Accent3 13 5" xfId="7998" xr:uid="{00000000-0005-0000-0000-000019120000}"/>
    <cellStyle name="40% - Accent3 14" xfId="1442" xr:uid="{00000000-0005-0000-0000-00001A120000}"/>
    <cellStyle name="40% - Accent3 14 2" xfId="2155" xr:uid="{00000000-0005-0000-0000-00001B120000}"/>
    <cellStyle name="40% - Accent3 14 2 2" xfId="3338" xr:uid="{00000000-0005-0000-0000-00001C120000}"/>
    <cellStyle name="40% - Accent3 14 2 2 2" xfId="14066" xr:uid="{00000000-0005-0000-0000-00001D120000}"/>
    <cellStyle name="40% - Accent3 14 2 2 3" xfId="9690" xr:uid="{00000000-0005-0000-0000-00001E120000}"/>
    <cellStyle name="40% - Accent3 14 2 3" xfId="13032" xr:uid="{00000000-0005-0000-0000-00001F120000}"/>
    <cellStyle name="40% - Accent3 14 2 4" xfId="8685" xr:uid="{00000000-0005-0000-0000-000020120000}"/>
    <cellStyle name="40% - Accent3 14 3" xfId="2830" xr:uid="{00000000-0005-0000-0000-000021120000}"/>
    <cellStyle name="40% - Accent3 14 3 2" xfId="13558" xr:uid="{00000000-0005-0000-0000-000022120000}"/>
    <cellStyle name="40% - Accent3 14 3 3" xfId="9274" xr:uid="{00000000-0005-0000-0000-000023120000}"/>
    <cellStyle name="40% - Accent3 14 4" xfId="12523" xr:uid="{00000000-0005-0000-0000-000024120000}"/>
    <cellStyle name="40% - Accent3 14 5" xfId="8072" xr:uid="{00000000-0005-0000-0000-000025120000}"/>
    <cellStyle name="40% - Accent3 15" xfId="1512" xr:uid="{00000000-0005-0000-0000-000026120000}"/>
    <cellStyle name="40% - Accent3 15 2" xfId="4238" xr:uid="{00000000-0005-0000-0000-000027120000}"/>
    <cellStyle name="40% - Accent3 15 2 2" xfId="4594" xr:uid="{00000000-0005-0000-0000-000028120000}"/>
    <cellStyle name="40% - Accent3 15 2 2 2" xfId="14644" xr:uid="{00000000-0005-0000-0000-000029120000}"/>
    <cellStyle name="40% - Accent3 15 2 2 3" xfId="10478" xr:uid="{00000000-0005-0000-0000-00002A120000}"/>
    <cellStyle name="40% - Accent3 15 2 3" xfId="14316" xr:uid="{00000000-0005-0000-0000-00002B120000}"/>
    <cellStyle name="40% - Accent3 15 2 4" xfId="10176" xr:uid="{00000000-0005-0000-0000-00002C120000}"/>
    <cellStyle name="40% - Accent3 15 3" xfId="4411" xr:uid="{00000000-0005-0000-0000-00002D120000}"/>
    <cellStyle name="40% - Accent3 15 3 2" xfId="14469" xr:uid="{00000000-0005-0000-0000-00002E120000}"/>
    <cellStyle name="40% - Accent3 15 3 3" xfId="10319" xr:uid="{00000000-0005-0000-0000-00002F120000}"/>
    <cellStyle name="40% - Accent3 15 4" xfId="3436" xr:uid="{00000000-0005-0000-0000-000030120000}"/>
    <cellStyle name="40% - Accent3 15 4 2" xfId="14121" xr:uid="{00000000-0005-0000-0000-000031120000}"/>
    <cellStyle name="40% - Accent3 15 4 3" xfId="9747" xr:uid="{00000000-0005-0000-0000-000032120000}"/>
    <cellStyle name="40% - Accent3 15 5" xfId="8132" xr:uid="{00000000-0005-0000-0000-000033120000}"/>
    <cellStyle name="40% - Accent3 16" xfId="1472" xr:uid="{00000000-0005-0000-0000-000034120000}"/>
    <cellStyle name="40% - Accent3 16 2" xfId="2844" xr:uid="{00000000-0005-0000-0000-000035120000}"/>
    <cellStyle name="40% - Accent3 16 2 2" xfId="4607" xr:uid="{00000000-0005-0000-0000-000036120000}"/>
    <cellStyle name="40% - Accent3 16 2 2 2" xfId="14657" xr:uid="{00000000-0005-0000-0000-000037120000}"/>
    <cellStyle name="40% - Accent3 16 2 2 3" xfId="10491" xr:uid="{00000000-0005-0000-0000-000038120000}"/>
    <cellStyle name="40% - Accent3 16 2 3" xfId="13572" xr:uid="{00000000-0005-0000-0000-000039120000}"/>
    <cellStyle name="40% - Accent3 16 2 4" xfId="9287" xr:uid="{00000000-0005-0000-0000-00003A120000}"/>
    <cellStyle name="40% - Accent3 16 3" xfId="4424" xr:uid="{00000000-0005-0000-0000-00003B120000}"/>
    <cellStyle name="40% - Accent3 16 3 2" xfId="14482" xr:uid="{00000000-0005-0000-0000-00003C120000}"/>
    <cellStyle name="40% - Accent3 16 3 3" xfId="10332" xr:uid="{00000000-0005-0000-0000-00003D120000}"/>
    <cellStyle name="40% - Accent3 16 4" xfId="12537" xr:uid="{00000000-0005-0000-0000-00003E120000}"/>
    <cellStyle name="40% - Accent3 16 5" xfId="8101" xr:uid="{00000000-0005-0000-0000-00003F120000}"/>
    <cellStyle name="40% - Accent3 17" xfId="2297" xr:uid="{00000000-0005-0000-0000-000040120000}"/>
    <cellStyle name="40% - Accent3 17 2" xfId="4252" xr:uid="{00000000-0005-0000-0000-000041120000}"/>
    <cellStyle name="40% - Accent3 17 2 2" xfId="4620" xr:uid="{00000000-0005-0000-0000-000042120000}"/>
    <cellStyle name="40% - Accent3 17 2 2 2" xfId="14670" xr:uid="{00000000-0005-0000-0000-000043120000}"/>
    <cellStyle name="40% - Accent3 17 2 2 3" xfId="10504" xr:uid="{00000000-0005-0000-0000-000044120000}"/>
    <cellStyle name="40% - Accent3 17 2 3" xfId="14330" xr:uid="{00000000-0005-0000-0000-000045120000}"/>
    <cellStyle name="40% - Accent3 17 2 4" xfId="10190" xr:uid="{00000000-0005-0000-0000-000046120000}"/>
    <cellStyle name="40% - Accent3 17 3" xfId="4437" xr:uid="{00000000-0005-0000-0000-000047120000}"/>
    <cellStyle name="40% - Accent3 17 3 2" xfId="14495" xr:uid="{00000000-0005-0000-0000-000048120000}"/>
    <cellStyle name="40% - Accent3 17 3 3" xfId="10345" xr:uid="{00000000-0005-0000-0000-000049120000}"/>
    <cellStyle name="40% - Accent3 17 4" xfId="3451" xr:uid="{00000000-0005-0000-0000-00004A120000}"/>
    <cellStyle name="40% - Accent3 17 4 2" xfId="14135" xr:uid="{00000000-0005-0000-0000-00004B120000}"/>
    <cellStyle name="40% - Accent3 17 4 3" xfId="9761" xr:uid="{00000000-0005-0000-0000-00004C120000}"/>
    <cellStyle name="40% - Accent3 17 5" xfId="13056" xr:uid="{00000000-0005-0000-0000-00004D120000}"/>
    <cellStyle name="40% - Accent3 17 6" xfId="8813" xr:uid="{00000000-0005-0000-0000-00004E120000}"/>
    <cellStyle name="40% - Accent3 18" xfId="2321" xr:uid="{00000000-0005-0000-0000-00004F120000}"/>
    <cellStyle name="40% - Accent3 18 2" xfId="4265" xr:uid="{00000000-0005-0000-0000-000050120000}"/>
    <cellStyle name="40% - Accent3 18 2 2" xfId="4633" xr:uid="{00000000-0005-0000-0000-000051120000}"/>
    <cellStyle name="40% - Accent3 18 2 2 2" xfId="14683" xr:uid="{00000000-0005-0000-0000-000052120000}"/>
    <cellStyle name="40% - Accent3 18 2 2 3" xfId="10517" xr:uid="{00000000-0005-0000-0000-000053120000}"/>
    <cellStyle name="40% - Accent3 18 2 3" xfId="14343" xr:uid="{00000000-0005-0000-0000-000054120000}"/>
    <cellStyle name="40% - Accent3 18 2 4" xfId="10203" xr:uid="{00000000-0005-0000-0000-000055120000}"/>
    <cellStyle name="40% - Accent3 18 3" xfId="4450" xr:uid="{00000000-0005-0000-0000-000056120000}"/>
    <cellStyle name="40% - Accent3 18 3 2" xfId="14508" xr:uid="{00000000-0005-0000-0000-000057120000}"/>
    <cellStyle name="40% - Accent3 18 3 3" xfId="10358" xr:uid="{00000000-0005-0000-0000-000058120000}"/>
    <cellStyle name="40% - Accent3 18 4" xfId="3464" xr:uid="{00000000-0005-0000-0000-000059120000}"/>
    <cellStyle name="40% - Accent3 18 4 2" xfId="14148" xr:uid="{00000000-0005-0000-0000-00005A120000}"/>
    <cellStyle name="40% - Accent3 18 4 3" xfId="9774" xr:uid="{00000000-0005-0000-0000-00005B120000}"/>
    <cellStyle name="40% - Accent3 18 5" xfId="13071" xr:uid="{00000000-0005-0000-0000-00005C120000}"/>
    <cellStyle name="40% - Accent3 18 6" xfId="8835" xr:uid="{00000000-0005-0000-0000-00005D120000}"/>
    <cellStyle name="40% - Accent3 19" xfId="2349" xr:uid="{00000000-0005-0000-0000-00005E120000}"/>
    <cellStyle name="40% - Accent3 19 2" xfId="4278" xr:uid="{00000000-0005-0000-0000-00005F120000}"/>
    <cellStyle name="40% - Accent3 19 2 2" xfId="4646" xr:uid="{00000000-0005-0000-0000-000060120000}"/>
    <cellStyle name="40% - Accent3 19 2 2 2" xfId="14696" xr:uid="{00000000-0005-0000-0000-000061120000}"/>
    <cellStyle name="40% - Accent3 19 2 2 3" xfId="10530" xr:uid="{00000000-0005-0000-0000-000062120000}"/>
    <cellStyle name="40% - Accent3 19 2 3" xfId="14356" xr:uid="{00000000-0005-0000-0000-000063120000}"/>
    <cellStyle name="40% - Accent3 19 2 4" xfId="10216" xr:uid="{00000000-0005-0000-0000-000064120000}"/>
    <cellStyle name="40% - Accent3 19 3" xfId="4463" xr:uid="{00000000-0005-0000-0000-000065120000}"/>
    <cellStyle name="40% - Accent3 19 3 2" xfId="14521" xr:uid="{00000000-0005-0000-0000-000066120000}"/>
    <cellStyle name="40% - Accent3 19 3 3" xfId="10371" xr:uid="{00000000-0005-0000-0000-000067120000}"/>
    <cellStyle name="40% - Accent3 19 4" xfId="13086" xr:uid="{00000000-0005-0000-0000-000068120000}"/>
    <cellStyle name="40% - Accent3 19 5" xfId="8861" xr:uid="{00000000-0005-0000-0000-000069120000}"/>
    <cellStyle name="40% - Accent3 2" xfId="509" xr:uid="{00000000-0005-0000-0000-00006A120000}"/>
    <cellStyle name="40% - Accent3 2 10" xfId="37298" xr:uid="{00000000-0005-0000-0000-00006B120000}"/>
    <cellStyle name="40% - Accent3 2 2" xfId="1034" xr:uid="{00000000-0005-0000-0000-00006C120000}"/>
    <cellStyle name="40% - Accent3 2 2 2" xfId="1188" xr:uid="{00000000-0005-0000-0000-00006D120000}"/>
    <cellStyle name="40% - Accent3 2 2 2 2" xfId="1995" xr:uid="{00000000-0005-0000-0000-00006E120000}"/>
    <cellStyle name="40% - Accent3 2 2 2 2 2" xfId="3197" xr:uid="{00000000-0005-0000-0000-00006F120000}"/>
    <cellStyle name="40% - Accent3 2 2 2 2 2 2" xfId="13925" xr:uid="{00000000-0005-0000-0000-000070120000}"/>
    <cellStyle name="40% - Accent3 2 2 2 2 2 3" xfId="9587" xr:uid="{00000000-0005-0000-0000-000071120000}"/>
    <cellStyle name="40% - Accent3 2 2 2 2 3" xfId="12891" xr:uid="{00000000-0005-0000-0000-000072120000}"/>
    <cellStyle name="40% - Accent3 2 2 2 2 4" xfId="8563" xr:uid="{00000000-0005-0000-0000-000073120000}"/>
    <cellStyle name="40% - Accent3 2 2 2 3" xfId="2689" xr:uid="{00000000-0005-0000-0000-000074120000}"/>
    <cellStyle name="40% - Accent3 2 2 2 3 2" xfId="13417" xr:uid="{00000000-0005-0000-0000-000075120000}"/>
    <cellStyle name="40% - Accent3 2 2 2 3 3" xfId="9171" xr:uid="{00000000-0005-0000-0000-000076120000}"/>
    <cellStyle name="40% - Accent3 2 2 2 4" xfId="4815" xr:uid="{00000000-0005-0000-0000-000077120000}"/>
    <cellStyle name="40% - Accent3 2 2 2 5" xfId="12378" xr:uid="{00000000-0005-0000-0000-000078120000}"/>
    <cellStyle name="40% - Accent3 2 2 2 6" xfId="7868" xr:uid="{00000000-0005-0000-0000-000079120000}"/>
    <cellStyle name="40% - Accent3 2 2 3" xfId="1848" xr:uid="{00000000-0005-0000-0000-00007A120000}"/>
    <cellStyle name="40% - Accent3 2 2 3 2" xfId="3052" xr:uid="{00000000-0005-0000-0000-00007B120000}"/>
    <cellStyle name="40% - Accent3 2 2 3 2 2" xfId="13780" xr:uid="{00000000-0005-0000-0000-00007C120000}"/>
    <cellStyle name="40% - Accent3 2 2 3 2 3" xfId="9443" xr:uid="{00000000-0005-0000-0000-00007D120000}"/>
    <cellStyle name="40% - Accent3 2 2 3 3" xfId="4816" xr:uid="{00000000-0005-0000-0000-00007E120000}"/>
    <cellStyle name="40% - Accent3 2 2 3 4" xfId="12746" xr:uid="{00000000-0005-0000-0000-00007F120000}"/>
    <cellStyle name="40% - Accent3 2 2 3 5" xfId="8417" xr:uid="{00000000-0005-0000-0000-000080120000}"/>
    <cellStyle name="40% - Accent3 2 2 4" xfId="2544" xr:uid="{00000000-0005-0000-0000-000081120000}"/>
    <cellStyle name="40% - Accent3 2 2 4 2" xfId="13272" xr:uid="{00000000-0005-0000-0000-000082120000}"/>
    <cellStyle name="40% - Accent3 2 2 4 3" xfId="9027" xr:uid="{00000000-0005-0000-0000-000083120000}"/>
    <cellStyle name="40% - Accent3 2 2 5" xfId="4814" xr:uid="{00000000-0005-0000-0000-000084120000}"/>
    <cellStyle name="40% - Accent3 2 2 6" xfId="12232" xr:uid="{00000000-0005-0000-0000-000085120000}"/>
    <cellStyle name="40% - Accent3 2 2 7" xfId="7715" xr:uid="{00000000-0005-0000-0000-000086120000}"/>
    <cellStyle name="40% - Accent3 2 3" xfId="1189" xr:uid="{00000000-0005-0000-0000-000087120000}"/>
    <cellStyle name="40% - Accent3 2 3 2" xfId="1996" xr:uid="{00000000-0005-0000-0000-000088120000}"/>
    <cellStyle name="40% - Accent3 2 3 2 2" xfId="3198" xr:uid="{00000000-0005-0000-0000-000089120000}"/>
    <cellStyle name="40% - Accent3 2 3 2 2 2" xfId="13926" xr:uid="{00000000-0005-0000-0000-00008A120000}"/>
    <cellStyle name="40% - Accent3 2 3 2 2 3" xfId="9588" xr:uid="{00000000-0005-0000-0000-00008B120000}"/>
    <cellStyle name="40% - Accent3 2 3 2 3" xfId="12892" xr:uid="{00000000-0005-0000-0000-00008C120000}"/>
    <cellStyle name="40% - Accent3 2 3 2 4" xfId="8564" xr:uid="{00000000-0005-0000-0000-00008D120000}"/>
    <cellStyle name="40% - Accent3 2 3 3" xfId="2690" xr:uid="{00000000-0005-0000-0000-00008E120000}"/>
    <cellStyle name="40% - Accent3 2 3 3 2" xfId="13418" xr:uid="{00000000-0005-0000-0000-00008F120000}"/>
    <cellStyle name="40% - Accent3 2 3 3 3" xfId="9172" xr:uid="{00000000-0005-0000-0000-000090120000}"/>
    <cellStyle name="40% - Accent3 2 3 4" xfId="12379" xr:uid="{00000000-0005-0000-0000-000091120000}"/>
    <cellStyle name="40% - Accent3 2 3 5" xfId="7869" xr:uid="{00000000-0005-0000-0000-000092120000}"/>
    <cellStyle name="40% - Accent3 2 4" xfId="1187" xr:uid="{00000000-0005-0000-0000-000093120000}"/>
    <cellStyle name="40% - Accent3 2 4 2" xfId="1994" xr:uid="{00000000-0005-0000-0000-000094120000}"/>
    <cellStyle name="40% - Accent3 2 4 2 2" xfId="3196" xr:uid="{00000000-0005-0000-0000-000095120000}"/>
    <cellStyle name="40% - Accent3 2 4 2 2 2" xfId="13924" xr:uid="{00000000-0005-0000-0000-000096120000}"/>
    <cellStyle name="40% - Accent3 2 4 2 2 3" xfId="9586" xr:uid="{00000000-0005-0000-0000-000097120000}"/>
    <cellStyle name="40% - Accent3 2 4 2 3" xfId="12890" xr:uid="{00000000-0005-0000-0000-000098120000}"/>
    <cellStyle name="40% - Accent3 2 4 2 4" xfId="8562" xr:uid="{00000000-0005-0000-0000-000099120000}"/>
    <cellStyle name="40% - Accent3 2 4 3" xfId="2688" xr:uid="{00000000-0005-0000-0000-00009A120000}"/>
    <cellStyle name="40% - Accent3 2 4 3 2" xfId="13416" xr:uid="{00000000-0005-0000-0000-00009B120000}"/>
    <cellStyle name="40% - Accent3 2 4 3 3" xfId="9170" xr:uid="{00000000-0005-0000-0000-00009C120000}"/>
    <cellStyle name="40% - Accent3 2 4 4" xfId="12377" xr:uid="{00000000-0005-0000-0000-00009D120000}"/>
    <cellStyle name="40% - Accent3 2 4 5" xfId="7867" xr:uid="{00000000-0005-0000-0000-00009E120000}"/>
    <cellStyle name="40% - Accent3 2 5" xfId="1651" xr:uid="{00000000-0005-0000-0000-00009F120000}"/>
    <cellStyle name="40% - Accent3 2 5 2" xfId="2913" xr:uid="{00000000-0005-0000-0000-0000A0120000}"/>
    <cellStyle name="40% - Accent3 2 5 2 2" xfId="13641" xr:uid="{00000000-0005-0000-0000-0000A1120000}"/>
    <cellStyle name="40% - Accent3 2 5 2 3" xfId="9342" xr:uid="{00000000-0005-0000-0000-0000A2120000}"/>
    <cellStyle name="40% - Accent3 2 5 3" xfId="12608" xr:uid="{00000000-0005-0000-0000-0000A3120000}"/>
    <cellStyle name="40% - Accent3 2 5 4" xfId="8257" xr:uid="{00000000-0005-0000-0000-0000A4120000}"/>
    <cellStyle name="40% - Accent3 2 6" xfId="2419" xr:uid="{00000000-0005-0000-0000-0000A5120000}"/>
    <cellStyle name="40% - Accent3 2 6 2" xfId="13147" xr:uid="{00000000-0005-0000-0000-0000A6120000}"/>
    <cellStyle name="40% - Accent3 2 6 3" xfId="8926" xr:uid="{00000000-0005-0000-0000-0000A7120000}"/>
    <cellStyle name="40% - Accent3 2 7" xfId="4813" xr:uid="{00000000-0005-0000-0000-0000A8120000}"/>
    <cellStyle name="40% - Accent3 2 8" xfId="12071" xr:uid="{00000000-0005-0000-0000-0000A9120000}"/>
    <cellStyle name="40% - Accent3 2 9" xfId="7373" xr:uid="{00000000-0005-0000-0000-0000AA120000}"/>
    <cellStyle name="40% - Accent3 20" xfId="3477" xr:uid="{00000000-0005-0000-0000-0000AB120000}"/>
    <cellStyle name="40% - Accent3 20 2" xfId="4291" xr:uid="{00000000-0005-0000-0000-0000AC120000}"/>
    <cellStyle name="40% - Accent3 20 2 2" xfId="4659" xr:uid="{00000000-0005-0000-0000-0000AD120000}"/>
    <cellStyle name="40% - Accent3 20 2 2 2" xfId="14709" xr:uid="{00000000-0005-0000-0000-0000AE120000}"/>
    <cellStyle name="40% - Accent3 20 2 2 3" xfId="10543" xr:uid="{00000000-0005-0000-0000-0000AF120000}"/>
    <cellStyle name="40% - Accent3 20 2 3" xfId="14369" xr:uid="{00000000-0005-0000-0000-0000B0120000}"/>
    <cellStyle name="40% - Accent3 20 2 4" xfId="10229" xr:uid="{00000000-0005-0000-0000-0000B1120000}"/>
    <cellStyle name="40% - Accent3 20 3" xfId="4476" xr:uid="{00000000-0005-0000-0000-0000B2120000}"/>
    <cellStyle name="40% - Accent3 20 3 2" xfId="14534" xr:uid="{00000000-0005-0000-0000-0000B3120000}"/>
    <cellStyle name="40% - Accent3 20 3 3" xfId="10384" xr:uid="{00000000-0005-0000-0000-0000B4120000}"/>
    <cellStyle name="40% - Accent3 20 4" xfId="14161" xr:uid="{00000000-0005-0000-0000-0000B5120000}"/>
    <cellStyle name="40% - Accent3 20 5" xfId="9787" xr:uid="{00000000-0005-0000-0000-0000B6120000}"/>
    <cellStyle name="40% - Accent3 21" xfId="3490" xr:uid="{00000000-0005-0000-0000-0000B7120000}"/>
    <cellStyle name="40% - Accent3 21 2" xfId="4304" xr:uid="{00000000-0005-0000-0000-0000B8120000}"/>
    <cellStyle name="40% - Accent3 21 2 2" xfId="4672" xr:uid="{00000000-0005-0000-0000-0000B9120000}"/>
    <cellStyle name="40% - Accent3 21 2 2 2" xfId="14722" xr:uid="{00000000-0005-0000-0000-0000BA120000}"/>
    <cellStyle name="40% - Accent3 21 2 2 3" xfId="10556" xr:uid="{00000000-0005-0000-0000-0000BB120000}"/>
    <cellStyle name="40% - Accent3 21 2 3" xfId="14382" xr:uid="{00000000-0005-0000-0000-0000BC120000}"/>
    <cellStyle name="40% - Accent3 21 2 4" xfId="10242" xr:uid="{00000000-0005-0000-0000-0000BD120000}"/>
    <cellStyle name="40% - Accent3 21 3" xfId="4489" xr:uid="{00000000-0005-0000-0000-0000BE120000}"/>
    <cellStyle name="40% - Accent3 21 3 2" xfId="14547" xr:uid="{00000000-0005-0000-0000-0000BF120000}"/>
    <cellStyle name="40% - Accent3 21 3 3" xfId="10397" xr:uid="{00000000-0005-0000-0000-0000C0120000}"/>
    <cellStyle name="40% - Accent3 21 4" xfId="14174" xr:uid="{00000000-0005-0000-0000-0000C1120000}"/>
    <cellStyle name="40% - Accent3 21 5" xfId="9800" xr:uid="{00000000-0005-0000-0000-0000C2120000}"/>
    <cellStyle name="40% - Accent3 22" xfId="3503" xr:uid="{00000000-0005-0000-0000-0000C3120000}"/>
    <cellStyle name="40% - Accent3 22 2" xfId="4171" xr:uid="{00000000-0005-0000-0000-0000C4120000}"/>
    <cellStyle name="40% - Accent3 22 2 2" xfId="10130" xr:uid="{00000000-0005-0000-0000-0000C5120000}"/>
    <cellStyle name="40% - Accent3 22 3" xfId="4502" xr:uid="{00000000-0005-0000-0000-0000C6120000}"/>
    <cellStyle name="40% - Accent3 22 3 2" xfId="14560" xr:uid="{00000000-0005-0000-0000-0000C7120000}"/>
    <cellStyle name="40% - Accent3 22 3 3" xfId="10410" xr:uid="{00000000-0005-0000-0000-0000C8120000}"/>
    <cellStyle name="40% - Accent3 22 4" xfId="14187" xr:uid="{00000000-0005-0000-0000-0000C9120000}"/>
    <cellStyle name="40% - Accent3 22 5" xfId="9813" xr:uid="{00000000-0005-0000-0000-0000CA120000}"/>
    <cellStyle name="40% - Accent3 23" xfId="3516" xr:uid="{00000000-0005-0000-0000-0000CB120000}"/>
    <cellStyle name="40% - Accent3 23 2" xfId="4515" xr:uid="{00000000-0005-0000-0000-0000CC120000}"/>
    <cellStyle name="40% - Accent3 23 2 2" xfId="14573" xr:uid="{00000000-0005-0000-0000-0000CD120000}"/>
    <cellStyle name="40% - Accent3 23 2 3" xfId="10423" xr:uid="{00000000-0005-0000-0000-0000CE120000}"/>
    <cellStyle name="40% - Accent3 23 3" xfId="14200" xr:uid="{00000000-0005-0000-0000-0000CF120000}"/>
    <cellStyle name="40% - Accent3 23 4" xfId="9826" xr:uid="{00000000-0005-0000-0000-0000D0120000}"/>
    <cellStyle name="40% - Accent3 24" xfId="3529" xr:uid="{00000000-0005-0000-0000-0000D1120000}"/>
    <cellStyle name="40% - Accent3 24 2" xfId="4528" xr:uid="{00000000-0005-0000-0000-0000D2120000}"/>
    <cellStyle name="40% - Accent3 24 2 2" xfId="14586" xr:uid="{00000000-0005-0000-0000-0000D3120000}"/>
    <cellStyle name="40% - Accent3 24 2 3" xfId="10436" xr:uid="{00000000-0005-0000-0000-0000D4120000}"/>
    <cellStyle name="40% - Accent3 24 3" xfId="14213" xr:uid="{00000000-0005-0000-0000-0000D5120000}"/>
    <cellStyle name="40% - Accent3 24 4" xfId="9839" xr:uid="{00000000-0005-0000-0000-0000D6120000}"/>
    <cellStyle name="40% - Accent3 25" xfId="4330" xr:uid="{00000000-0005-0000-0000-0000D7120000}"/>
    <cellStyle name="40% - Accent3 25 2" xfId="4685" xr:uid="{00000000-0005-0000-0000-0000D8120000}"/>
    <cellStyle name="40% - Accent3 25 2 2" xfId="14735" xr:uid="{00000000-0005-0000-0000-0000D9120000}"/>
    <cellStyle name="40% - Accent3 25 2 3" xfId="10569" xr:uid="{00000000-0005-0000-0000-0000DA120000}"/>
    <cellStyle name="40% - Accent3 25 3" xfId="14395" xr:uid="{00000000-0005-0000-0000-0000DB120000}"/>
    <cellStyle name="40% - Accent3 25 4" xfId="10255" xr:uid="{00000000-0005-0000-0000-0000DC120000}"/>
    <cellStyle name="40% - Accent3 26" xfId="4343" xr:uid="{00000000-0005-0000-0000-0000DD120000}"/>
    <cellStyle name="40% - Accent3 26 2" xfId="4698" xr:uid="{00000000-0005-0000-0000-0000DE120000}"/>
    <cellStyle name="40% - Accent3 26 2 2" xfId="14748" xr:uid="{00000000-0005-0000-0000-0000DF120000}"/>
    <cellStyle name="40% - Accent3 26 2 3" xfId="10582" xr:uid="{00000000-0005-0000-0000-0000E0120000}"/>
    <cellStyle name="40% - Accent3 26 3" xfId="14408" xr:uid="{00000000-0005-0000-0000-0000E1120000}"/>
    <cellStyle name="40% - Accent3 26 4" xfId="10268" xr:uid="{00000000-0005-0000-0000-0000E2120000}"/>
    <cellStyle name="40% - Accent3 27" xfId="4356" xr:uid="{00000000-0005-0000-0000-0000E3120000}"/>
    <cellStyle name="40% - Accent3 27 2" xfId="4711" xr:uid="{00000000-0005-0000-0000-0000E4120000}"/>
    <cellStyle name="40% - Accent3 27 2 2" xfId="14761" xr:uid="{00000000-0005-0000-0000-0000E5120000}"/>
    <cellStyle name="40% - Accent3 27 2 3" xfId="10595" xr:uid="{00000000-0005-0000-0000-0000E6120000}"/>
    <cellStyle name="40% - Accent3 27 3" xfId="14421" xr:uid="{00000000-0005-0000-0000-0000E7120000}"/>
    <cellStyle name="40% - Accent3 27 4" xfId="10281" xr:uid="{00000000-0005-0000-0000-0000E8120000}"/>
    <cellStyle name="40% - Accent3 28" xfId="4369" xr:uid="{00000000-0005-0000-0000-0000E9120000}"/>
    <cellStyle name="40% - Accent3 28 2" xfId="14434" xr:uid="{00000000-0005-0000-0000-0000EA120000}"/>
    <cellStyle name="40% - Accent3 28 3" xfId="10294" xr:uid="{00000000-0005-0000-0000-0000EB120000}"/>
    <cellStyle name="40% - Accent3 29" xfId="11964" xr:uid="{00000000-0005-0000-0000-0000EC120000}"/>
    <cellStyle name="40% - Accent3 3" xfId="510" xr:uid="{00000000-0005-0000-0000-0000ED120000}"/>
    <cellStyle name="40% - Accent3 3 2" xfId="1191" xr:uid="{00000000-0005-0000-0000-0000EE120000}"/>
    <cellStyle name="40% - Accent3 3 2 2" xfId="1998" xr:uid="{00000000-0005-0000-0000-0000EF120000}"/>
    <cellStyle name="40% - Accent3 3 2 2 2" xfId="3200" xr:uid="{00000000-0005-0000-0000-0000F0120000}"/>
    <cellStyle name="40% - Accent3 3 2 2 2 2" xfId="13928" xr:uid="{00000000-0005-0000-0000-0000F1120000}"/>
    <cellStyle name="40% - Accent3 3 2 2 2 3" xfId="9590" xr:uid="{00000000-0005-0000-0000-0000F2120000}"/>
    <cellStyle name="40% - Accent3 3 2 2 3" xfId="12894" xr:uid="{00000000-0005-0000-0000-0000F3120000}"/>
    <cellStyle name="40% - Accent3 3 2 2 4" xfId="8566" xr:uid="{00000000-0005-0000-0000-0000F4120000}"/>
    <cellStyle name="40% - Accent3 3 2 3" xfId="2692" xr:uid="{00000000-0005-0000-0000-0000F5120000}"/>
    <cellStyle name="40% - Accent3 3 2 3 2" xfId="13420" xr:uid="{00000000-0005-0000-0000-0000F6120000}"/>
    <cellStyle name="40% - Accent3 3 2 3 3" xfId="9174" xr:uid="{00000000-0005-0000-0000-0000F7120000}"/>
    <cellStyle name="40% - Accent3 3 2 4" xfId="12381" xr:uid="{00000000-0005-0000-0000-0000F8120000}"/>
    <cellStyle name="40% - Accent3 3 2 5" xfId="7871" xr:uid="{00000000-0005-0000-0000-0000F9120000}"/>
    <cellStyle name="40% - Accent3 3 3" xfId="1192" xr:uid="{00000000-0005-0000-0000-0000FA120000}"/>
    <cellStyle name="40% - Accent3 3 3 2" xfId="1999" xr:uid="{00000000-0005-0000-0000-0000FB120000}"/>
    <cellStyle name="40% - Accent3 3 3 2 2" xfId="3201" xr:uid="{00000000-0005-0000-0000-0000FC120000}"/>
    <cellStyle name="40% - Accent3 3 3 2 2 2" xfId="13929" xr:uid="{00000000-0005-0000-0000-0000FD120000}"/>
    <cellStyle name="40% - Accent3 3 3 2 2 3" xfId="9591" xr:uid="{00000000-0005-0000-0000-0000FE120000}"/>
    <cellStyle name="40% - Accent3 3 3 2 3" xfId="12895" xr:uid="{00000000-0005-0000-0000-0000FF120000}"/>
    <cellStyle name="40% - Accent3 3 3 2 4" xfId="8567" xr:uid="{00000000-0005-0000-0000-000000130000}"/>
    <cellStyle name="40% - Accent3 3 3 3" xfId="2693" xr:uid="{00000000-0005-0000-0000-000001130000}"/>
    <cellStyle name="40% - Accent3 3 3 3 2" xfId="13421" xr:uid="{00000000-0005-0000-0000-000002130000}"/>
    <cellStyle name="40% - Accent3 3 3 3 3" xfId="9175" xr:uid="{00000000-0005-0000-0000-000003130000}"/>
    <cellStyle name="40% - Accent3 3 3 4" xfId="12382" xr:uid="{00000000-0005-0000-0000-000004130000}"/>
    <cellStyle name="40% - Accent3 3 3 5" xfId="7872" xr:uid="{00000000-0005-0000-0000-000005130000}"/>
    <cellStyle name="40% - Accent3 3 4" xfId="1190" xr:uid="{00000000-0005-0000-0000-000006130000}"/>
    <cellStyle name="40% - Accent3 3 4 2" xfId="1997" xr:uid="{00000000-0005-0000-0000-000007130000}"/>
    <cellStyle name="40% - Accent3 3 4 2 2" xfId="3199" xr:uid="{00000000-0005-0000-0000-000008130000}"/>
    <cellStyle name="40% - Accent3 3 4 2 2 2" xfId="13927" xr:uid="{00000000-0005-0000-0000-000009130000}"/>
    <cellStyle name="40% - Accent3 3 4 2 2 3" xfId="9589" xr:uid="{00000000-0005-0000-0000-00000A130000}"/>
    <cellStyle name="40% - Accent3 3 4 2 3" xfId="12893" xr:uid="{00000000-0005-0000-0000-00000B130000}"/>
    <cellStyle name="40% - Accent3 3 4 2 4" xfId="8565" xr:uid="{00000000-0005-0000-0000-00000C130000}"/>
    <cellStyle name="40% - Accent3 3 4 3" xfId="2691" xr:uid="{00000000-0005-0000-0000-00000D130000}"/>
    <cellStyle name="40% - Accent3 3 4 3 2" xfId="13419" xr:uid="{00000000-0005-0000-0000-00000E130000}"/>
    <cellStyle name="40% - Accent3 3 4 3 3" xfId="9173" xr:uid="{00000000-0005-0000-0000-00000F130000}"/>
    <cellStyle name="40% - Accent3 3 4 4" xfId="12380" xr:uid="{00000000-0005-0000-0000-000010130000}"/>
    <cellStyle name="40% - Accent3 3 4 5" xfId="7870" xr:uid="{00000000-0005-0000-0000-000011130000}"/>
    <cellStyle name="40% - Accent3 3 5" xfId="1652" xr:uid="{00000000-0005-0000-0000-000012130000}"/>
    <cellStyle name="40% - Accent3 3 5 2" xfId="2914" xr:uid="{00000000-0005-0000-0000-000013130000}"/>
    <cellStyle name="40% - Accent3 3 5 2 2" xfId="13642" xr:uid="{00000000-0005-0000-0000-000014130000}"/>
    <cellStyle name="40% - Accent3 3 5 2 3" xfId="9343" xr:uid="{00000000-0005-0000-0000-000015130000}"/>
    <cellStyle name="40% - Accent3 3 5 3" xfId="12609" xr:uid="{00000000-0005-0000-0000-000016130000}"/>
    <cellStyle name="40% - Accent3 3 5 4" xfId="8258" xr:uid="{00000000-0005-0000-0000-000017130000}"/>
    <cellStyle name="40% - Accent3 3 6" xfId="2420" xr:uid="{00000000-0005-0000-0000-000018130000}"/>
    <cellStyle name="40% - Accent3 3 6 2" xfId="13148" xr:uid="{00000000-0005-0000-0000-000019130000}"/>
    <cellStyle name="40% - Accent3 3 6 3" xfId="8927" xr:uid="{00000000-0005-0000-0000-00001A130000}"/>
    <cellStyle name="40% - Accent3 3 7" xfId="12072" xr:uid="{00000000-0005-0000-0000-00001B130000}"/>
    <cellStyle name="40% - Accent3 3 8" xfId="7374" xr:uid="{00000000-0005-0000-0000-00001C130000}"/>
    <cellStyle name="40% - Accent3 30" xfId="7148" xr:uid="{00000000-0005-0000-0000-00001D130000}"/>
    <cellStyle name="40% - Accent3 31" xfId="110" xr:uid="{00000000-0005-0000-0000-00001E130000}"/>
    <cellStyle name="40% - Accent3 4" xfId="511" xr:uid="{00000000-0005-0000-0000-00001F130000}"/>
    <cellStyle name="40% - Accent3 4 2" xfId="1194" xr:uid="{00000000-0005-0000-0000-000020130000}"/>
    <cellStyle name="40% - Accent3 4 2 2" xfId="2001" xr:uid="{00000000-0005-0000-0000-000021130000}"/>
    <cellStyle name="40% - Accent3 4 2 2 2" xfId="3203" xr:uid="{00000000-0005-0000-0000-000022130000}"/>
    <cellStyle name="40% - Accent3 4 2 2 2 2" xfId="13931" xr:uid="{00000000-0005-0000-0000-000023130000}"/>
    <cellStyle name="40% - Accent3 4 2 2 2 3" xfId="9593" xr:uid="{00000000-0005-0000-0000-000024130000}"/>
    <cellStyle name="40% - Accent3 4 2 2 3" xfId="12897" xr:uid="{00000000-0005-0000-0000-000025130000}"/>
    <cellStyle name="40% - Accent3 4 2 2 4" xfId="8569" xr:uid="{00000000-0005-0000-0000-000026130000}"/>
    <cellStyle name="40% - Accent3 4 2 3" xfId="2695" xr:uid="{00000000-0005-0000-0000-000027130000}"/>
    <cellStyle name="40% - Accent3 4 2 3 2" xfId="13423" xr:uid="{00000000-0005-0000-0000-000028130000}"/>
    <cellStyle name="40% - Accent3 4 2 3 3" xfId="9177" xr:uid="{00000000-0005-0000-0000-000029130000}"/>
    <cellStyle name="40% - Accent3 4 2 4" xfId="12384" xr:uid="{00000000-0005-0000-0000-00002A130000}"/>
    <cellStyle name="40% - Accent3 4 2 5" xfId="7874" xr:uid="{00000000-0005-0000-0000-00002B130000}"/>
    <cellStyle name="40% - Accent3 4 3" xfId="1195" xr:uid="{00000000-0005-0000-0000-00002C130000}"/>
    <cellStyle name="40% - Accent3 4 3 2" xfId="2002" xr:uid="{00000000-0005-0000-0000-00002D130000}"/>
    <cellStyle name="40% - Accent3 4 3 2 2" xfId="3204" xr:uid="{00000000-0005-0000-0000-00002E130000}"/>
    <cellStyle name="40% - Accent3 4 3 2 2 2" xfId="13932" xr:uid="{00000000-0005-0000-0000-00002F130000}"/>
    <cellStyle name="40% - Accent3 4 3 2 2 3" xfId="9594" xr:uid="{00000000-0005-0000-0000-000030130000}"/>
    <cellStyle name="40% - Accent3 4 3 2 3" xfId="12898" xr:uid="{00000000-0005-0000-0000-000031130000}"/>
    <cellStyle name="40% - Accent3 4 3 2 4" xfId="8570" xr:uid="{00000000-0005-0000-0000-000032130000}"/>
    <cellStyle name="40% - Accent3 4 3 3" xfId="2696" xr:uid="{00000000-0005-0000-0000-000033130000}"/>
    <cellStyle name="40% - Accent3 4 3 3 2" xfId="13424" xr:uid="{00000000-0005-0000-0000-000034130000}"/>
    <cellStyle name="40% - Accent3 4 3 3 3" xfId="9178" xr:uid="{00000000-0005-0000-0000-000035130000}"/>
    <cellStyle name="40% - Accent3 4 3 4" xfId="12385" xr:uid="{00000000-0005-0000-0000-000036130000}"/>
    <cellStyle name="40% - Accent3 4 3 5" xfId="7875" xr:uid="{00000000-0005-0000-0000-000037130000}"/>
    <cellStyle name="40% - Accent3 4 4" xfId="1193" xr:uid="{00000000-0005-0000-0000-000038130000}"/>
    <cellStyle name="40% - Accent3 4 4 2" xfId="2000" xr:uid="{00000000-0005-0000-0000-000039130000}"/>
    <cellStyle name="40% - Accent3 4 4 2 2" xfId="3202" xr:uid="{00000000-0005-0000-0000-00003A130000}"/>
    <cellStyle name="40% - Accent3 4 4 2 2 2" xfId="13930" xr:uid="{00000000-0005-0000-0000-00003B130000}"/>
    <cellStyle name="40% - Accent3 4 4 2 2 3" xfId="9592" xr:uid="{00000000-0005-0000-0000-00003C130000}"/>
    <cellStyle name="40% - Accent3 4 4 2 3" xfId="12896" xr:uid="{00000000-0005-0000-0000-00003D130000}"/>
    <cellStyle name="40% - Accent3 4 4 2 4" xfId="8568" xr:uid="{00000000-0005-0000-0000-00003E130000}"/>
    <cellStyle name="40% - Accent3 4 4 3" xfId="2694" xr:uid="{00000000-0005-0000-0000-00003F130000}"/>
    <cellStyle name="40% - Accent3 4 4 3 2" xfId="13422" xr:uid="{00000000-0005-0000-0000-000040130000}"/>
    <cellStyle name="40% - Accent3 4 4 3 3" xfId="9176" xr:uid="{00000000-0005-0000-0000-000041130000}"/>
    <cellStyle name="40% - Accent3 4 4 4" xfId="12383" xr:uid="{00000000-0005-0000-0000-000042130000}"/>
    <cellStyle name="40% - Accent3 4 4 5" xfId="7873" xr:uid="{00000000-0005-0000-0000-000043130000}"/>
    <cellStyle name="40% - Accent3 4 5" xfId="1653" xr:uid="{00000000-0005-0000-0000-000044130000}"/>
    <cellStyle name="40% - Accent3 4 5 2" xfId="2915" xr:uid="{00000000-0005-0000-0000-000045130000}"/>
    <cellStyle name="40% - Accent3 4 5 2 2" xfId="13643" xr:uid="{00000000-0005-0000-0000-000046130000}"/>
    <cellStyle name="40% - Accent3 4 5 2 3" xfId="9344" xr:uid="{00000000-0005-0000-0000-000047130000}"/>
    <cellStyle name="40% - Accent3 4 5 3" xfId="12610" xr:uid="{00000000-0005-0000-0000-000048130000}"/>
    <cellStyle name="40% - Accent3 4 5 4" xfId="8259" xr:uid="{00000000-0005-0000-0000-000049130000}"/>
    <cellStyle name="40% - Accent3 4 6" xfId="2421" xr:uid="{00000000-0005-0000-0000-00004A130000}"/>
    <cellStyle name="40% - Accent3 4 6 2" xfId="13149" xr:uid="{00000000-0005-0000-0000-00004B130000}"/>
    <cellStyle name="40% - Accent3 4 6 3" xfId="8928" xr:uid="{00000000-0005-0000-0000-00004C130000}"/>
    <cellStyle name="40% - Accent3 4 7" xfId="12073" xr:uid="{00000000-0005-0000-0000-00004D130000}"/>
    <cellStyle name="40% - Accent3 4 8" xfId="7375" xr:uid="{00000000-0005-0000-0000-00004E130000}"/>
    <cellStyle name="40% - Accent3 5" xfId="512" xr:uid="{00000000-0005-0000-0000-00004F130000}"/>
    <cellStyle name="40% - Accent3 5 2" xfId="1197" xr:uid="{00000000-0005-0000-0000-000050130000}"/>
    <cellStyle name="40% - Accent3 5 2 2" xfId="2004" xr:uid="{00000000-0005-0000-0000-000051130000}"/>
    <cellStyle name="40% - Accent3 5 2 2 2" xfId="3206" xr:uid="{00000000-0005-0000-0000-000052130000}"/>
    <cellStyle name="40% - Accent3 5 2 2 2 2" xfId="13934" xr:uid="{00000000-0005-0000-0000-000053130000}"/>
    <cellStyle name="40% - Accent3 5 2 2 2 3" xfId="9596" xr:uid="{00000000-0005-0000-0000-000054130000}"/>
    <cellStyle name="40% - Accent3 5 2 2 3" xfId="12900" xr:uid="{00000000-0005-0000-0000-000055130000}"/>
    <cellStyle name="40% - Accent3 5 2 2 4" xfId="8572" xr:uid="{00000000-0005-0000-0000-000056130000}"/>
    <cellStyle name="40% - Accent3 5 2 3" xfId="2698" xr:uid="{00000000-0005-0000-0000-000057130000}"/>
    <cellStyle name="40% - Accent3 5 2 3 2" xfId="13426" xr:uid="{00000000-0005-0000-0000-000058130000}"/>
    <cellStyle name="40% - Accent3 5 2 3 3" xfId="9180" xr:uid="{00000000-0005-0000-0000-000059130000}"/>
    <cellStyle name="40% - Accent3 5 2 4" xfId="12387" xr:uid="{00000000-0005-0000-0000-00005A130000}"/>
    <cellStyle name="40% - Accent3 5 2 5" xfId="7877" xr:uid="{00000000-0005-0000-0000-00005B130000}"/>
    <cellStyle name="40% - Accent3 5 3" xfId="1198" xr:uid="{00000000-0005-0000-0000-00005C130000}"/>
    <cellStyle name="40% - Accent3 5 3 2" xfId="2005" xr:uid="{00000000-0005-0000-0000-00005D130000}"/>
    <cellStyle name="40% - Accent3 5 3 2 2" xfId="3207" xr:uid="{00000000-0005-0000-0000-00005E130000}"/>
    <cellStyle name="40% - Accent3 5 3 2 2 2" xfId="13935" xr:uid="{00000000-0005-0000-0000-00005F130000}"/>
    <cellStyle name="40% - Accent3 5 3 2 2 3" xfId="9597" xr:uid="{00000000-0005-0000-0000-000060130000}"/>
    <cellStyle name="40% - Accent3 5 3 2 3" xfId="12901" xr:uid="{00000000-0005-0000-0000-000061130000}"/>
    <cellStyle name="40% - Accent3 5 3 2 4" xfId="8573" xr:uid="{00000000-0005-0000-0000-000062130000}"/>
    <cellStyle name="40% - Accent3 5 3 3" xfId="2699" xr:uid="{00000000-0005-0000-0000-000063130000}"/>
    <cellStyle name="40% - Accent3 5 3 3 2" xfId="13427" xr:uid="{00000000-0005-0000-0000-000064130000}"/>
    <cellStyle name="40% - Accent3 5 3 3 3" xfId="9181" xr:uid="{00000000-0005-0000-0000-000065130000}"/>
    <cellStyle name="40% - Accent3 5 3 4" xfId="12388" xr:uid="{00000000-0005-0000-0000-000066130000}"/>
    <cellStyle name="40% - Accent3 5 3 5" xfId="7878" xr:uid="{00000000-0005-0000-0000-000067130000}"/>
    <cellStyle name="40% - Accent3 5 4" xfId="1196" xr:uid="{00000000-0005-0000-0000-000068130000}"/>
    <cellStyle name="40% - Accent3 5 4 2" xfId="2003" xr:uid="{00000000-0005-0000-0000-000069130000}"/>
    <cellStyle name="40% - Accent3 5 4 2 2" xfId="3205" xr:uid="{00000000-0005-0000-0000-00006A130000}"/>
    <cellStyle name="40% - Accent3 5 4 2 2 2" xfId="13933" xr:uid="{00000000-0005-0000-0000-00006B130000}"/>
    <cellStyle name="40% - Accent3 5 4 2 2 3" xfId="9595" xr:uid="{00000000-0005-0000-0000-00006C130000}"/>
    <cellStyle name="40% - Accent3 5 4 2 3" xfId="12899" xr:uid="{00000000-0005-0000-0000-00006D130000}"/>
    <cellStyle name="40% - Accent3 5 4 2 4" xfId="8571" xr:uid="{00000000-0005-0000-0000-00006E130000}"/>
    <cellStyle name="40% - Accent3 5 4 3" xfId="2697" xr:uid="{00000000-0005-0000-0000-00006F130000}"/>
    <cellStyle name="40% - Accent3 5 4 3 2" xfId="13425" xr:uid="{00000000-0005-0000-0000-000070130000}"/>
    <cellStyle name="40% - Accent3 5 4 3 3" xfId="9179" xr:uid="{00000000-0005-0000-0000-000071130000}"/>
    <cellStyle name="40% - Accent3 5 4 4" xfId="12386" xr:uid="{00000000-0005-0000-0000-000072130000}"/>
    <cellStyle name="40% - Accent3 5 4 5" xfId="7876" xr:uid="{00000000-0005-0000-0000-000073130000}"/>
    <cellStyle name="40% - Accent3 5 5" xfId="1654" xr:uid="{00000000-0005-0000-0000-000074130000}"/>
    <cellStyle name="40% - Accent3 5 5 2" xfId="2916" xr:uid="{00000000-0005-0000-0000-000075130000}"/>
    <cellStyle name="40% - Accent3 5 5 2 2" xfId="13644" xr:uid="{00000000-0005-0000-0000-000076130000}"/>
    <cellStyle name="40% - Accent3 5 5 2 3" xfId="9345" xr:uid="{00000000-0005-0000-0000-000077130000}"/>
    <cellStyle name="40% - Accent3 5 5 3" xfId="12611" xr:uid="{00000000-0005-0000-0000-000078130000}"/>
    <cellStyle name="40% - Accent3 5 5 4" xfId="8260" xr:uid="{00000000-0005-0000-0000-000079130000}"/>
    <cellStyle name="40% - Accent3 5 6" xfId="2422" xr:uid="{00000000-0005-0000-0000-00007A130000}"/>
    <cellStyle name="40% - Accent3 5 6 2" xfId="13150" xr:uid="{00000000-0005-0000-0000-00007B130000}"/>
    <cellStyle name="40% - Accent3 5 6 3" xfId="8929" xr:uid="{00000000-0005-0000-0000-00007C130000}"/>
    <cellStyle name="40% - Accent3 5 7" xfId="12074" xr:uid="{00000000-0005-0000-0000-00007D130000}"/>
    <cellStyle name="40% - Accent3 5 8" xfId="7376" xr:uid="{00000000-0005-0000-0000-00007E130000}"/>
    <cellStyle name="40% - Accent3 6" xfId="513" xr:uid="{00000000-0005-0000-0000-00007F130000}"/>
    <cellStyle name="40% - Accent3 6 2" xfId="1200" xr:uid="{00000000-0005-0000-0000-000080130000}"/>
    <cellStyle name="40% - Accent3 6 2 2" xfId="2007" xr:uid="{00000000-0005-0000-0000-000081130000}"/>
    <cellStyle name="40% - Accent3 6 2 2 2" xfId="3209" xr:uid="{00000000-0005-0000-0000-000082130000}"/>
    <cellStyle name="40% - Accent3 6 2 2 2 2" xfId="13937" xr:uid="{00000000-0005-0000-0000-000083130000}"/>
    <cellStyle name="40% - Accent3 6 2 2 2 3" xfId="9599" xr:uid="{00000000-0005-0000-0000-000084130000}"/>
    <cellStyle name="40% - Accent3 6 2 2 3" xfId="12903" xr:uid="{00000000-0005-0000-0000-000085130000}"/>
    <cellStyle name="40% - Accent3 6 2 2 4" xfId="8575" xr:uid="{00000000-0005-0000-0000-000086130000}"/>
    <cellStyle name="40% - Accent3 6 2 3" xfId="2701" xr:uid="{00000000-0005-0000-0000-000087130000}"/>
    <cellStyle name="40% - Accent3 6 2 3 2" xfId="13429" xr:uid="{00000000-0005-0000-0000-000088130000}"/>
    <cellStyle name="40% - Accent3 6 2 3 3" xfId="9183" xr:uid="{00000000-0005-0000-0000-000089130000}"/>
    <cellStyle name="40% - Accent3 6 2 4" xfId="12390" xr:uid="{00000000-0005-0000-0000-00008A130000}"/>
    <cellStyle name="40% - Accent3 6 2 5" xfId="7880" xr:uid="{00000000-0005-0000-0000-00008B130000}"/>
    <cellStyle name="40% - Accent3 6 3" xfId="1199" xr:uid="{00000000-0005-0000-0000-00008C130000}"/>
    <cellStyle name="40% - Accent3 6 3 2" xfId="2006" xr:uid="{00000000-0005-0000-0000-00008D130000}"/>
    <cellStyle name="40% - Accent3 6 3 2 2" xfId="3208" xr:uid="{00000000-0005-0000-0000-00008E130000}"/>
    <cellStyle name="40% - Accent3 6 3 2 2 2" xfId="13936" xr:uid="{00000000-0005-0000-0000-00008F130000}"/>
    <cellStyle name="40% - Accent3 6 3 2 2 3" xfId="9598" xr:uid="{00000000-0005-0000-0000-000090130000}"/>
    <cellStyle name="40% - Accent3 6 3 2 3" xfId="12902" xr:uid="{00000000-0005-0000-0000-000091130000}"/>
    <cellStyle name="40% - Accent3 6 3 2 4" xfId="8574" xr:uid="{00000000-0005-0000-0000-000092130000}"/>
    <cellStyle name="40% - Accent3 6 3 3" xfId="2700" xr:uid="{00000000-0005-0000-0000-000093130000}"/>
    <cellStyle name="40% - Accent3 6 3 3 2" xfId="13428" xr:uid="{00000000-0005-0000-0000-000094130000}"/>
    <cellStyle name="40% - Accent3 6 3 3 3" xfId="9182" xr:uid="{00000000-0005-0000-0000-000095130000}"/>
    <cellStyle name="40% - Accent3 6 3 4" xfId="12389" xr:uid="{00000000-0005-0000-0000-000096130000}"/>
    <cellStyle name="40% - Accent3 6 3 5" xfId="7879" xr:uid="{00000000-0005-0000-0000-000097130000}"/>
    <cellStyle name="40% - Accent3 6 4" xfId="1655" xr:uid="{00000000-0005-0000-0000-000098130000}"/>
    <cellStyle name="40% - Accent3 6 4 2" xfId="2917" xr:uid="{00000000-0005-0000-0000-000099130000}"/>
    <cellStyle name="40% - Accent3 6 4 2 2" xfId="13645" xr:uid="{00000000-0005-0000-0000-00009A130000}"/>
    <cellStyle name="40% - Accent3 6 4 2 3" xfId="9346" xr:uid="{00000000-0005-0000-0000-00009B130000}"/>
    <cellStyle name="40% - Accent3 6 4 3" xfId="12612" xr:uid="{00000000-0005-0000-0000-00009C130000}"/>
    <cellStyle name="40% - Accent3 6 4 4" xfId="8261" xr:uid="{00000000-0005-0000-0000-00009D130000}"/>
    <cellStyle name="40% - Accent3 6 5" xfId="2423" xr:uid="{00000000-0005-0000-0000-00009E130000}"/>
    <cellStyle name="40% - Accent3 6 5 2" xfId="13151" xr:uid="{00000000-0005-0000-0000-00009F130000}"/>
    <cellStyle name="40% - Accent3 6 5 3" xfId="8930" xr:uid="{00000000-0005-0000-0000-0000A0130000}"/>
    <cellStyle name="40% - Accent3 6 6" xfId="12075" xr:uid="{00000000-0005-0000-0000-0000A1130000}"/>
    <cellStyle name="40% - Accent3 6 7" xfId="7377" xr:uid="{00000000-0005-0000-0000-0000A2130000}"/>
    <cellStyle name="40% - Accent3 7" xfId="514" xr:uid="{00000000-0005-0000-0000-0000A3130000}"/>
    <cellStyle name="40% - Accent3 7 2" xfId="1202" xr:uid="{00000000-0005-0000-0000-0000A4130000}"/>
    <cellStyle name="40% - Accent3 7 2 2" xfId="2009" xr:uid="{00000000-0005-0000-0000-0000A5130000}"/>
    <cellStyle name="40% - Accent3 7 2 2 2" xfId="3211" xr:uid="{00000000-0005-0000-0000-0000A6130000}"/>
    <cellStyle name="40% - Accent3 7 2 2 2 2" xfId="13939" xr:uid="{00000000-0005-0000-0000-0000A7130000}"/>
    <cellStyle name="40% - Accent3 7 2 2 2 3" xfId="9601" xr:uid="{00000000-0005-0000-0000-0000A8130000}"/>
    <cellStyle name="40% - Accent3 7 2 2 3" xfId="12905" xr:uid="{00000000-0005-0000-0000-0000A9130000}"/>
    <cellStyle name="40% - Accent3 7 2 2 4" xfId="8577" xr:uid="{00000000-0005-0000-0000-0000AA130000}"/>
    <cellStyle name="40% - Accent3 7 2 3" xfId="2703" xr:uid="{00000000-0005-0000-0000-0000AB130000}"/>
    <cellStyle name="40% - Accent3 7 2 3 2" xfId="13431" xr:uid="{00000000-0005-0000-0000-0000AC130000}"/>
    <cellStyle name="40% - Accent3 7 2 3 3" xfId="9185" xr:uid="{00000000-0005-0000-0000-0000AD130000}"/>
    <cellStyle name="40% - Accent3 7 2 4" xfId="12392" xr:uid="{00000000-0005-0000-0000-0000AE130000}"/>
    <cellStyle name="40% - Accent3 7 2 5" xfId="7882" xr:uid="{00000000-0005-0000-0000-0000AF130000}"/>
    <cellStyle name="40% - Accent3 7 3" xfId="1201" xr:uid="{00000000-0005-0000-0000-0000B0130000}"/>
    <cellStyle name="40% - Accent3 7 3 2" xfId="2008" xr:uid="{00000000-0005-0000-0000-0000B1130000}"/>
    <cellStyle name="40% - Accent3 7 3 2 2" xfId="3210" xr:uid="{00000000-0005-0000-0000-0000B2130000}"/>
    <cellStyle name="40% - Accent3 7 3 2 2 2" xfId="13938" xr:uid="{00000000-0005-0000-0000-0000B3130000}"/>
    <cellStyle name="40% - Accent3 7 3 2 2 3" xfId="9600" xr:uid="{00000000-0005-0000-0000-0000B4130000}"/>
    <cellStyle name="40% - Accent3 7 3 2 3" xfId="12904" xr:uid="{00000000-0005-0000-0000-0000B5130000}"/>
    <cellStyle name="40% - Accent3 7 3 2 4" xfId="8576" xr:uid="{00000000-0005-0000-0000-0000B6130000}"/>
    <cellStyle name="40% - Accent3 7 3 3" xfId="2702" xr:uid="{00000000-0005-0000-0000-0000B7130000}"/>
    <cellStyle name="40% - Accent3 7 3 3 2" xfId="13430" xr:uid="{00000000-0005-0000-0000-0000B8130000}"/>
    <cellStyle name="40% - Accent3 7 3 3 3" xfId="9184" xr:uid="{00000000-0005-0000-0000-0000B9130000}"/>
    <cellStyle name="40% - Accent3 7 3 4" xfId="12391" xr:uid="{00000000-0005-0000-0000-0000BA130000}"/>
    <cellStyle name="40% - Accent3 7 3 5" xfId="7881" xr:uid="{00000000-0005-0000-0000-0000BB130000}"/>
    <cellStyle name="40% - Accent3 7 4" xfId="1656" xr:uid="{00000000-0005-0000-0000-0000BC130000}"/>
    <cellStyle name="40% - Accent3 7 4 2" xfId="2918" xr:uid="{00000000-0005-0000-0000-0000BD130000}"/>
    <cellStyle name="40% - Accent3 7 4 2 2" xfId="13646" xr:uid="{00000000-0005-0000-0000-0000BE130000}"/>
    <cellStyle name="40% - Accent3 7 4 2 3" xfId="9347" xr:uid="{00000000-0005-0000-0000-0000BF130000}"/>
    <cellStyle name="40% - Accent3 7 4 3" xfId="12613" xr:uid="{00000000-0005-0000-0000-0000C0130000}"/>
    <cellStyle name="40% - Accent3 7 4 4" xfId="8262" xr:uid="{00000000-0005-0000-0000-0000C1130000}"/>
    <cellStyle name="40% - Accent3 7 5" xfId="2424" xr:uid="{00000000-0005-0000-0000-0000C2130000}"/>
    <cellStyle name="40% - Accent3 7 5 2" xfId="13152" xr:uid="{00000000-0005-0000-0000-0000C3130000}"/>
    <cellStyle name="40% - Accent3 7 5 3" xfId="8931" xr:uid="{00000000-0005-0000-0000-0000C4130000}"/>
    <cellStyle name="40% - Accent3 7 6" xfId="12076" xr:uid="{00000000-0005-0000-0000-0000C5130000}"/>
    <cellStyle name="40% - Accent3 7 7" xfId="7378" xr:uid="{00000000-0005-0000-0000-0000C6130000}"/>
    <cellStyle name="40% - Accent3 8" xfId="685" xr:uid="{00000000-0005-0000-0000-0000C7130000}"/>
    <cellStyle name="40% - Accent3 8 2" xfId="1203" xr:uid="{00000000-0005-0000-0000-0000C8130000}"/>
    <cellStyle name="40% - Accent3 8 2 2" xfId="4570" xr:uid="{00000000-0005-0000-0000-0000C9130000}"/>
    <cellStyle name="40% - Accent3 8 2 2 2" xfId="14621" xr:uid="{00000000-0005-0000-0000-0000CA130000}"/>
    <cellStyle name="40% - Accent3 8 2 2 3" xfId="10461" xr:uid="{00000000-0005-0000-0000-0000CB130000}"/>
    <cellStyle name="40% - Accent3 8 2 3" xfId="4212" xr:uid="{00000000-0005-0000-0000-0000CC130000}"/>
    <cellStyle name="40% - Accent3 8 2 3 2" xfId="14293" xr:uid="{00000000-0005-0000-0000-0000CD130000}"/>
    <cellStyle name="40% - Accent3 8 2 3 3" xfId="10159" xr:uid="{00000000-0005-0000-0000-0000CE130000}"/>
    <cellStyle name="40% - Accent3 8 2 4" xfId="7883" xr:uid="{00000000-0005-0000-0000-0000CF130000}"/>
    <cellStyle name="40% - Accent3 8 3" xfId="1718" xr:uid="{00000000-0005-0000-0000-0000D0130000}"/>
    <cellStyle name="40% - Accent3 8 3 2" xfId="2963" xr:uid="{00000000-0005-0000-0000-0000D1130000}"/>
    <cellStyle name="40% - Accent3 8 3 2 2" xfId="13691" xr:uid="{00000000-0005-0000-0000-0000D2130000}"/>
    <cellStyle name="40% - Accent3 8 3 2 3" xfId="9378" xr:uid="{00000000-0005-0000-0000-0000D3130000}"/>
    <cellStyle name="40% - Accent3 8 3 3" xfId="12658" xr:uid="{00000000-0005-0000-0000-0000D4130000}"/>
    <cellStyle name="40% - Accent3 8 3 4" xfId="8310" xr:uid="{00000000-0005-0000-0000-0000D5130000}"/>
    <cellStyle name="40% - Accent3 8 4" xfId="2468" xr:uid="{00000000-0005-0000-0000-0000D6130000}"/>
    <cellStyle name="40% - Accent3 8 4 2" xfId="13196" xr:uid="{00000000-0005-0000-0000-0000D7130000}"/>
    <cellStyle name="40% - Accent3 8 4 3" xfId="8962" xr:uid="{00000000-0005-0000-0000-0000D8130000}"/>
    <cellStyle name="40% - Accent3 8 5" xfId="12140" xr:uid="{00000000-0005-0000-0000-0000D9130000}"/>
    <cellStyle name="40% - Accent3 8 6" xfId="7514" xr:uid="{00000000-0005-0000-0000-0000DA130000}"/>
    <cellStyle name="40% - Accent3 9" xfId="707" xr:uid="{00000000-0005-0000-0000-0000DB130000}"/>
    <cellStyle name="40% - Accent3 9 2" xfId="1204" xr:uid="{00000000-0005-0000-0000-0000DC130000}"/>
    <cellStyle name="40% - Accent3 9 2 2" xfId="2011" xr:uid="{00000000-0005-0000-0000-0000DD130000}"/>
    <cellStyle name="40% - Accent3 9 2 2 2" xfId="3213" xr:uid="{00000000-0005-0000-0000-0000DE130000}"/>
    <cellStyle name="40% - Accent3 9 2 2 2 2" xfId="13941" xr:uid="{00000000-0005-0000-0000-0000DF130000}"/>
    <cellStyle name="40% - Accent3 9 2 2 2 3" xfId="9602" xr:uid="{00000000-0005-0000-0000-0000E0130000}"/>
    <cellStyle name="40% - Accent3 9 2 2 3" xfId="12907" xr:uid="{00000000-0005-0000-0000-0000E1130000}"/>
    <cellStyle name="40% - Accent3 9 2 2 4" xfId="8578" xr:uid="{00000000-0005-0000-0000-0000E2130000}"/>
    <cellStyle name="40% - Accent3 9 2 3" xfId="2704" xr:uid="{00000000-0005-0000-0000-0000E3130000}"/>
    <cellStyle name="40% - Accent3 9 2 3 2" xfId="13432" xr:uid="{00000000-0005-0000-0000-0000E4130000}"/>
    <cellStyle name="40% - Accent3 9 2 3 3" xfId="9186" xr:uid="{00000000-0005-0000-0000-0000E5130000}"/>
    <cellStyle name="40% - Accent3 9 2 4" xfId="12393" xr:uid="{00000000-0005-0000-0000-0000E6130000}"/>
    <cellStyle name="40% - Accent3 9 2 5" xfId="7884" xr:uid="{00000000-0005-0000-0000-0000E7130000}"/>
    <cellStyle name="40% - Accent3 9 3" xfId="1733" xr:uid="{00000000-0005-0000-0000-0000E8130000}"/>
    <cellStyle name="40% - Accent3 9 3 2" xfId="2978" xr:uid="{00000000-0005-0000-0000-0000E9130000}"/>
    <cellStyle name="40% - Accent3 9 3 2 2" xfId="13706" xr:uid="{00000000-0005-0000-0000-0000EA130000}"/>
    <cellStyle name="40% - Accent3 9 3 2 3" xfId="9391" xr:uid="{00000000-0005-0000-0000-0000EB130000}"/>
    <cellStyle name="40% - Accent3 9 3 3" xfId="12673" xr:uid="{00000000-0005-0000-0000-0000EC130000}"/>
    <cellStyle name="40% - Accent3 9 3 4" xfId="8323" xr:uid="{00000000-0005-0000-0000-0000ED130000}"/>
    <cellStyle name="40% - Accent3 9 4" xfId="2483" xr:uid="{00000000-0005-0000-0000-0000EE130000}"/>
    <cellStyle name="40% - Accent3 9 4 2" xfId="13211" xr:uid="{00000000-0005-0000-0000-0000EF130000}"/>
    <cellStyle name="40% - Accent3 9 4 3" xfId="8975" xr:uid="{00000000-0005-0000-0000-0000F0130000}"/>
    <cellStyle name="40% - Accent3 9 5" xfId="12155" xr:uid="{00000000-0005-0000-0000-0000F1130000}"/>
    <cellStyle name="40% - Accent3 9 6" xfId="7534" xr:uid="{00000000-0005-0000-0000-0000F2130000}"/>
    <cellStyle name="40% - Accent4" xfId="40" builtinId="43" customBuiltin="1"/>
    <cellStyle name="40% - Accent4 10" xfId="739" xr:uid="{00000000-0005-0000-0000-0000F4130000}"/>
    <cellStyle name="40% - Accent4 10 2" xfId="1756" xr:uid="{00000000-0005-0000-0000-0000F5130000}"/>
    <cellStyle name="40% - Accent4 10 2 2" xfId="2995" xr:uid="{00000000-0005-0000-0000-0000F6130000}"/>
    <cellStyle name="40% - Accent4 10 2 2 2" xfId="13723" xr:uid="{00000000-0005-0000-0000-0000F7130000}"/>
    <cellStyle name="40% - Accent4 10 2 2 3" xfId="9406" xr:uid="{00000000-0005-0000-0000-0000F8130000}"/>
    <cellStyle name="40% - Accent4 10 2 3" xfId="12690" xr:uid="{00000000-0005-0000-0000-0000F9130000}"/>
    <cellStyle name="40% - Accent4 10 2 4" xfId="8344" xr:uid="{00000000-0005-0000-0000-0000FA130000}"/>
    <cellStyle name="40% - Accent4 10 3" xfId="2500" xr:uid="{00000000-0005-0000-0000-0000FB130000}"/>
    <cellStyle name="40% - Accent4 10 3 2" xfId="13228" xr:uid="{00000000-0005-0000-0000-0000FC130000}"/>
    <cellStyle name="40% - Accent4 10 3 3" xfId="8990" xr:uid="{00000000-0005-0000-0000-0000FD130000}"/>
    <cellStyle name="40% - Accent4 10 4" xfId="12172" xr:uid="{00000000-0005-0000-0000-0000FE130000}"/>
    <cellStyle name="40% - Accent4 10 5" xfId="7564" xr:uid="{00000000-0005-0000-0000-0000FF130000}"/>
    <cellStyle name="40% - Accent4 11" xfId="762" xr:uid="{00000000-0005-0000-0000-000000140000}"/>
    <cellStyle name="40% - Accent4 11 2" xfId="1773" xr:uid="{00000000-0005-0000-0000-000001140000}"/>
    <cellStyle name="40% - Accent4 11 2 2" xfId="3010" xr:uid="{00000000-0005-0000-0000-000002140000}"/>
    <cellStyle name="40% - Accent4 11 2 2 2" xfId="13738" xr:uid="{00000000-0005-0000-0000-000003140000}"/>
    <cellStyle name="40% - Accent4 11 2 2 3" xfId="9419" xr:uid="{00000000-0005-0000-0000-000004140000}"/>
    <cellStyle name="40% - Accent4 11 2 3" xfId="12705" xr:uid="{00000000-0005-0000-0000-000005140000}"/>
    <cellStyle name="40% - Accent4 11 2 4" xfId="8359" xr:uid="{00000000-0005-0000-0000-000006140000}"/>
    <cellStyle name="40% - Accent4 11 3" xfId="2515" xr:uid="{00000000-0005-0000-0000-000007140000}"/>
    <cellStyle name="40% - Accent4 11 3 2" xfId="13243" xr:uid="{00000000-0005-0000-0000-000008140000}"/>
    <cellStyle name="40% - Accent4 11 3 3" xfId="9003" xr:uid="{00000000-0005-0000-0000-000009140000}"/>
    <cellStyle name="40% - Accent4 11 4" xfId="12187" xr:uid="{00000000-0005-0000-0000-00000A140000}"/>
    <cellStyle name="40% - Accent4 11 5" xfId="7585" xr:uid="{00000000-0005-0000-0000-00000B140000}"/>
    <cellStyle name="40% - Accent4 12" xfId="814" xr:uid="{00000000-0005-0000-0000-00000C140000}"/>
    <cellStyle name="40% - Accent4 12 2" xfId="1795" xr:uid="{00000000-0005-0000-0000-00000D140000}"/>
    <cellStyle name="40% - Accent4 12 2 2" xfId="3027" xr:uid="{00000000-0005-0000-0000-00000E140000}"/>
    <cellStyle name="40% - Accent4 12 2 2 2" xfId="13755" xr:uid="{00000000-0005-0000-0000-00000F140000}"/>
    <cellStyle name="40% - Accent4 12 2 2 3" xfId="9432" xr:uid="{00000000-0005-0000-0000-000010140000}"/>
    <cellStyle name="40% - Accent4 12 2 3" xfId="12722" xr:uid="{00000000-0005-0000-0000-000011140000}"/>
    <cellStyle name="40% - Accent4 12 2 4" xfId="8377" xr:uid="{00000000-0005-0000-0000-000012140000}"/>
    <cellStyle name="40% - Accent4 12 3" xfId="2532" xr:uid="{00000000-0005-0000-0000-000013140000}"/>
    <cellStyle name="40% - Accent4 12 3 2" xfId="13260" xr:uid="{00000000-0005-0000-0000-000014140000}"/>
    <cellStyle name="40% - Accent4 12 3 3" xfId="9016" xr:uid="{00000000-0005-0000-0000-000015140000}"/>
    <cellStyle name="40% - Accent4 12 4" xfId="12204" xr:uid="{00000000-0005-0000-0000-000016140000}"/>
    <cellStyle name="40% - Accent4 12 5" xfId="7633" xr:uid="{00000000-0005-0000-0000-000017140000}"/>
    <cellStyle name="40% - Accent4 13" xfId="1363" xr:uid="{00000000-0005-0000-0000-000018140000}"/>
    <cellStyle name="40% - Accent4 13 2" xfId="2125" xr:uid="{00000000-0005-0000-0000-000019140000}"/>
    <cellStyle name="40% - Accent4 13 2 2" xfId="3318" xr:uid="{00000000-0005-0000-0000-00001A140000}"/>
    <cellStyle name="40% - Accent4 13 2 2 2" xfId="14046" xr:uid="{00000000-0005-0000-0000-00001B140000}"/>
    <cellStyle name="40% - Accent4 13 2 2 3" xfId="9679" xr:uid="{00000000-0005-0000-0000-00001C140000}"/>
    <cellStyle name="40% - Accent4 13 2 3" xfId="13012" xr:uid="{00000000-0005-0000-0000-00001D140000}"/>
    <cellStyle name="40% - Accent4 13 2 4" xfId="8664" xr:uid="{00000000-0005-0000-0000-00001E140000}"/>
    <cellStyle name="40% - Accent4 13 3" xfId="2810" xr:uid="{00000000-0005-0000-0000-00001F140000}"/>
    <cellStyle name="40% - Accent4 13 3 2" xfId="13538" xr:uid="{00000000-0005-0000-0000-000020140000}"/>
    <cellStyle name="40% - Accent4 13 3 3" xfId="9263" xr:uid="{00000000-0005-0000-0000-000021140000}"/>
    <cellStyle name="40% - Accent4 13 4" xfId="12504" xr:uid="{00000000-0005-0000-0000-000022140000}"/>
    <cellStyle name="40% - Accent4 13 5" xfId="8001" xr:uid="{00000000-0005-0000-0000-000023140000}"/>
    <cellStyle name="40% - Accent4 14" xfId="1445" xr:uid="{00000000-0005-0000-0000-000024140000}"/>
    <cellStyle name="40% - Accent4 14 2" xfId="2157" xr:uid="{00000000-0005-0000-0000-000025140000}"/>
    <cellStyle name="40% - Accent4 14 2 2" xfId="3340" xr:uid="{00000000-0005-0000-0000-000026140000}"/>
    <cellStyle name="40% - Accent4 14 2 2 2" xfId="14068" xr:uid="{00000000-0005-0000-0000-000027140000}"/>
    <cellStyle name="40% - Accent4 14 2 2 3" xfId="9692" xr:uid="{00000000-0005-0000-0000-000028140000}"/>
    <cellStyle name="40% - Accent4 14 2 3" xfId="13034" xr:uid="{00000000-0005-0000-0000-000029140000}"/>
    <cellStyle name="40% - Accent4 14 2 4" xfId="8687" xr:uid="{00000000-0005-0000-0000-00002A140000}"/>
    <cellStyle name="40% - Accent4 14 3" xfId="2832" xr:uid="{00000000-0005-0000-0000-00002B140000}"/>
    <cellStyle name="40% - Accent4 14 3 2" xfId="13560" xr:uid="{00000000-0005-0000-0000-00002C140000}"/>
    <cellStyle name="40% - Accent4 14 3 3" xfId="9276" xr:uid="{00000000-0005-0000-0000-00002D140000}"/>
    <cellStyle name="40% - Accent4 14 4" xfId="12525" xr:uid="{00000000-0005-0000-0000-00002E140000}"/>
    <cellStyle name="40% - Accent4 14 5" xfId="8075" xr:uid="{00000000-0005-0000-0000-00002F140000}"/>
    <cellStyle name="40% - Accent4 15" xfId="1516" xr:uid="{00000000-0005-0000-0000-000030140000}"/>
    <cellStyle name="40% - Accent4 15 2" xfId="4240" xr:uid="{00000000-0005-0000-0000-000031140000}"/>
    <cellStyle name="40% - Accent4 15 2 2" xfId="4596" xr:uid="{00000000-0005-0000-0000-000032140000}"/>
    <cellStyle name="40% - Accent4 15 2 2 2" xfId="14646" xr:uid="{00000000-0005-0000-0000-000033140000}"/>
    <cellStyle name="40% - Accent4 15 2 2 3" xfId="10480" xr:uid="{00000000-0005-0000-0000-000034140000}"/>
    <cellStyle name="40% - Accent4 15 2 3" xfId="14318" xr:uid="{00000000-0005-0000-0000-000035140000}"/>
    <cellStyle name="40% - Accent4 15 2 4" xfId="10178" xr:uid="{00000000-0005-0000-0000-000036140000}"/>
    <cellStyle name="40% - Accent4 15 3" xfId="4413" xr:uid="{00000000-0005-0000-0000-000037140000}"/>
    <cellStyle name="40% - Accent4 15 3 2" xfId="14471" xr:uid="{00000000-0005-0000-0000-000038140000}"/>
    <cellStyle name="40% - Accent4 15 3 3" xfId="10321" xr:uid="{00000000-0005-0000-0000-000039140000}"/>
    <cellStyle name="40% - Accent4 15 4" xfId="3438" xr:uid="{00000000-0005-0000-0000-00003A140000}"/>
    <cellStyle name="40% - Accent4 15 4 2" xfId="14123" xr:uid="{00000000-0005-0000-0000-00003B140000}"/>
    <cellStyle name="40% - Accent4 15 4 3" xfId="9749" xr:uid="{00000000-0005-0000-0000-00003C140000}"/>
    <cellStyle name="40% - Accent4 15 5" xfId="8136" xr:uid="{00000000-0005-0000-0000-00003D140000}"/>
    <cellStyle name="40% - Accent4 16" xfId="1475" xr:uid="{00000000-0005-0000-0000-00003E140000}"/>
    <cellStyle name="40% - Accent4 16 2" xfId="2846" xr:uid="{00000000-0005-0000-0000-00003F140000}"/>
    <cellStyle name="40% - Accent4 16 2 2" xfId="4609" xr:uid="{00000000-0005-0000-0000-000040140000}"/>
    <cellStyle name="40% - Accent4 16 2 2 2" xfId="14659" xr:uid="{00000000-0005-0000-0000-000041140000}"/>
    <cellStyle name="40% - Accent4 16 2 2 3" xfId="10493" xr:uid="{00000000-0005-0000-0000-000042140000}"/>
    <cellStyle name="40% - Accent4 16 2 3" xfId="13574" xr:uid="{00000000-0005-0000-0000-000043140000}"/>
    <cellStyle name="40% - Accent4 16 2 4" xfId="9289" xr:uid="{00000000-0005-0000-0000-000044140000}"/>
    <cellStyle name="40% - Accent4 16 3" xfId="4426" xr:uid="{00000000-0005-0000-0000-000045140000}"/>
    <cellStyle name="40% - Accent4 16 3 2" xfId="14484" xr:uid="{00000000-0005-0000-0000-000046140000}"/>
    <cellStyle name="40% - Accent4 16 3 3" xfId="10334" xr:uid="{00000000-0005-0000-0000-000047140000}"/>
    <cellStyle name="40% - Accent4 16 4" xfId="12539" xr:uid="{00000000-0005-0000-0000-000048140000}"/>
    <cellStyle name="40% - Accent4 16 5" xfId="8104" xr:uid="{00000000-0005-0000-0000-000049140000}"/>
    <cellStyle name="40% - Accent4 17" xfId="2300" xr:uid="{00000000-0005-0000-0000-00004A140000}"/>
    <cellStyle name="40% - Accent4 17 2" xfId="4254" xr:uid="{00000000-0005-0000-0000-00004B140000}"/>
    <cellStyle name="40% - Accent4 17 2 2" xfId="4622" xr:uid="{00000000-0005-0000-0000-00004C140000}"/>
    <cellStyle name="40% - Accent4 17 2 2 2" xfId="14672" xr:uid="{00000000-0005-0000-0000-00004D140000}"/>
    <cellStyle name="40% - Accent4 17 2 2 3" xfId="10506" xr:uid="{00000000-0005-0000-0000-00004E140000}"/>
    <cellStyle name="40% - Accent4 17 2 3" xfId="14332" xr:uid="{00000000-0005-0000-0000-00004F140000}"/>
    <cellStyle name="40% - Accent4 17 2 4" xfId="10192" xr:uid="{00000000-0005-0000-0000-000050140000}"/>
    <cellStyle name="40% - Accent4 17 3" xfId="4439" xr:uid="{00000000-0005-0000-0000-000051140000}"/>
    <cellStyle name="40% - Accent4 17 3 2" xfId="14497" xr:uid="{00000000-0005-0000-0000-000052140000}"/>
    <cellStyle name="40% - Accent4 17 3 3" xfId="10347" xr:uid="{00000000-0005-0000-0000-000053140000}"/>
    <cellStyle name="40% - Accent4 17 4" xfId="3453" xr:uid="{00000000-0005-0000-0000-000054140000}"/>
    <cellStyle name="40% - Accent4 17 4 2" xfId="14137" xr:uid="{00000000-0005-0000-0000-000055140000}"/>
    <cellStyle name="40% - Accent4 17 4 3" xfId="9763" xr:uid="{00000000-0005-0000-0000-000056140000}"/>
    <cellStyle name="40% - Accent4 17 5" xfId="13058" xr:uid="{00000000-0005-0000-0000-000057140000}"/>
    <cellStyle name="40% - Accent4 17 6" xfId="8816" xr:uid="{00000000-0005-0000-0000-000058140000}"/>
    <cellStyle name="40% - Accent4 18" xfId="2324" xr:uid="{00000000-0005-0000-0000-000059140000}"/>
    <cellStyle name="40% - Accent4 18 2" xfId="4267" xr:uid="{00000000-0005-0000-0000-00005A140000}"/>
    <cellStyle name="40% - Accent4 18 2 2" xfId="4635" xr:uid="{00000000-0005-0000-0000-00005B140000}"/>
    <cellStyle name="40% - Accent4 18 2 2 2" xfId="14685" xr:uid="{00000000-0005-0000-0000-00005C140000}"/>
    <cellStyle name="40% - Accent4 18 2 2 3" xfId="10519" xr:uid="{00000000-0005-0000-0000-00005D140000}"/>
    <cellStyle name="40% - Accent4 18 2 3" xfId="14345" xr:uid="{00000000-0005-0000-0000-00005E140000}"/>
    <cellStyle name="40% - Accent4 18 2 4" xfId="10205" xr:uid="{00000000-0005-0000-0000-00005F140000}"/>
    <cellStyle name="40% - Accent4 18 3" xfId="4452" xr:uid="{00000000-0005-0000-0000-000060140000}"/>
    <cellStyle name="40% - Accent4 18 3 2" xfId="14510" xr:uid="{00000000-0005-0000-0000-000061140000}"/>
    <cellStyle name="40% - Accent4 18 3 3" xfId="10360" xr:uid="{00000000-0005-0000-0000-000062140000}"/>
    <cellStyle name="40% - Accent4 18 4" xfId="3466" xr:uid="{00000000-0005-0000-0000-000063140000}"/>
    <cellStyle name="40% - Accent4 18 4 2" xfId="14150" xr:uid="{00000000-0005-0000-0000-000064140000}"/>
    <cellStyle name="40% - Accent4 18 4 3" xfId="9776" xr:uid="{00000000-0005-0000-0000-000065140000}"/>
    <cellStyle name="40% - Accent4 18 5" xfId="13073" xr:uid="{00000000-0005-0000-0000-000066140000}"/>
    <cellStyle name="40% - Accent4 18 6" xfId="8838" xr:uid="{00000000-0005-0000-0000-000067140000}"/>
    <cellStyle name="40% - Accent4 19" xfId="2353" xr:uid="{00000000-0005-0000-0000-000068140000}"/>
    <cellStyle name="40% - Accent4 19 2" xfId="4280" xr:uid="{00000000-0005-0000-0000-000069140000}"/>
    <cellStyle name="40% - Accent4 19 2 2" xfId="4648" xr:uid="{00000000-0005-0000-0000-00006A140000}"/>
    <cellStyle name="40% - Accent4 19 2 2 2" xfId="14698" xr:uid="{00000000-0005-0000-0000-00006B140000}"/>
    <cellStyle name="40% - Accent4 19 2 2 3" xfId="10532" xr:uid="{00000000-0005-0000-0000-00006C140000}"/>
    <cellStyle name="40% - Accent4 19 2 3" xfId="14358" xr:uid="{00000000-0005-0000-0000-00006D140000}"/>
    <cellStyle name="40% - Accent4 19 2 4" xfId="10218" xr:uid="{00000000-0005-0000-0000-00006E140000}"/>
    <cellStyle name="40% - Accent4 19 3" xfId="4465" xr:uid="{00000000-0005-0000-0000-00006F140000}"/>
    <cellStyle name="40% - Accent4 19 3 2" xfId="14523" xr:uid="{00000000-0005-0000-0000-000070140000}"/>
    <cellStyle name="40% - Accent4 19 3 3" xfId="10373" xr:uid="{00000000-0005-0000-0000-000071140000}"/>
    <cellStyle name="40% - Accent4 19 4" xfId="13088" xr:uid="{00000000-0005-0000-0000-000072140000}"/>
    <cellStyle name="40% - Accent4 19 5" xfId="8865" xr:uid="{00000000-0005-0000-0000-000073140000}"/>
    <cellStyle name="40% - Accent4 2" xfId="515" xr:uid="{00000000-0005-0000-0000-000074140000}"/>
    <cellStyle name="40% - Accent4 2 10" xfId="37299" xr:uid="{00000000-0005-0000-0000-000075140000}"/>
    <cellStyle name="40% - Accent4 2 2" xfId="1036" xr:uid="{00000000-0005-0000-0000-000076140000}"/>
    <cellStyle name="40% - Accent4 2 2 2" xfId="1206" xr:uid="{00000000-0005-0000-0000-000077140000}"/>
    <cellStyle name="40% - Accent4 2 2 2 2" xfId="2013" xr:uid="{00000000-0005-0000-0000-000078140000}"/>
    <cellStyle name="40% - Accent4 2 2 2 2 2" xfId="3215" xr:uid="{00000000-0005-0000-0000-000079140000}"/>
    <cellStyle name="40% - Accent4 2 2 2 2 2 2" xfId="13943" xr:uid="{00000000-0005-0000-0000-00007A140000}"/>
    <cellStyle name="40% - Accent4 2 2 2 2 2 3" xfId="9604" xr:uid="{00000000-0005-0000-0000-00007B140000}"/>
    <cellStyle name="40% - Accent4 2 2 2 2 3" xfId="12909" xr:uid="{00000000-0005-0000-0000-00007C140000}"/>
    <cellStyle name="40% - Accent4 2 2 2 2 4" xfId="8580" xr:uid="{00000000-0005-0000-0000-00007D140000}"/>
    <cellStyle name="40% - Accent4 2 2 2 3" xfId="2706" xr:uid="{00000000-0005-0000-0000-00007E140000}"/>
    <cellStyle name="40% - Accent4 2 2 2 3 2" xfId="13434" xr:uid="{00000000-0005-0000-0000-00007F140000}"/>
    <cellStyle name="40% - Accent4 2 2 2 3 3" xfId="9188" xr:uid="{00000000-0005-0000-0000-000080140000}"/>
    <cellStyle name="40% - Accent4 2 2 2 4" xfId="4819" xr:uid="{00000000-0005-0000-0000-000081140000}"/>
    <cellStyle name="40% - Accent4 2 2 2 5" xfId="12395" xr:uid="{00000000-0005-0000-0000-000082140000}"/>
    <cellStyle name="40% - Accent4 2 2 2 6" xfId="7886" xr:uid="{00000000-0005-0000-0000-000083140000}"/>
    <cellStyle name="40% - Accent4 2 2 3" xfId="1850" xr:uid="{00000000-0005-0000-0000-000084140000}"/>
    <cellStyle name="40% - Accent4 2 2 3 2" xfId="3054" xr:uid="{00000000-0005-0000-0000-000085140000}"/>
    <cellStyle name="40% - Accent4 2 2 3 2 2" xfId="13782" xr:uid="{00000000-0005-0000-0000-000086140000}"/>
    <cellStyle name="40% - Accent4 2 2 3 2 3" xfId="9445" xr:uid="{00000000-0005-0000-0000-000087140000}"/>
    <cellStyle name="40% - Accent4 2 2 3 3" xfId="4820" xr:uid="{00000000-0005-0000-0000-000088140000}"/>
    <cellStyle name="40% - Accent4 2 2 3 4" xfId="12748" xr:uid="{00000000-0005-0000-0000-000089140000}"/>
    <cellStyle name="40% - Accent4 2 2 3 5" xfId="8419" xr:uid="{00000000-0005-0000-0000-00008A140000}"/>
    <cellStyle name="40% - Accent4 2 2 4" xfId="2546" xr:uid="{00000000-0005-0000-0000-00008B140000}"/>
    <cellStyle name="40% - Accent4 2 2 4 2" xfId="13274" xr:uid="{00000000-0005-0000-0000-00008C140000}"/>
    <cellStyle name="40% - Accent4 2 2 4 3" xfId="9029" xr:uid="{00000000-0005-0000-0000-00008D140000}"/>
    <cellStyle name="40% - Accent4 2 2 5" xfId="4818" xr:uid="{00000000-0005-0000-0000-00008E140000}"/>
    <cellStyle name="40% - Accent4 2 2 6" xfId="12234" xr:uid="{00000000-0005-0000-0000-00008F140000}"/>
    <cellStyle name="40% - Accent4 2 2 7" xfId="7717" xr:uid="{00000000-0005-0000-0000-000090140000}"/>
    <cellStyle name="40% - Accent4 2 3" xfId="1207" xr:uid="{00000000-0005-0000-0000-000091140000}"/>
    <cellStyle name="40% - Accent4 2 3 2" xfId="2014" xr:uid="{00000000-0005-0000-0000-000092140000}"/>
    <cellStyle name="40% - Accent4 2 3 2 2" xfId="3216" xr:uid="{00000000-0005-0000-0000-000093140000}"/>
    <cellStyle name="40% - Accent4 2 3 2 2 2" xfId="13944" xr:uid="{00000000-0005-0000-0000-000094140000}"/>
    <cellStyle name="40% - Accent4 2 3 2 2 3" xfId="9605" xr:uid="{00000000-0005-0000-0000-000095140000}"/>
    <cellStyle name="40% - Accent4 2 3 2 3" xfId="12910" xr:uid="{00000000-0005-0000-0000-000096140000}"/>
    <cellStyle name="40% - Accent4 2 3 2 4" xfId="8581" xr:uid="{00000000-0005-0000-0000-000097140000}"/>
    <cellStyle name="40% - Accent4 2 3 3" xfId="2707" xr:uid="{00000000-0005-0000-0000-000098140000}"/>
    <cellStyle name="40% - Accent4 2 3 3 2" xfId="13435" xr:uid="{00000000-0005-0000-0000-000099140000}"/>
    <cellStyle name="40% - Accent4 2 3 3 3" xfId="9189" xr:uid="{00000000-0005-0000-0000-00009A140000}"/>
    <cellStyle name="40% - Accent4 2 3 4" xfId="12396" xr:uid="{00000000-0005-0000-0000-00009B140000}"/>
    <cellStyle name="40% - Accent4 2 3 5" xfId="7887" xr:uid="{00000000-0005-0000-0000-00009C140000}"/>
    <cellStyle name="40% - Accent4 2 4" xfId="1205" xr:uid="{00000000-0005-0000-0000-00009D140000}"/>
    <cellStyle name="40% - Accent4 2 4 2" xfId="2012" xr:uid="{00000000-0005-0000-0000-00009E140000}"/>
    <cellStyle name="40% - Accent4 2 4 2 2" xfId="3214" xr:uid="{00000000-0005-0000-0000-00009F140000}"/>
    <cellStyle name="40% - Accent4 2 4 2 2 2" xfId="13942" xr:uid="{00000000-0005-0000-0000-0000A0140000}"/>
    <cellStyle name="40% - Accent4 2 4 2 2 3" xfId="9603" xr:uid="{00000000-0005-0000-0000-0000A1140000}"/>
    <cellStyle name="40% - Accent4 2 4 2 3" xfId="12908" xr:uid="{00000000-0005-0000-0000-0000A2140000}"/>
    <cellStyle name="40% - Accent4 2 4 2 4" xfId="8579" xr:uid="{00000000-0005-0000-0000-0000A3140000}"/>
    <cellStyle name="40% - Accent4 2 4 3" xfId="2705" xr:uid="{00000000-0005-0000-0000-0000A4140000}"/>
    <cellStyle name="40% - Accent4 2 4 3 2" xfId="13433" xr:uid="{00000000-0005-0000-0000-0000A5140000}"/>
    <cellStyle name="40% - Accent4 2 4 3 3" xfId="9187" xr:uid="{00000000-0005-0000-0000-0000A6140000}"/>
    <cellStyle name="40% - Accent4 2 4 4" xfId="12394" xr:uid="{00000000-0005-0000-0000-0000A7140000}"/>
    <cellStyle name="40% - Accent4 2 4 5" xfId="7885" xr:uid="{00000000-0005-0000-0000-0000A8140000}"/>
    <cellStyle name="40% - Accent4 2 5" xfId="1657" xr:uid="{00000000-0005-0000-0000-0000A9140000}"/>
    <cellStyle name="40% - Accent4 2 5 2" xfId="2919" xr:uid="{00000000-0005-0000-0000-0000AA140000}"/>
    <cellStyle name="40% - Accent4 2 5 2 2" xfId="13647" xr:uid="{00000000-0005-0000-0000-0000AB140000}"/>
    <cellStyle name="40% - Accent4 2 5 2 3" xfId="9348" xr:uid="{00000000-0005-0000-0000-0000AC140000}"/>
    <cellStyle name="40% - Accent4 2 5 3" xfId="12614" xr:uid="{00000000-0005-0000-0000-0000AD140000}"/>
    <cellStyle name="40% - Accent4 2 5 4" xfId="8263" xr:uid="{00000000-0005-0000-0000-0000AE140000}"/>
    <cellStyle name="40% - Accent4 2 6" xfId="2425" xr:uid="{00000000-0005-0000-0000-0000AF140000}"/>
    <cellStyle name="40% - Accent4 2 6 2" xfId="13153" xr:uid="{00000000-0005-0000-0000-0000B0140000}"/>
    <cellStyle name="40% - Accent4 2 6 3" xfId="8932" xr:uid="{00000000-0005-0000-0000-0000B1140000}"/>
    <cellStyle name="40% - Accent4 2 7" xfId="4817" xr:uid="{00000000-0005-0000-0000-0000B2140000}"/>
    <cellStyle name="40% - Accent4 2 8" xfId="12077" xr:uid="{00000000-0005-0000-0000-0000B3140000}"/>
    <cellStyle name="40% - Accent4 2 9" xfId="7379" xr:uid="{00000000-0005-0000-0000-0000B4140000}"/>
    <cellStyle name="40% - Accent4 20" xfId="3479" xr:uid="{00000000-0005-0000-0000-0000B5140000}"/>
    <cellStyle name="40% - Accent4 20 2" xfId="4293" xr:uid="{00000000-0005-0000-0000-0000B6140000}"/>
    <cellStyle name="40% - Accent4 20 2 2" xfId="4661" xr:uid="{00000000-0005-0000-0000-0000B7140000}"/>
    <cellStyle name="40% - Accent4 20 2 2 2" xfId="14711" xr:uid="{00000000-0005-0000-0000-0000B8140000}"/>
    <cellStyle name="40% - Accent4 20 2 2 3" xfId="10545" xr:uid="{00000000-0005-0000-0000-0000B9140000}"/>
    <cellStyle name="40% - Accent4 20 2 3" xfId="14371" xr:uid="{00000000-0005-0000-0000-0000BA140000}"/>
    <cellStyle name="40% - Accent4 20 2 4" xfId="10231" xr:uid="{00000000-0005-0000-0000-0000BB140000}"/>
    <cellStyle name="40% - Accent4 20 3" xfId="4478" xr:uid="{00000000-0005-0000-0000-0000BC140000}"/>
    <cellStyle name="40% - Accent4 20 3 2" xfId="14536" xr:uid="{00000000-0005-0000-0000-0000BD140000}"/>
    <cellStyle name="40% - Accent4 20 3 3" xfId="10386" xr:uid="{00000000-0005-0000-0000-0000BE140000}"/>
    <cellStyle name="40% - Accent4 20 4" xfId="14163" xr:uid="{00000000-0005-0000-0000-0000BF140000}"/>
    <cellStyle name="40% - Accent4 20 5" xfId="9789" xr:uid="{00000000-0005-0000-0000-0000C0140000}"/>
    <cellStyle name="40% - Accent4 21" xfId="3492" xr:uid="{00000000-0005-0000-0000-0000C1140000}"/>
    <cellStyle name="40% - Accent4 21 2" xfId="4306" xr:uid="{00000000-0005-0000-0000-0000C2140000}"/>
    <cellStyle name="40% - Accent4 21 2 2" xfId="4674" xr:uid="{00000000-0005-0000-0000-0000C3140000}"/>
    <cellStyle name="40% - Accent4 21 2 2 2" xfId="14724" xr:uid="{00000000-0005-0000-0000-0000C4140000}"/>
    <cellStyle name="40% - Accent4 21 2 2 3" xfId="10558" xr:uid="{00000000-0005-0000-0000-0000C5140000}"/>
    <cellStyle name="40% - Accent4 21 2 3" xfId="14384" xr:uid="{00000000-0005-0000-0000-0000C6140000}"/>
    <cellStyle name="40% - Accent4 21 2 4" xfId="10244" xr:uid="{00000000-0005-0000-0000-0000C7140000}"/>
    <cellStyle name="40% - Accent4 21 3" xfId="4491" xr:uid="{00000000-0005-0000-0000-0000C8140000}"/>
    <cellStyle name="40% - Accent4 21 3 2" xfId="14549" xr:uid="{00000000-0005-0000-0000-0000C9140000}"/>
    <cellStyle name="40% - Accent4 21 3 3" xfId="10399" xr:uid="{00000000-0005-0000-0000-0000CA140000}"/>
    <cellStyle name="40% - Accent4 21 4" xfId="14176" xr:uid="{00000000-0005-0000-0000-0000CB140000}"/>
    <cellStyle name="40% - Accent4 21 5" xfId="9802" xr:uid="{00000000-0005-0000-0000-0000CC140000}"/>
    <cellStyle name="40% - Accent4 22" xfId="3505" xr:uid="{00000000-0005-0000-0000-0000CD140000}"/>
    <cellStyle name="40% - Accent4 22 2" xfId="4175" xr:uid="{00000000-0005-0000-0000-0000CE140000}"/>
    <cellStyle name="40% - Accent4 22 2 2" xfId="10134" xr:uid="{00000000-0005-0000-0000-0000CF140000}"/>
    <cellStyle name="40% - Accent4 22 3" xfId="4504" xr:uid="{00000000-0005-0000-0000-0000D0140000}"/>
    <cellStyle name="40% - Accent4 22 3 2" xfId="14562" xr:uid="{00000000-0005-0000-0000-0000D1140000}"/>
    <cellStyle name="40% - Accent4 22 3 3" xfId="10412" xr:uid="{00000000-0005-0000-0000-0000D2140000}"/>
    <cellStyle name="40% - Accent4 22 4" xfId="14189" xr:uid="{00000000-0005-0000-0000-0000D3140000}"/>
    <cellStyle name="40% - Accent4 22 5" xfId="9815" xr:uid="{00000000-0005-0000-0000-0000D4140000}"/>
    <cellStyle name="40% - Accent4 23" xfId="3518" xr:uid="{00000000-0005-0000-0000-0000D5140000}"/>
    <cellStyle name="40% - Accent4 23 2" xfId="4517" xr:uid="{00000000-0005-0000-0000-0000D6140000}"/>
    <cellStyle name="40% - Accent4 23 2 2" xfId="14575" xr:uid="{00000000-0005-0000-0000-0000D7140000}"/>
    <cellStyle name="40% - Accent4 23 2 3" xfId="10425" xr:uid="{00000000-0005-0000-0000-0000D8140000}"/>
    <cellStyle name="40% - Accent4 23 3" xfId="14202" xr:uid="{00000000-0005-0000-0000-0000D9140000}"/>
    <cellStyle name="40% - Accent4 23 4" xfId="9828" xr:uid="{00000000-0005-0000-0000-0000DA140000}"/>
    <cellStyle name="40% - Accent4 24" xfId="3531" xr:uid="{00000000-0005-0000-0000-0000DB140000}"/>
    <cellStyle name="40% - Accent4 24 2" xfId="4530" xr:uid="{00000000-0005-0000-0000-0000DC140000}"/>
    <cellStyle name="40% - Accent4 24 2 2" xfId="14588" xr:uid="{00000000-0005-0000-0000-0000DD140000}"/>
    <cellStyle name="40% - Accent4 24 2 3" xfId="10438" xr:uid="{00000000-0005-0000-0000-0000DE140000}"/>
    <cellStyle name="40% - Accent4 24 3" xfId="14215" xr:uid="{00000000-0005-0000-0000-0000DF140000}"/>
    <cellStyle name="40% - Accent4 24 4" xfId="9841" xr:uid="{00000000-0005-0000-0000-0000E0140000}"/>
    <cellStyle name="40% - Accent4 25" xfId="4332" xr:uid="{00000000-0005-0000-0000-0000E1140000}"/>
    <cellStyle name="40% - Accent4 25 2" xfId="4687" xr:uid="{00000000-0005-0000-0000-0000E2140000}"/>
    <cellStyle name="40% - Accent4 25 2 2" xfId="14737" xr:uid="{00000000-0005-0000-0000-0000E3140000}"/>
    <cellStyle name="40% - Accent4 25 2 3" xfId="10571" xr:uid="{00000000-0005-0000-0000-0000E4140000}"/>
    <cellStyle name="40% - Accent4 25 3" xfId="14397" xr:uid="{00000000-0005-0000-0000-0000E5140000}"/>
    <cellStyle name="40% - Accent4 25 4" xfId="10257" xr:uid="{00000000-0005-0000-0000-0000E6140000}"/>
    <cellStyle name="40% - Accent4 26" xfId="4345" xr:uid="{00000000-0005-0000-0000-0000E7140000}"/>
    <cellStyle name="40% - Accent4 26 2" xfId="4700" xr:uid="{00000000-0005-0000-0000-0000E8140000}"/>
    <cellStyle name="40% - Accent4 26 2 2" xfId="14750" xr:uid="{00000000-0005-0000-0000-0000E9140000}"/>
    <cellStyle name="40% - Accent4 26 2 3" xfId="10584" xr:uid="{00000000-0005-0000-0000-0000EA140000}"/>
    <cellStyle name="40% - Accent4 26 3" xfId="14410" xr:uid="{00000000-0005-0000-0000-0000EB140000}"/>
    <cellStyle name="40% - Accent4 26 4" xfId="10270" xr:uid="{00000000-0005-0000-0000-0000EC140000}"/>
    <cellStyle name="40% - Accent4 27" xfId="4358" xr:uid="{00000000-0005-0000-0000-0000ED140000}"/>
    <cellStyle name="40% - Accent4 27 2" xfId="4713" xr:uid="{00000000-0005-0000-0000-0000EE140000}"/>
    <cellStyle name="40% - Accent4 27 2 2" xfId="14763" xr:uid="{00000000-0005-0000-0000-0000EF140000}"/>
    <cellStyle name="40% - Accent4 27 2 3" xfId="10597" xr:uid="{00000000-0005-0000-0000-0000F0140000}"/>
    <cellStyle name="40% - Accent4 27 3" xfId="14423" xr:uid="{00000000-0005-0000-0000-0000F1140000}"/>
    <cellStyle name="40% - Accent4 27 4" xfId="10283" xr:uid="{00000000-0005-0000-0000-0000F2140000}"/>
    <cellStyle name="40% - Accent4 28" xfId="4371" xr:uid="{00000000-0005-0000-0000-0000F3140000}"/>
    <cellStyle name="40% - Accent4 28 2" xfId="14436" xr:uid="{00000000-0005-0000-0000-0000F4140000}"/>
    <cellStyle name="40% - Accent4 28 3" xfId="10296" xr:uid="{00000000-0005-0000-0000-0000F5140000}"/>
    <cellStyle name="40% - Accent4 29" xfId="11968" xr:uid="{00000000-0005-0000-0000-0000F6140000}"/>
    <cellStyle name="40% - Accent4 3" xfId="516" xr:uid="{00000000-0005-0000-0000-0000F7140000}"/>
    <cellStyle name="40% - Accent4 3 2" xfId="1209" xr:uid="{00000000-0005-0000-0000-0000F8140000}"/>
    <cellStyle name="40% - Accent4 3 2 2" xfId="2016" xr:uid="{00000000-0005-0000-0000-0000F9140000}"/>
    <cellStyle name="40% - Accent4 3 2 2 2" xfId="3218" xr:uid="{00000000-0005-0000-0000-0000FA140000}"/>
    <cellStyle name="40% - Accent4 3 2 2 2 2" xfId="13946" xr:uid="{00000000-0005-0000-0000-0000FB140000}"/>
    <cellStyle name="40% - Accent4 3 2 2 2 3" xfId="9607" xr:uid="{00000000-0005-0000-0000-0000FC140000}"/>
    <cellStyle name="40% - Accent4 3 2 2 3" xfId="12912" xr:uid="{00000000-0005-0000-0000-0000FD140000}"/>
    <cellStyle name="40% - Accent4 3 2 2 4" xfId="8583" xr:uid="{00000000-0005-0000-0000-0000FE140000}"/>
    <cellStyle name="40% - Accent4 3 2 3" xfId="2709" xr:uid="{00000000-0005-0000-0000-0000FF140000}"/>
    <cellStyle name="40% - Accent4 3 2 3 2" xfId="13437" xr:uid="{00000000-0005-0000-0000-000000150000}"/>
    <cellStyle name="40% - Accent4 3 2 3 3" xfId="9191" xr:uid="{00000000-0005-0000-0000-000001150000}"/>
    <cellStyle name="40% - Accent4 3 2 4" xfId="12398" xr:uid="{00000000-0005-0000-0000-000002150000}"/>
    <cellStyle name="40% - Accent4 3 2 5" xfId="7889" xr:uid="{00000000-0005-0000-0000-000003150000}"/>
    <cellStyle name="40% - Accent4 3 3" xfId="1210" xr:uid="{00000000-0005-0000-0000-000004150000}"/>
    <cellStyle name="40% - Accent4 3 3 2" xfId="2017" xr:uid="{00000000-0005-0000-0000-000005150000}"/>
    <cellStyle name="40% - Accent4 3 3 2 2" xfId="3219" xr:uid="{00000000-0005-0000-0000-000006150000}"/>
    <cellStyle name="40% - Accent4 3 3 2 2 2" xfId="13947" xr:uid="{00000000-0005-0000-0000-000007150000}"/>
    <cellStyle name="40% - Accent4 3 3 2 2 3" xfId="9608" xr:uid="{00000000-0005-0000-0000-000008150000}"/>
    <cellStyle name="40% - Accent4 3 3 2 3" xfId="12913" xr:uid="{00000000-0005-0000-0000-000009150000}"/>
    <cellStyle name="40% - Accent4 3 3 2 4" xfId="8584" xr:uid="{00000000-0005-0000-0000-00000A150000}"/>
    <cellStyle name="40% - Accent4 3 3 3" xfId="2710" xr:uid="{00000000-0005-0000-0000-00000B150000}"/>
    <cellStyle name="40% - Accent4 3 3 3 2" xfId="13438" xr:uid="{00000000-0005-0000-0000-00000C150000}"/>
    <cellStyle name="40% - Accent4 3 3 3 3" xfId="9192" xr:uid="{00000000-0005-0000-0000-00000D150000}"/>
    <cellStyle name="40% - Accent4 3 3 4" xfId="12399" xr:uid="{00000000-0005-0000-0000-00000E150000}"/>
    <cellStyle name="40% - Accent4 3 3 5" xfId="7890" xr:uid="{00000000-0005-0000-0000-00000F150000}"/>
    <cellStyle name="40% - Accent4 3 4" xfId="1208" xr:uid="{00000000-0005-0000-0000-000010150000}"/>
    <cellStyle name="40% - Accent4 3 4 2" xfId="2015" xr:uid="{00000000-0005-0000-0000-000011150000}"/>
    <cellStyle name="40% - Accent4 3 4 2 2" xfId="3217" xr:uid="{00000000-0005-0000-0000-000012150000}"/>
    <cellStyle name="40% - Accent4 3 4 2 2 2" xfId="13945" xr:uid="{00000000-0005-0000-0000-000013150000}"/>
    <cellStyle name="40% - Accent4 3 4 2 2 3" xfId="9606" xr:uid="{00000000-0005-0000-0000-000014150000}"/>
    <cellStyle name="40% - Accent4 3 4 2 3" xfId="12911" xr:uid="{00000000-0005-0000-0000-000015150000}"/>
    <cellStyle name="40% - Accent4 3 4 2 4" xfId="8582" xr:uid="{00000000-0005-0000-0000-000016150000}"/>
    <cellStyle name="40% - Accent4 3 4 3" xfId="2708" xr:uid="{00000000-0005-0000-0000-000017150000}"/>
    <cellStyle name="40% - Accent4 3 4 3 2" xfId="13436" xr:uid="{00000000-0005-0000-0000-000018150000}"/>
    <cellStyle name="40% - Accent4 3 4 3 3" xfId="9190" xr:uid="{00000000-0005-0000-0000-000019150000}"/>
    <cellStyle name="40% - Accent4 3 4 4" xfId="12397" xr:uid="{00000000-0005-0000-0000-00001A150000}"/>
    <cellStyle name="40% - Accent4 3 4 5" xfId="7888" xr:uid="{00000000-0005-0000-0000-00001B150000}"/>
    <cellStyle name="40% - Accent4 3 5" xfId="1658" xr:uid="{00000000-0005-0000-0000-00001C150000}"/>
    <cellStyle name="40% - Accent4 3 5 2" xfId="2920" xr:uid="{00000000-0005-0000-0000-00001D150000}"/>
    <cellStyle name="40% - Accent4 3 5 2 2" xfId="13648" xr:uid="{00000000-0005-0000-0000-00001E150000}"/>
    <cellStyle name="40% - Accent4 3 5 2 3" xfId="9349" xr:uid="{00000000-0005-0000-0000-00001F150000}"/>
    <cellStyle name="40% - Accent4 3 5 3" xfId="12615" xr:uid="{00000000-0005-0000-0000-000020150000}"/>
    <cellStyle name="40% - Accent4 3 5 4" xfId="8264" xr:uid="{00000000-0005-0000-0000-000021150000}"/>
    <cellStyle name="40% - Accent4 3 6" xfId="2426" xr:uid="{00000000-0005-0000-0000-000022150000}"/>
    <cellStyle name="40% - Accent4 3 6 2" xfId="13154" xr:uid="{00000000-0005-0000-0000-000023150000}"/>
    <cellStyle name="40% - Accent4 3 6 3" xfId="8933" xr:uid="{00000000-0005-0000-0000-000024150000}"/>
    <cellStyle name="40% - Accent4 3 7" xfId="12078" xr:uid="{00000000-0005-0000-0000-000025150000}"/>
    <cellStyle name="40% - Accent4 3 8" xfId="7380" xr:uid="{00000000-0005-0000-0000-000026150000}"/>
    <cellStyle name="40% - Accent4 30" xfId="7152" xr:uid="{00000000-0005-0000-0000-000027150000}"/>
    <cellStyle name="40% - Accent4 31" xfId="113" xr:uid="{00000000-0005-0000-0000-000028150000}"/>
    <cellStyle name="40% - Accent4 4" xfId="517" xr:uid="{00000000-0005-0000-0000-000029150000}"/>
    <cellStyle name="40% - Accent4 4 2" xfId="1212" xr:uid="{00000000-0005-0000-0000-00002A150000}"/>
    <cellStyle name="40% - Accent4 4 2 2" xfId="2019" xr:uid="{00000000-0005-0000-0000-00002B150000}"/>
    <cellStyle name="40% - Accent4 4 2 2 2" xfId="3221" xr:uid="{00000000-0005-0000-0000-00002C150000}"/>
    <cellStyle name="40% - Accent4 4 2 2 2 2" xfId="13949" xr:uid="{00000000-0005-0000-0000-00002D150000}"/>
    <cellStyle name="40% - Accent4 4 2 2 2 3" xfId="9610" xr:uid="{00000000-0005-0000-0000-00002E150000}"/>
    <cellStyle name="40% - Accent4 4 2 2 3" xfId="12915" xr:uid="{00000000-0005-0000-0000-00002F150000}"/>
    <cellStyle name="40% - Accent4 4 2 2 4" xfId="8586" xr:uid="{00000000-0005-0000-0000-000030150000}"/>
    <cellStyle name="40% - Accent4 4 2 3" xfId="2712" xr:uid="{00000000-0005-0000-0000-000031150000}"/>
    <cellStyle name="40% - Accent4 4 2 3 2" xfId="13440" xr:uid="{00000000-0005-0000-0000-000032150000}"/>
    <cellStyle name="40% - Accent4 4 2 3 3" xfId="9194" xr:uid="{00000000-0005-0000-0000-000033150000}"/>
    <cellStyle name="40% - Accent4 4 2 4" xfId="12401" xr:uid="{00000000-0005-0000-0000-000034150000}"/>
    <cellStyle name="40% - Accent4 4 2 5" xfId="7892" xr:uid="{00000000-0005-0000-0000-000035150000}"/>
    <cellStyle name="40% - Accent4 4 3" xfId="1213" xr:uid="{00000000-0005-0000-0000-000036150000}"/>
    <cellStyle name="40% - Accent4 4 3 2" xfId="2020" xr:uid="{00000000-0005-0000-0000-000037150000}"/>
    <cellStyle name="40% - Accent4 4 3 2 2" xfId="3222" xr:uid="{00000000-0005-0000-0000-000038150000}"/>
    <cellStyle name="40% - Accent4 4 3 2 2 2" xfId="13950" xr:uid="{00000000-0005-0000-0000-000039150000}"/>
    <cellStyle name="40% - Accent4 4 3 2 2 3" xfId="9611" xr:uid="{00000000-0005-0000-0000-00003A150000}"/>
    <cellStyle name="40% - Accent4 4 3 2 3" xfId="12916" xr:uid="{00000000-0005-0000-0000-00003B150000}"/>
    <cellStyle name="40% - Accent4 4 3 2 4" xfId="8587" xr:uid="{00000000-0005-0000-0000-00003C150000}"/>
    <cellStyle name="40% - Accent4 4 3 3" xfId="2713" xr:uid="{00000000-0005-0000-0000-00003D150000}"/>
    <cellStyle name="40% - Accent4 4 3 3 2" xfId="13441" xr:uid="{00000000-0005-0000-0000-00003E150000}"/>
    <cellStyle name="40% - Accent4 4 3 3 3" xfId="9195" xr:uid="{00000000-0005-0000-0000-00003F150000}"/>
    <cellStyle name="40% - Accent4 4 3 4" xfId="12402" xr:uid="{00000000-0005-0000-0000-000040150000}"/>
    <cellStyle name="40% - Accent4 4 3 5" xfId="7893" xr:uid="{00000000-0005-0000-0000-000041150000}"/>
    <cellStyle name="40% - Accent4 4 4" xfId="1211" xr:uid="{00000000-0005-0000-0000-000042150000}"/>
    <cellStyle name="40% - Accent4 4 4 2" xfId="2018" xr:uid="{00000000-0005-0000-0000-000043150000}"/>
    <cellStyle name="40% - Accent4 4 4 2 2" xfId="3220" xr:uid="{00000000-0005-0000-0000-000044150000}"/>
    <cellStyle name="40% - Accent4 4 4 2 2 2" xfId="13948" xr:uid="{00000000-0005-0000-0000-000045150000}"/>
    <cellStyle name="40% - Accent4 4 4 2 2 3" xfId="9609" xr:uid="{00000000-0005-0000-0000-000046150000}"/>
    <cellStyle name="40% - Accent4 4 4 2 3" xfId="12914" xr:uid="{00000000-0005-0000-0000-000047150000}"/>
    <cellStyle name="40% - Accent4 4 4 2 4" xfId="8585" xr:uid="{00000000-0005-0000-0000-000048150000}"/>
    <cellStyle name="40% - Accent4 4 4 3" xfId="2711" xr:uid="{00000000-0005-0000-0000-000049150000}"/>
    <cellStyle name="40% - Accent4 4 4 3 2" xfId="13439" xr:uid="{00000000-0005-0000-0000-00004A150000}"/>
    <cellStyle name="40% - Accent4 4 4 3 3" xfId="9193" xr:uid="{00000000-0005-0000-0000-00004B150000}"/>
    <cellStyle name="40% - Accent4 4 4 4" xfId="12400" xr:uid="{00000000-0005-0000-0000-00004C150000}"/>
    <cellStyle name="40% - Accent4 4 4 5" xfId="7891" xr:uid="{00000000-0005-0000-0000-00004D150000}"/>
    <cellStyle name="40% - Accent4 4 5" xfId="1659" xr:uid="{00000000-0005-0000-0000-00004E150000}"/>
    <cellStyle name="40% - Accent4 4 5 2" xfId="2921" xr:uid="{00000000-0005-0000-0000-00004F150000}"/>
    <cellStyle name="40% - Accent4 4 5 2 2" xfId="13649" xr:uid="{00000000-0005-0000-0000-000050150000}"/>
    <cellStyle name="40% - Accent4 4 5 2 3" xfId="9350" xr:uid="{00000000-0005-0000-0000-000051150000}"/>
    <cellStyle name="40% - Accent4 4 5 3" xfId="12616" xr:uid="{00000000-0005-0000-0000-000052150000}"/>
    <cellStyle name="40% - Accent4 4 5 4" xfId="8265" xr:uid="{00000000-0005-0000-0000-000053150000}"/>
    <cellStyle name="40% - Accent4 4 6" xfId="2427" xr:uid="{00000000-0005-0000-0000-000054150000}"/>
    <cellStyle name="40% - Accent4 4 6 2" xfId="13155" xr:uid="{00000000-0005-0000-0000-000055150000}"/>
    <cellStyle name="40% - Accent4 4 6 3" xfId="8934" xr:uid="{00000000-0005-0000-0000-000056150000}"/>
    <cellStyle name="40% - Accent4 4 7" xfId="12079" xr:uid="{00000000-0005-0000-0000-000057150000}"/>
    <cellStyle name="40% - Accent4 4 8" xfId="7381" xr:uid="{00000000-0005-0000-0000-000058150000}"/>
    <cellStyle name="40% - Accent4 5" xfId="518" xr:uid="{00000000-0005-0000-0000-000059150000}"/>
    <cellStyle name="40% - Accent4 5 2" xfId="1215" xr:uid="{00000000-0005-0000-0000-00005A150000}"/>
    <cellStyle name="40% - Accent4 5 2 2" xfId="2022" xr:uid="{00000000-0005-0000-0000-00005B150000}"/>
    <cellStyle name="40% - Accent4 5 2 2 2" xfId="3224" xr:uid="{00000000-0005-0000-0000-00005C150000}"/>
    <cellStyle name="40% - Accent4 5 2 2 2 2" xfId="13952" xr:uid="{00000000-0005-0000-0000-00005D150000}"/>
    <cellStyle name="40% - Accent4 5 2 2 2 3" xfId="9613" xr:uid="{00000000-0005-0000-0000-00005E150000}"/>
    <cellStyle name="40% - Accent4 5 2 2 3" xfId="12918" xr:uid="{00000000-0005-0000-0000-00005F150000}"/>
    <cellStyle name="40% - Accent4 5 2 2 4" xfId="8589" xr:uid="{00000000-0005-0000-0000-000060150000}"/>
    <cellStyle name="40% - Accent4 5 2 3" xfId="2715" xr:uid="{00000000-0005-0000-0000-000061150000}"/>
    <cellStyle name="40% - Accent4 5 2 3 2" xfId="13443" xr:uid="{00000000-0005-0000-0000-000062150000}"/>
    <cellStyle name="40% - Accent4 5 2 3 3" xfId="9197" xr:uid="{00000000-0005-0000-0000-000063150000}"/>
    <cellStyle name="40% - Accent4 5 2 4" xfId="12404" xr:uid="{00000000-0005-0000-0000-000064150000}"/>
    <cellStyle name="40% - Accent4 5 2 5" xfId="7895" xr:uid="{00000000-0005-0000-0000-000065150000}"/>
    <cellStyle name="40% - Accent4 5 3" xfId="1216" xr:uid="{00000000-0005-0000-0000-000066150000}"/>
    <cellStyle name="40% - Accent4 5 3 2" xfId="2023" xr:uid="{00000000-0005-0000-0000-000067150000}"/>
    <cellStyle name="40% - Accent4 5 3 2 2" xfId="3225" xr:uid="{00000000-0005-0000-0000-000068150000}"/>
    <cellStyle name="40% - Accent4 5 3 2 2 2" xfId="13953" xr:uid="{00000000-0005-0000-0000-000069150000}"/>
    <cellStyle name="40% - Accent4 5 3 2 2 3" xfId="9614" xr:uid="{00000000-0005-0000-0000-00006A150000}"/>
    <cellStyle name="40% - Accent4 5 3 2 3" xfId="12919" xr:uid="{00000000-0005-0000-0000-00006B150000}"/>
    <cellStyle name="40% - Accent4 5 3 2 4" xfId="8590" xr:uid="{00000000-0005-0000-0000-00006C150000}"/>
    <cellStyle name="40% - Accent4 5 3 3" xfId="2716" xr:uid="{00000000-0005-0000-0000-00006D150000}"/>
    <cellStyle name="40% - Accent4 5 3 3 2" xfId="13444" xr:uid="{00000000-0005-0000-0000-00006E150000}"/>
    <cellStyle name="40% - Accent4 5 3 3 3" xfId="9198" xr:uid="{00000000-0005-0000-0000-00006F150000}"/>
    <cellStyle name="40% - Accent4 5 3 4" xfId="12405" xr:uid="{00000000-0005-0000-0000-000070150000}"/>
    <cellStyle name="40% - Accent4 5 3 5" xfId="7896" xr:uid="{00000000-0005-0000-0000-000071150000}"/>
    <cellStyle name="40% - Accent4 5 4" xfId="1214" xr:uid="{00000000-0005-0000-0000-000072150000}"/>
    <cellStyle name="40% - Accent4 5 4 2" xfId="2021" xr:uid="{00000000-0005-0000-0000-000073150000}"/>
    <cellStyle name="40% - Accent4 5 4 2 2" xfId="3223" xr:uid="{00000000-0005-0000-0000-000074150000}"/>
    <cellStyle name="40% - Accent4 5 4 2 2 2" xfId="13951" xr:uid="{00000000-0005-0000-0000-000075150000}"/>
    <cellStyle name="40% - Accent4 5 4 2 2 3" xfId="9612" xr:uid="{00000000-0005-0000-0000-000076150000}"/>
    <cellStyle name="40% - Accent4 5 4 2 3" xfId="12917" xr:uid="{00000000-0005-0000-0000-000077150000}"/>
    <cellStyle name="40% - Accent4 5 4 2 4" xfId="8588" xr:uid="{00000000-0005-0000-0000-000078150000}"/>
    <cellStyle name="40% - Accent4 5 4 3" xfId="2714" xr:uid="{00000000-0005-0000-0000-000079150000}"/>
    <cellStyle name="40% - Accent4 5 4 3 2" xfId="13442" xr:uid="{00000000-0005-0000-0000-00007A150000}"/>
    <cellStyle name="40% - Accent4 5 4 3 3" xfId="9196" xr:uid="{00000000-0005-0000-0000-00007B150000}"/>
    <cellStyle name="40% - Accent4 5 4 4" xfId="12403" xr:uid="{00000000-0005-0000-0000-00007C150000}"/>
    <cellStyle name="40% - Accent4 5 4 5" xfId="7894" xr:uid="{00000000-0005-0000-0000-00007D150000}"/>
    <cellStyle name="40% - Accent4 5 5" xfId="1660" xr:uid="{00000000-0005-0000-0000-00007E150000}"/>
    <cellStyle name="40% - Accent4 5 5 2" xfId="2922" xr:uid="{00000000-0005-0000-0000-00007F150000}"/>
    <cellStyle name="40% - Accent4 5 5 2 2" xfId="13650" xr:uid="{00000000-0005-0000-0000-000080150000}"/>
    <cellStyle name="40% - Accent4 5 5 2 3" xfId="9351" xr:uid="{00000000-0005-0000-0000-000081150000}"/>
    <cellStyle name="40% - Accent4 5 5 3" xfId="12617" xr:uid="{00000000-0005-0000-0000-000082150000}"/>
    <cellStyle name="40% - Accent4 5 5 4" xfId="8266" xr:uid="{00000000-0005-0000-0000-000083150000}"/>
    <cellStyle name="40% - Accent4 5 6" xfId="2428" xr:uid="{00000000-0005-0000-0000-000084150000}"/>
    <cellStyle name="40% - Accent4 5 6 2" xfId="13156" xr:uid="{00000000-0005-0000-0000-000085150000}"/>
    <cellStyle name="40% - Accent4 5 6 3" xfId="8935" xr:uid="{00000000-0005-0000-0000-000086150000}"/>
    <cellStyle name="40% - Accent4 5 7" xfId="12080" xr:uid="{00000000-0005-0000-0000-000087150000}"/>
    <cellStyle name="40% - Accent4 5 8" xfId="7382" xr:uid="{00000000-0005-0000-0000-000088150000}"/>
    <cellStyle name="40% - Accent4 6" xfId="519" xr:uid="{00000000-0005-0000-0000-000089150000}"/>
    <cellStyle name="40% - Accent4 6 2" xfId="1218" xr:uid="{00000000-0005-0000-0000-00008A150000}"/>
    <cellStyle name="40% - Accent4 6 2 2" xfId="2025" xr:uid="{00000000-0005-0000-0000-00008B150000}"/>
    <cellStyle name="40% - Accent4 6 2 2 2" xfId="3227" xr:uid="{00000000-0005-0000-0000-00008C150000}"/>
    <cellStyle name="40% - Accent4 6 2 2 2 2" xfId="13955" xr:uid="{00000000-0005-0000-0000-00008D150000}"/>
    <cellStyle name="40% - Accent4 6 2 2 2 3" xfId="9616" xr:uid="{00000000-0005-0000-0000-00008E150000}"/>
    <cellStyle name="40% - Accent4 6 2 2 3" xfId="12921" xr:uid="{00000000-0005-0000-0000-00008F150000}"/>
    <cellStyle name="40% - Accent4 6 2 2 4" xfId="8592" xr:uid="{00000000-0005-0000-0000-000090150000}"/>
    <cellStyle name="40% - Accent4 6 2 3" xfId="2718" xr:uid="{00000000-0005-0000-0000-000091150000}"/>
    <cellStyle name="40% - Accent4 6 2 3 2" xfId="13446" xr:uid="{00000000-0005-0000-0000-000092150000}"/>
    <cellStyle name="40% - Accent4 6 2 3 3" xfId="9200" xr:uid="{00000000-0005-0000-0000-000093150000}"/>
    <cellStyle name="40% - Accent4 6 2 4" xfId="12407" xr:uid="{00000000-0005-0000-0000-000094150000}"/>
    <cellStyle name="40% - Accent4 6 2 5" xfId="7898" xr:uid="{00000000-0005-0000-0000-000095150000}"/>
    <cellStyle name="40% - Accent4 6 3" xfId="1217" xr:uid="{00000000-0005-0000-0000-000096150000}"/>
    <cellStyle name="40% - Accent4 6 3 2" xfId="2024" xr:uid="{00000000-0005-0000-0000-000097150000}"/>
    <cellStyle name="40% - Accent4 6 3 2 2" xfId="3226" xr:uid="{00000000-0005-0000-0000-000098150000}"/>
    <cellStyle name="40% - Accent4 6 3 2 2 2" xfId="13954" xr:uid="{00000000-0005-0000-0000-000099150000}"/>
    <cellStyle name="40% - Accent4 6 3 2 2 3" xfId="9615" xr:uid="{00000000-0005-0000-0000-00009A150000}"/>
    <cellStyle name="40% - Accent4 6 3 2 3" xfId="12920" xr:uid="{00000000-0005-0000-0000-00009B150000}"/>
    <cellStyle name="40% - Accent4 6 3 2 4" xfId="8591" xr:uid="{00000000-0005-0000-0000-00009C150000}"/>
    <cellStyle name="40% - Accent4 6 3 3" xfId="2717" xr:uid="{00000000-0005-0000-0000-00009D150000}"/>
    <cellStyle name="40% - Accent4 6 3 3 2" xfId="13445" xr:uid="{00000000-0005-0000-0000-00009E150000}"/>
    <cellStyle name="40% - Accent4 6 3 3 3" xfId="9199" xr:uid="{00000000-0005-0000-0000-00009F150000}"/>
    <cellStyle name="40% - Accent4 6 3 4" xfId="12406" xr:uid="{00000000-0005-0000-0000-0000A0150000}"/>
    <cellStyle name="40% - Accent4 6 3 5" xfId="7897" xr:uid="{00000000-0005-0000-0000-0000A1150000}"/>
    <cellStyle name="40% - Accent4 6 4" xfId="1661" xr:uid="{00000000-0005-0000-0000-0000A2150000}"/>
    <cellStyle name="40% - Accent4 6 4 2" xfId="2923" xr:uid="{00000000-0005-0000-0000-0000A3150000}"/>
    <cellStyle name="40% - Accent4 6 4 2 2" xfId="13651" xr:uid="{00000000-0005-0000-0000-0000A4150000}"/>
    <cellStyle name="40% - Accent4 6 4 2 3" xfId="9352" xr:uid="{00000000-0005-0000-0000-0000A5150000}"/>
    <cellStyle name="40% - Accent4 6 4 3" xfId="12618" xr:uid="{00000000-0005-0000-0000-0000A6150000}"/>
    <cellStyle name="40% - Accent4 6 4 4" xfId="8267" xr:uid="{00000000-0005-0000-0000-0000A7150000}"/>
    <cellStyle name="40% - Accent4 6 5" xfId="2429" xr:uid="{00000000-0005-0000-0000-0000A8150000}"/>
    <cellStyle name="40% - Accent4 6 5 2" xfId="13157" xr:uid="{00000000-0005-0000-0000-0000A9150000}"/>
    <cellStyle name="40% - Accent4 6 5 3" xfId="8936" xr:uid="{00000000-0005-0000-0000-0000AA150000}"/>
    <cellStyle name="40% - Accent4 6 6" xfId="12081" xr:uid="{00000000-0005-0000-0000-0000AB150000}"/>
    <cellStyle name="40% - Accent4 6 7" xfId="7383" xr:uid="{00000000-0005-0000-0000-0000AC150000}"/>
    <cellStyle name="40% - Accent4 7" xfId="520" xr:uid="{00000000-0005-0000-0000-0000AD150000}"/>
    <cellStyle name="40% - Accent4 7 2" xfId="1220" xr:uid="{00000000-0005-0000-0000-0000AE150000}"/>
    <cellStyle name="40% - Accent4 7 2 2" xfId="2027" xr:uid="{00000000-0005-0000-0000-0000AF150000}"/>
    <cellStyle name="40% - Accent4 7 2 2 2" xfId="3229" xr:uid="{00000000-0005-0000-0000-0000B0150000}"/>
    <cellStyle name="40% - Accent4 7 2 2 2 2" xfId="13957" xr:uid="{00000000-0005-0000-0000-0000B1150000}"/>
    <cellStyle name="40% - Accent4 7 2 2 2 3" xfId="9618" xr:uid="{00000000-0005-0000-0000-0000B2150000}"/>
    <cellStyle name="40% - Accent4 7 2 2 3" xfId="12923" xr:uid="{00000000-0005-0000-0000-0000B3150000}"/>
    <cellStyle name="40% - Accent4 7 2 2 4" xfId="8594" xr:uid="{00000000-0005-0000-0000-0000B4150000}"/>
    <cellStyle name="40% - Accent4 7 2 3" xfId="2720" xr:uid="{00000000-0005-0000-0000-0000B5150000}"/>
    <cellStyle name="40% - Accent4 7 2 3 2" xfId="13448" xr:uid="{00000000-0005-0000-0000-0000B6150000}"/>
    <cellStyle name="40% - Accent4 7 2 3 3" xfId="9202" xr:uid="{00000000-0005-0000-0000-0000B7150000}"/>
    <cellStyle name="40% - Accent4 7 2 4" xfId="12409" xr:uid="{00000000-0005-0000-0000-0000B8150000}"/>
    <cellStyle name="40% - Accent4 7 2 5" xfId="7900" xr:uid="{00000000-0005-0000-0000-0000B9150000}"/>
    <cellStyle name="40% - Accent4 7 3" xfId="1219" xr:uid="{00000000-0005-0000-0000-0000BA150000}"/>
    <cellStyle name="40% - Accent4 7 3 2" xfId="2026" xr:uid="{00000000-0005-0000-0000-0000BB150000}"/>
    <cellStyle name="40% - Accent4 7 3 2 2" xfId="3228" xr:uid="{00000000-0005-0000-0000-0000BC150000}"/>
    <cellStyle name="40% - Accent4 7 3 2 2 2" xfId="13956" xr:uid="{00000000-0005-0000-0000-0000BD150000}"/>
    <cellStyle name="40% - Accent4 7 3 2 2 3" xfId="9617" xr:uid="{00000000-0005-0000-0000-0000BE150000}"/>
    <cellStyle name="40% - Accent4 7 3 2 3" xfId="12922" xr:uid="{00000000-0005-0000-0000-0000BF150000}"/>
    <cellStyle name="40% - Accent4 7 3 2 4" xfId="8593" xr:uid="{00000000-0005-0000-0000-0000C0150000}"/>
    <cellStyle name="40% - Accent4 7 3 3" xfId="2719" xr:uid="{00000000-0005-0000-0000-0000C1150000}"/>
    <cellStyle name="40% - Accent4 7 3 3 2" xfId="13447" xr:uid="{00000000-0005-0000-0000-0000C2150000}"/>
    <cellStyle name="40% - Accent4 7 3 3 3" xfId="9201" xr:uid="{00000000-0005-0000-0000-0000C3150000}"/>
    <cellStyle name="40% - Accent4 7 3 4" xfId="12408" xr:uid="{00000000-0005-0000-0000-0000C4150000}"/>
    <cellStyle name="40% - Accent4 7 3 5" xfId="7899" xr:uid="{00000000-0005-0000-0000-0000C5150000}"/>
    <cellStyle name="40% - Accent4 7 4" xfId="1662" xr:uid="{00000000-0005-0000-0000-0000C6150000}"/>
    <cellStyle name="40% - Accent4 7 4 2" xfId="2924" xr:uid="{00000000-0005-0000-0000-0000C7150000}"/>
    <cellStyle name="40% - Accent4 7 4 2 2" xfId="13652" xr:uid="{00000000-0005-0000-0000-0000C8150000}"/>
    <cellStyle name="40% - Accent4 7 4 2 3" xfId="9353" xr:uid="{00000000-0005-0000-0000-0000C9150000}"/>
    <cellStyle name="40% - Accent4 7 4 3" xfId="12619" xr:uid="{00000000-0005-0000-0000-0000CA150000}"/>
    <cellStyle name="40% - Accent4 7 4 4" xfId="8268" xr:uid="{00000000-0005-0000-0000-0000CB150000}"/>
    <cellStyle name="40% - Accent4 7 5" xfId="2430" xr:uid="{00000000-0005-0000-0000-0000CC150000}"/>
    <cellStyle name="40% - Accent4 7 5 2" xfId="13158" xr:uid="{00000000-0005-0000-0000-0000CD150000}"/>
    <cellStyle name="40% - Accent4 7 5 3" xfId="8937" xr:uid="{00000000-0005-0000-0000-0000CE150000}"/>
    <cellStyle name="40% - Accent4 7 6" xfId="12082" xr:uid="{00000000-0005-0000-0000-0000CF150000}"/>
    <cellStyle name="40% - Accent4 7 7" xfId="7384" xr:uid="{00000000-0005-0000-0000-0000D0150000}"/>
    <cellStyle name="40% - Accent4 8" xfId="688" xr:uid="{00000000-0005-0000-0000-0000D1150000}"/>
    <cellStyle name="40% - Accent4 8 2" xfId="1221" xr:uid="{00000000-0005-0000-0000-0000D2150000}"/>
    <cellStyle name="40% - Accent4 8 2 2" xfId="4572" xr:uid="{00000000-0005-0000-0000-0000D3150000}"/>
    <cellStyle name="40% - Accent4 8 2 2 2" xfId="14623" xr:uid="{00000000-0005-0000-0000-0000D4150000}"/>
    <cellStyle name="40% - Accent4 8 2 2 3" xfId="10463" xr:uid="{00000000-0005-0000-0000-0000D5150000}"/>
    <cellStyle name="40% - Accent4 8 2 3" xfId="4214" xr:uid="{00000000-0005-0000-0000-0000D6150000}"/>
    <cellStyle name="40% - Accent4 8 2 3 2" xfId="14295" xr:uid="{00000000-0005-0000-0000-0000D7150000}"/>
    <cellStyle name="40% - Accent4 8 2 3 3" xfId="10161" xr:uid="{00000000-0005-0000-0000-0000D8150000}"/>
    <cellStyle name="40% - Accent4 8 2 4" xfId="7901" xr:uid="{00000000-0005-0000-0000-0000D9150000}"/>
    <cellStyle name="40% - Accent4 8 3" xfId="1720" xr:uid="{00000000-0005-0000-0000-0000DA150000}"/>
    <cellStyle name="40% - Accent4 8 3 2" xfId="2965" xr:uid="{00000000-0005-0000-0000-0000DB150000}"/>
    <cellStyle name="40% - Accent4 8 3 2 2" xfId="13693" xr:uid="{00000000-0005-0000-0000-0000DC150000}"/>
    <cellStyle name="40% - Accent4 8 3 2 3" xfId="9380" xr:uid="{00000000-0005-0000-0000-0000DD150000}"/>
    <cellStyle name="40% - Accent4 8 3 3" xfId="12660" xr:uid="{00000000-0005-0000-0000-0000DE150000}"/>
    <cellStyle name="40% - Accent4 8 3 4" xfId="8312" xr:uid="{00000000-0005-0000-0000-0000DF150000}"/>
    <cellStyle name="40% - Accent4 8 4" xfId="2470" xr:uid="{00000000-0005-0000-0000-0000E0150000}"/>
    <cellStyle name="40% - Accent4 8 4 2" xfId="13198" xr:uid="{00000000-0005-0000-0000-0000E1150000}"/>
    <cellStyle name="40% - Accent4 8 4 3" xfId="8964" xr:uid="{00000000-0005-0000-0000-0000E2150000}"/>
    <cellStyle name="40% - Accent4 8 5" xfId="12142" xr:uid="{00000000-0005-0000-0000-0000E3150000}"/>
    <cellStyle name="40% - Accent4 8 6" xfId="7517" xr:uid="{00000000-0005-0000-0000-0000E4150000}"/>
    <cellStyle name="40% - Accent4 9" xfId="710" xr:uid="{00000000-0005-0000-0000-0000E5150000}"/>
    <cellStyle name="40% - Accent4 9 2" xfId="1222" xr:uid="{00000000-0005-0000-0000-0000E6150000}"/>
    <cellStyle name="40% - Accent4 9 2 2" xfId="2029" xr:uid="{00000000-0005-0000-0000-0000E7150000}"/>
    <cellStyle name="40% - Accent4 9 2 2 2" xfId="3230" xr:uid="{00000000-0005-0000-0000-0000E8150000}"/>
    <cellStyle name="40% - Accent4 9 2 2 2 2" xfId="13958" xr:uid="{00000000-0005-0000-0000-0000E9150000}"/>
    <cellStyle name="40% - Accent4 9 2 2 2 3" xfId="9619" xr:uid="{00000000-0005-0000-0000-0000EA150000}"/>
    <cellStyle name="40% - Accent4 9 2 2 3" xfId="12924" xr:uid="{00000000-0005-0000-0000-0000EB150000}"/>
    <cellStyle name="40% - Accent4 9 2 2 4" xfId="8596" xr:uid="{00000000-0005-0000-0000-0000EC150000}"/>
    <cellStyle name="40% - Accent4 9 2 3" xfId="2721" xr:uid="{00000000-0005-0000-0000-0000ED150000}"/>
    <cellStyle name="40% - Accent4 9 2 3 2" xfId="13449" xr:uid="{00000000-0005-0000-0000-0000EE150000}"/>
    <cellStyle name="40% - Accent4 9 2 3 3" xfId="9203" xr:uid="{00000000-0005-0000-0000-0000EF150000}"/>
    <cellStyle name="40% - Accent4 9 2 4" xfId="12410" xr:uid="{00000000-0005-0000-0000-0000F0150000}"/>
    <cellStyle name="40% - Accent4 9 2 5" xfId="7902" xr:uid="{00000000-0005-0000-0000-0000F1150000}"/>
    <cellStyle name="40% - Accent4 9 3" xfId="1736" xr:uid="{00000000-0005-0000-0000-0000F2150000}"/>
    <cellStyle name="40% - Accent4 9 3 2" xfId="2980" xr:uid="{00000000-0005-0000-0000-0000F3150000}"/>
    <cellStyle name="40% - Accent4 9 3 2 2" xfId="13708" xr:uid="{00000000-0005-0000-0000-0000F4150000}"/>
    <cellStyle name="40% - Accent4 9 3 2 3" xfId="9393" xr:uid="{00000000-0005-0000-0000-0000F5150000}"/>
    <cellStyle name="40% - Accent4 9 3 3" xfId="12675" xr:uid="{00000000-0005-0000-0000-0000F6150000}"/>
    <cellStyle name="40% - Accent4 9 3 4" xfId="8326" xr:uid="{00000000-0005-0000-0000-0000F7150000}"/>
    <cellStyle name="40% - Accent4 9 4" xfId="2485" xr:uid="{00000000-0005-0000-0000-0000F8150000}"/>
    <cellStyle name="40% - Accent4 9 4 2" xfId="13213" xr:uid="{00000000-0005-0000-0000-0000F9150000}"/>
    <cellStyle name="40% - Accent4 9 4 3" xfId="8977" xr:uid="{00000000-0005-0000-0000-0000FA150000}"/>
    <cellStyle name="40% - Accent4 9 5" xfId="12157" xr:uid="{00000000-0005-0000-0000-0000FB150000}"/>
    <cellStyle name="40% - Accent4 9 6" xfId="7537" xr:uid="{00000000-0005-0000-0000-0000FC150000}"/>
    <cellStyle name="40% - Accent5" xfId="44" builtinId="47" customBuiltin="1"/>
    <cellStyle name="40% - Accent5 10" xfId="742" xr:uid="{00000000-0005-0000-0000-0000FE150000}"/>
    <cellStyle name="40% - Accent5 10 2" xfId="1759" xr:uid="{00000000-0005-0000-0000-0000FF150000}"/>
    <cellStyle name="40% - Accent5 10 2 2" xfId="2997" xr:uid="{00000000-0005-0000-0000-000000160000}"/>
    <cellStyle name="40% - Accent5 10 2 2 2" xfId="13725" xr:uid="{00000000-0005-0000-0000-000001160000}"/>
    <cellStyle name="40% - Accent5 10 2 2 3" xfId="9408" xr:uid="{00000000-0005-0000-0000-000002160000}"/>
    <cellStyle name="40% - Accent5 10 2 3" xfId="12692" xr:uid="{00000000-0005-0000-0000-000003160000}"/>
    <cellStyle name="40% - Accent5 10 2 4" xfId="8347" xr:uid="{00000000-0005-0000-0000-000004160000}"/>
    <cellStyle name="40% - Accent5 10 3" xfId="2502" xr:uid="{00000000-0005-0000-0000-000005160000}"/>
    <cellStyle name="40% - Accent5 10 3 2" xfId="13230" xr:uid="{00000000-0005-0000-0000-000006160000}"/>
    <cellStyle name="40% - Accent5 10 3 3" xfId="8992" xr:uid="{00000000-0005-0000-0000-000007160000}"/>
    <cellStyle name="40% - Accent5 10 4" xfId="12174" xr:uid="{00000000-0005-0000-0000-000008160000}"/>
    <cellStyle name="40% - Accent5 10 5" xfId="7567" xr:uid="{00000000-0005-0000-0000-000009160000}"/>
    <cellStyle name="40% - Accent5 11" xfId="765" xr:uid="{00000000-0005-0000-0000-00000A160000}"/>
    <cellStyle name="40% - Accent5 11 2" xfId="1775" xr:uid="{00000000-0005-0000-0000-00000B160000}"/>
    <cellStyle name="40% - Accent5 11 2 2" xfId="3012" xr:uid="{00000000-0005-0000-0000-00000C160000}"/>
    <cellStyle name="40% - Accent5 11 2 2 2" xfId="13740" xr:uid="{00000000-0005-0000-0000-00000D160000}"/>
    <cellStyle name="40% - Accent5 11 2 2 3" xfId="9421" xr:uid="{00000000-0005-0000-0000-00000E160000}"/>
    <cellStyle name="40% - Accent5 11 2 3" xfId="12707" xr:uid="{00000000-0005-0000-0000-00000F160000}"/>
    <cellStyle name="40% - Accent5 11 2 4" xfId="8361" xr:uid="{00000000-0005-0000-0000-000010160000}"/>
    <cellStyle name="40% - Accent5 11 3" xfId="2517" xr:uid="{00000000-0005-0000-0000-000011160000}"/>
    <cellStyle name="40% - Accent5 11 3 2" xfId="13245" xr:uid="{00000000-0005-0000-0000-000012160000}"/>
    <cellStyle name="40% - Accent5 11 3 3" xfId="9005" xr:uid="{00000000-0005-0000-0000-000013160000}"/>
    <cellStyle name="40% - Accent5 11 4" xfId="12189" xr:uid="{00000000-0005-0000-0000-000014160000}"/>
    <cellStyle name="40% - Accent5 11 5" xfId="7588" xr:uid="{00000000-0005-0000-0000-000015160000}"/>
    <cellStyle name="40% - Accent5 12" xfId="817" xr:uid="{00000000-0005-0000-0000-000016160000}"/>
    <cellStyle name="40% - Accent5 12 2" xfId="1797" xr:uid="{00000000-0005-0000-0000-000017160000}"/>
    <cellStyle name="40% - Accent5 12 2 2" xfId="3029" xr:uid="{00000000-0005-0000-0000-000018160000}"/>
    <cellStyle name="40% - Accent5 12 2 2 2" xfId="13757" xr:uid="{00000000-0005-0000-0000-000019160000}"/>
    <cellStyle name="40% - Accent5 12 2 2 3" xfId="9434" xr:uid="{00000000-0005-0000-0000-00001A160000}"/>
    <cellStyle name="40% - Accent5 12 2 3" xfId="12724" xr:uid="{00000000-0005-0000-0000-00001B160000}"/>
    <cellStyle name="40% - Accent5 12 2 4" xfId="8379" xr:uid="{00000000-0005-0000-0000-00001C160000}"/>
    <cellStyle name="40% - Accent5 12 3" xfId="2534" xr:uid="{00000000-0005-0000-0000-00001D160000}"/>
    <cellStyle name="40% - Accent5 12 3 2" xfId="13262" xr:uid="{00000000-0005-0000-0000-00001E160000}"/>
    <cellStyle name="40% - Accent5 12 3 3" xfId="9018" xr:uid="{00000000-0005-0000-0000-00001F160000}"/>
    <cellStyle name="40% - Accent5 12 4" xfId="12206" xr:uid="{00000000-0005-0000-0000-000020160000}"/>
    <cellStyle name="40% - Accent5 12 5" xfId="7636" xr:uid="{00000000-0005-0000-0000-000021160000}"/>
    <cellStyle name="40% - Accent5 13" xfId="1366" xr:uid="{00000000-0005-0000-0000-000022160000}"/>
    <cellStyle name="40% - Accent5 13 2" xfId="2127" xr:uid="{00000000-0005-0000-0000-000023160000}"/>
    <cellStyle name="40% - Accent5 13 2 2" xfId="3320" xr:uid="{00000000-0005-0000-0000-000024160000}"/>
    <cellStyle name="40% - Accent5 13 2 2 2" xfId="14048" xr:uid="{00000000-0005-0000-0000-000025160000}"/>
    <cellStyle name="40% - Accent5 13 2 2 3" xfId="9681" xr:uid="{00000000-0005-0000-0000-000026160000}"/>
    <cellStyle name="40% - Accent5 13 2 3" xfId="13014" xr:uid="{00000000-0005-0000-0000-000027160000}"/>
    <cellStyle name="40% - Accent5 13 2 4" xfId="8666" xr:uid="{00000000-0005-0000-0000-000028160000}"/>
    <cellStyle name="40% - Accent5 13 3" xfId="2812" xr:uid="{00000000-0005-0000-0000-000029160000}"/>
    <cellStyle name="40% - Accent5 13 3 2" xfId="13540" xr:uid="{00000000-0005-0000-0000-00002A160000}"/>
    <cellStyle name="40% - Accent5 13 3 3" xfId="9265" xr:uid="{00000000-0005-0000-0000-00002B160000}"/>
    <cellStyle name="40% - Accent5 13 4" xfId="12506" xr:uid="{00000000-0005-0000-0000-00002C160000}"/>
    <cellStyle name="40% - Accent5 13 5" xfId="8004" xr:uid="{00000000-0005-0000-0000-00002D160000}"/>
    <cellStyle name="40% - Accent5 14" xfId="1448" xr:uid="{00000000-0005-0000-0000-00002E160000}"/>
    <cellStyle name="40% - Accent5 14 2" xfId="2159" xr:uid="{00000000-0005-0000-0000-00002F160000}"/>
    <cellStyle name="40% - Accent5 14 2 2" xfId="3342" xr:uid="{00000000-0005-0000-0000-000030160000}"/>
    <cellStyle name="40% - Accent5 14 2 2 2" xfId="14070" xr:uid="{00000000-0005-0000-0000-000031160000}"/>
    <cellStyle name="40% - Accent5 14 2 2 3" xfId="9694" xr:uid="{00000000-0005-0000-0000-000032160000}"/>
    <cellStyle name="40% - Accent5 14 2 3" xfId="13036" xr:uid="{00000000-0005-0000-0000-000033160000}"/>
    <cellStyle name="40% - Accent5 14 2 4" xfId="8689" xr:uid="{00000000-0005-0000-0000-000034160000}"/>
    <cellStyle name="40% - Accent5 14 3" xfId="2834" xr:uid="{00000000-0005-0000-0000-000035160000}"/>
    <cellStyle name="40% - Accent5 14 3 2" xfId="13562" xr:uid="{00000000-0005-0000-0000-000036160000}"/>
    <cellStyle name="40% - Accent5 14 3 3" xfId="9278" xr:uid="{00000000-0005-0000-0000-000037160000}"/>
    <cellStyle name="40% - Accent5 14 4" xfId="12527" xr:uid="{00000000-0005-0000-0000-000038160000}"/>
    <cellStyle name="40% - Accent5 14 5" xfId="8078" xr:uid="{00000000-0005-0000-0000-000039160000}"/>
    <cellStyle name="40% - Accent5 15" xfId="1520" xr:uid="{00000000-0005-0000-0000-00003A160000}"/>
    <cellStyle name="40% - Accent5 15 2" xfId="4242" xr:uid="{00000000-0005-0000-0000-00003B160000}"/>
    <cellStyle name="40% - Accent5 15 2 2" xfId="4598" xr:uid="{00000000-0005-0000-0000-00003C160000}"/>
    <cellStyle name="40% - Accent5 15 2 2 2" xfId="14648" xr:uid="{00000000-0005-0000-0000-00003D160000}"/>
    <cellStyle name="40% - Accent5 15 2 2 3" xfId="10482" xr:uid="{00000000-0005-0000-0000-00003E160000}"/>
    <cellStyle name="40% - Accent5 15 2 3" xfId="14320" xr:uid="{00000000-0005-0000-0000-00003F160000}"/>
    <cellStyle name="40% - Accent5 15 2 4" xfId="10180" xr:uid="{00000000-0005-0000-0000-000040160000}"/>
    <cellStyle name="40% - Accent5 15 3" xfId="4415" xr:uid="{00000000-0005-0000-0000-000041160000}"/>
    <cellStyle name="40% - Accent5 15 3 2" xfId="14473" xr:uid="{00000000-0005-0000-0000-000042160000}"/>
    <cellStyle name="40% - Accent5 15 3 3" xfId="10323" xr:uid="{00000000-0005-0000-0000-000043160000}"/>
    <cellStyle name="40% - Accent5 15 4" xfId="3440" xr:uid="{00000000-0005-0000-0000-000044160000}"/>
    <cellStyle name="40% - Accent5 15 4 2" xfId="14125" xr:uid="{00000000-0005-0000-0000-000045160000}"/>
    <cellStyle name="40% - Accent5 15 4 3" xfId="9751" xr:uid="{00000000-0005-0000-0000-000046160000}"/>
    <cellStyle name="40% - Accent5 15 5" xfId="8140" xr:uid="{00000000-0005-0000-0000-000047160000}"/>
    <cellStyle name="40% - Accent5 16" xfId="1479" xr:uid="{00000000-0005-0000-0000-000048160000}"/>
    <cellStyle name="40% - Accent5 16 2" xfId="2848" xr:uid="{00000000-0005-0000-0000-000049160000}"/>
    <cellStyle name="40% - Accent5 16 2 2" xfId="4611" xr:uid="{00000000-0005-0000-0000-00004A160000}"/>
    <cellStyle name="40% - Accent5 16 2 2 2" xfId="14661" xr:uid="{00000000-0005-0000-0000-00004B160000}"/>
    <cellStyle name="40% - Accent5 16 2 2 3" xfId="10495" xr:uid="{00000000-0005-0000-0000-00004C160000}"/>
    <cellStyle name="40% - Accent5 16 2 3" xfId="13576" xr:uid="{00000000-0005-0000-0000-00004D160000}"/>
    <cellStyle name="40% - Accent5 16 2 4" xfId="9291" xr:uid="{00000000-0005-0000-0000-00004E160000}"/>
    <cellStyle name="40% - Accent5 16 3" xfId="4428" xr:uid="{00000000-0005-0000-0000-00004F160000}"/>
    <cellStyle name="40% - Accent5 16 3 2" xfId="14486" xr:uid="{00000000-0005-0000-0000-000050160000}"/>
    <cellStyle name="40% - Accent5 16 3 3" xfId="10336" xr:uid="{00000000-0005-0000-0000-000051160000}"/>
    <cellStyle name="40% - Accent5 16 4" xfId="12541" xr:uid="{00000000-0005-0000-0000-000052160000}"/>
    <cellStyle name="40% - Accent5 16 5" xfId="8108" xr:uid="{00000000-0005-0000-0000-000053160000}"/>
    <cellStyle name="40% - Accent5 17" xfId="2303" xr:uid="{00000000-0005-0000-0000-000054160000}"/>
    <cellStyle name="40% - Accent5 17 2" xfId="4256" xr:uid="{00000000-0005-0000-0000-000055160000}"/>
    <cellStyle name="40% - Accent5 17 2 2" xfId="4624" xr:uid="{00000000-0005-0000-0000-000056160000}"/>
    <cellStyle name="40% - Accent5 17 2 2 2" xfId="14674" xr:uid="{00000000-0005-0000-0000-000057160000}"/>
    <cellStyle name="40% - Accent5 17 2 2 3" xfId="10508" xr:uid="{00000000-0005-0000-0000-000058160000}"/>
    <cellStyle name="40% - Accent5 17 2 3" xfId="14334" xr:uid="{00000000-0005-0000-0000-000059160000}"/>
    <cellStyle name="40% - Accent5 17 2 4" xfId="10194" xr:uid="{00000000-0005-0000-0000-00005A160000}"/>
    <cellStyle name="40% - Accent5 17 3" xfId="4441" xr:uid="{00000000-0005-0000-0000-00005B160000}"/>
    <cellStyle name="40% - Accent5 17 3 2" xfId="14499" xr:uid="{00000000-0005-0000-0000-00005C160000}"/>
    <cellStyle name="40% - Accent5 17 3 3" xfId="10349" xr:uid="{00000000-0005-0000-0000-00005D160000}"/>
    <cellStyle name="40% - Accent5 17 4" xfId="3455" xr:uid="{00000000-0005-0000-0000-00005E160000}"/>
    <cellStyle name="40% - Accent5 17 4 2" xfId="14139" xr:uid="{00000000-0005-0000-0000-00005F160000}"/>
    <cellStyle name="40% - Accent5 17 4 3" xfId="9765" xr:uid="{00000000-0005-0000-0000-000060160000}"/>
    <cellStyle name="40% - Accent5 17 5" xfId="13060" xr:uid="{00000000-0005-0000-0000-000061160000}"/>
    <cellStyle name="40% - Accent5 17 6" xfId="8819" xr:uid="{00000000-0005-0000-0000-000062160000}"/>
    <cellStyle name="40% - Accent5 18" xfId="2327" xr:uid="{00000000-0005-0000-0000-000063160000}"/>
    <cellStyle name="40% - Accent5 18 2" xfId="4269" xr:uid="{00000000-0005-0000-0000-000064160000}"/>
    <cellStyle name="40% - Accent5 18 2 2" xfId="4637" xr:uid="{00000000-0005-0000-0000-000065160000}"/>
    <cellStyle name="40% - Accent5 18 2 2 2" xfId="14687" xr:uid="{00000000-0005-0000-0000-000066160000}"/>
    <cellStyle name="40% - Accent5 18 2 2 3" xfId="10521" xr:uid="{00000000-0005-0000-0000-000067160000}"/>
    <cellStyle name="40% - Accent5 18 2 3" xfId="14347" xr:uid="{00000000-0005-0000-0000-000068160000}"/>
    <cellStyle name="40% - Accent5 18 2 4" xfId="10207" xr:uid="{00000000-0005-0000-0000-000069160000}"/>
    <cellStyle name="40% - Accent5 18 3" xfId="4454" xr:uid="{00000000-0005-0000-0000-00006A160000}"/>
    <cellStyle name="40% - Accent5 18 3 2" xfId="14512" xr:uid="{00000000-0005-0000-0000-00006B160000}"/>
    <cellStyle name="40% - Accent5 18 3 3" xfId="10362" xr:uid="{00000000-0005-0000-0000-00006C160000}"/>
    <cellStyle name="40% - Accent5 18 4" xfId="3468" xr:uid="{00000000-0005-0000-0000-00006D160000}"/>
    <cellStyle name="40% - Accent5 18 4 2" xfId="14152" xr:uid="{00000000-0005-0000-0000-00006E160000}"/>
    <cellStyle name="40% - Accent5 18 4 3" xfId="9778" xr:uid="{00000000-0005-0000-0000-00006F160000}"/>
    <cellStyle name="40% - Accent5 18 5" xfId="13075" xr:uid="{00000000-0005-0000-0000-000070160000}"/>
    <cellStyle name="40% - Accent5 18 6" xfId="8841" xr:uid="{00000000-0005-0000-0000-000071160000}"/>
    <cellStyle name="40% - Accent5 19" xfId="2356" xr:uid="{00000000-0005-0000-0000-000072160000}"/>
    <cellStyle name="40% - Accent5 19 2" xfId="4282" xr:uid="{00000000-0005-0000-0000-000073160000}"/>
    <cellStyle name="40% - Accent5 19 2 2" xfId="4650" xr:uid="{00000000-0005-0000-0000-000074160000}"/>
    <cellStyle name="40% - Accent5 19 2 2 2" xfId="14700" xr:uid="{00000000-0005-0000-0000-000075160000}"/>
    <cellStyle name="40% - Accent5 19 2 2 3" xfId="10534" xr:uid="{00000000-0005-0000-0000-000076160000}"/>
    <cellStyle name="40% - Accent5 19 2 3" xfId="14360" xr:uid="{00000000-0005-0000-0000-000077160000}"/>
    <cellStyle name="40% - Accent5 19 2 4" xfId="10220" xr:uid="{00000000-0005-0000-0000-000078160000}"/>
    <cellStyle name="40% - Accent5 19 3" xfId="4467" xr:uid="{00000000-0005-0000-0000-000079160000}"/>
    <cellStyle name="40% - Accent5 19 3 2" xfId="14525" xr:uid="{00000000-0005-0000-0000-00007A160000}"/>
    <cellStyle name="40% - Accent5 19 3 3" xfId="10375" xr:uid="{00000000-0005-0000-0000-00007B160000}"/>
    <cellStyle name="40% - Accent5 19 4" xfId="13090" xr:uid="{00000000-0005-0000-0000-00007C160000}"/>
    <cellStyle name="40% - Accent5 19 5" xfId="8868" xr:uid="{00000000-0005-0000-0000-00007D160000}"/>
    <cellStyle name="40% - Accent5 2" xfId="521" xr:uid="{00000000-0005-0000-0000-00007E160000}"/>
    <cellStyle name="40% - Accent5 2 2" xfId="1038" xr:uid="{00000000-0005-0000-0000-00007F160000}"/>
    <cellStyle name="40% - Accent5 2 2 2" xfId="1224" xr:uid="{00000000-0005-0000-0000-000080160000}"/>
    <cellStyle name="40% - Accent5 2 2 2 2" xfId="2031" xr:uid="{00000000-0005-0000-0000-000081160000}"/>
    <cellStyle name="40% - Accent5 2 2 2 2 2" xfId="3232" xr:uid="{00000000-0005-0000-0000-000082160000}"/>
    <cellStyle name="40% - Accent5 2 2 2 2 2 2" xfId="13960" xr:uid="{00000000-0005-0000-0000-000083160000}"/>
    <cellStyle name="40% - Accent5 2 2 2 2 2 3" xfId="9621" xr:uid="{00000000-0005-0000-0000-000084160000}"/>
    <cellStyle name="40% - Accent5 2 2 2 2 3" xfId="12926" xr:uid="{00000000-0005-0000-0000-000085160000}"/>
    <cellStyle name="40% - Accent5 2 2 2 2 4" xfId="8598" xr:uid="{00000000-0005-0000-0000-000086160000}"/>
    <cellStyle name="40% - Accent5 2 2 2 3" xfId="2723" xr:uid="{00000000-0005-0000-0000-000087160000}"/>
    <cellStyle name="40% - Accent5 2 2 2 3 2" xfId="13451" xr:uid="{00000000-0005-0000-0000-000088160000}"/>
    <cellStyle name="40% - Accent5 2 2 2 3 3" xfId="9205" xr:uid="{00000000-0005-0000-0000-000089160000}"/>
    <cellStyle name="40% - Accent5 2 2 2 4" xfId="4823" xr:uid="{00000000-0005-0000-0000-00008A160000}"/>
    <cellStyle name="40% - Accent5 2 2 2 5" xfId="12412" xr:uid="{00000000-0005-0000-0000-00008B160000}"/>
    <cellStyle name="40% - Accent5 2 2 2 6" xfId="7904" xr:uid="{00000000-0005-0000-0000-00008C160000}"/>
    <cellStyle name="40% - Accent5 2 2 3" xfId="1852" xr:uid="{00000000-0005-0000-0000-00008D160000}"/>
    <cellStyle name="40% - Accent5 2 2 3 2" xfId="3056" xr:uid="{00000000-0005-0000-0000-00008E160000}"/>
    <cellStyle name="40% - Accent5 2 2 3 2 2" xfId="13784" xr:uid="{00000000-0005-0000-0000-00008F160000}"/>
    <cellStyle name="40% - Accent5 2 2 3 2 3" xfId="9447" xr:uid="{00000000-0005-0000-0000-000090160000}"/>
    <cellStyle name="40% - Accent5 2 2 3 3" xfId="4824" xr:uid="{00000000-0005-0000-0000-000091160000}"/>
    <cellStyle name="40% - Accent5 2 2 3 4" xfId="12750" xr:uid="{00000000-0005-0000-0000-000092160000}"/>
    <cellStyle name="40% - Accent5 2 2 3 5" xfId="8421" xr:uid="{00000000-0005-0000-0000-000093160000}"/>
    <cellStyle name="40% - Accent5 2 2 4" xfId="2548" xr:uid="{00000000-0005-0000-0000-000094160000}"/>
    <cellStyle name="40% - Accent5 2 2 4 2" xfId="13276" xr:uid="{00000000-0005-0000-0000-000095160000}"/>
    <cellStyle name="40% - Accent5 2 2 4 3" xfId="9031" xr:uid="{00000000-0005-0000-0000-000096160000}"/>
    <cellStyle name="40% - Accent5 2 2 5" xfId="4822" xr:uid="{00000000-0005-0000-0000-000097160000}"/>
    <cellStyle name="40% - Accent5 2 2 6" xfId="12236" xr:uid="{00000000-0005-0000-0000-000098160000}"/>
    <cellStyle name="40% - Accent5 2 2 7" xfId="7719" xr:uid="{00000000-0005-0000-0000-000099160000}"/>
    <cellStyle name="40% - Accent5 2 3" xfId="1225" xr:uid="{00000000-0005-0000-0000-00009A160000}"/>
    <cellStyle name="40% - Accent5 2 3 2" xfId="2032" xr:uid="{00000000-0005-0000-0000-00009B160000}"/>
    <cellStyle name="40% - Accent5 2 3 2 2" xfId="3233" xr:uid="{00000000-0005-0000-0000-00009C160000}"/>
    <cellStyle name="40% - Accent5 2 3 2 2 2" xfId="13961" xr:uid="{00000000-0005-0000-0000-00009D160000}"/>
    <cellStyle name="40% - Accent5 2 3 2 2 3" xfId="9622" xr:uid="{00000000-0005-0000-0000-00009E160000}"/>
    <cellStyle name="40% - Accent5 2 3 2 3" xfId="12927" xr:uid="{00000000-0005-0000-0000-00009F160000}"/>
    <cellStyle name="40% - Accent5 2 3 2 4" xfId="8599" xr:uid="{00000000-0005-0000-0000-0000A0160000}"/>
    <cellStyle name="40% - Accent5 2 3 3" xfId="2724" xr:uid="{00000000-0005-0000-0000-0000A1160000}"/>
    <cellStyle name="40% - Accent5 2 3 3 2" xfId="13452" xr:uid="{00000000-0005-0000-0000-0000A2160000}"/>
    <cellStyle name="40% - Accent5 2 3 3 3" xfId="9206" xr:uid="{00000000-0005-0000-0000-0000A3160000}"/>
    <cellStyle name="40% - Accent5 2 3 4" xfId="3768" xr:uid="{00000000-0005-0000-0000-0000A4160000}"/>
    <cellStyle name="40% - Accent5 2 3 4 2" xfId="9932" xr:uid="{00000000-0005-0000-0000-0000A5160000}"/>
    <cellStyle name="40% - Accent5 2 3 5" xfId="12413" xr:uid="{00000000-0005-0000-0000-0000A6160000}"/>
    <cellStyle name="40% - Accent5 2 3 6" xfId="7905" xr:uid="{00000000-0005-0000-0000-0000A7160000}"/>
    <cellStyle name="40% - Accent5 2 4" xfId="1223" xr:uid="{00000000-0005-0000-0000-0000A8160000}"/>
    <cellStyle name="40% - Accent5 2 4 2" xfId="2030" xr:uid="{00000000-0005-0000-0000-0000A9160000}"/>
    <cellStyle name="40% - Accent5 2 4 2 2" xfId="3231" xr:uid="{00000000-0005-0000-0000-0000AA160000}"/>
    <cellStyle name="40% - Accent5 2 4 2 2 2" xfId="13959" xr:uid="{00000000-0005-0000-0000-0000AB160000}"/>
    <cellStyle name="40% - Accent5 2 4 2 2 3" xfId="9620" xr:uid="{00000000-0005-0000-0000-0000AC160000}"/>
    <cellStyle name="40% - Accent5 2 4 2 3" xfId="12925" xr:uid="{00000000-0005-0000-0000-0000AD160000}"/>
    <cellStyle name="40% - Accent5 2 4 2 4" xfId="8597" xr:uid="{00000000-0005-0000-0000-0000AE160000}"/>
    <cellStyle name="40% - Accent5 2 4 3" xfId="2722" xr:uid="{00000000-0005-0000-0000-0000AF160000}"/>
    <cellStyle name="40% - Accent5 2 4 3 2" xfId="13450" xr:uid="{00000000-0005-0000-0000-0000B0160000}"/>
    <cellStyle name="40% - Accent5 2 4 3 3" xfId="9204" xr:uid="{00000000-0005-0000-0000-0000B1160000}"/>
    <cellStyle name="40% - Accent5 2 4 4" xfId="12411" xr:uid="{00000000-0005-0000-0000-0000B2160000}"/>
    <cellStyle name="40% - Accent5 2 4 5" xfId="7903" xr:uid="{00000000-0005-0000-0000-0000B3160000}"/>
    <cellStyle name="40% - Accent5 2 5" xfId="1663" xr:uid="{00000000-0005-0000-0000-0000B4160000}"/>
    <cellStyle name="40% - Accent5 2 5 2" xfId="2925" xr:uid="{00000000-0005-0000-0000-0000B5160000}"/>
    <cellStyle name="40% - Accent5 2 5 2 2" xfId="13653" xr:uid="{00000000-0005-0000-0000-0000B6160000}"/>
    <cellStyle name="40% - Accent5 2 5 2 3" xfId="9354" xr:uid="{00000000-0005-0000-0000-0000B7160000}"/>
    <cellStyle name="40% - Accent5 2 5 3" xfId="12620" xr:uid="{00000000-0005-0000-0000-0000B8160000}"/>
    <cellStyle name="40% - Accent5 2 5 4" xfId="8269" xr:uid="{00000000-0005-0000-0000-0000B9160000}"/>
    <cellStyle name="40% - Accent5 2 6" xfId="2431" xr:uid="{00000000-0005-0000-0000-0000BA160000}"/>
    <cellStyle name="40% - Accent5 2 6 2" xfId="13159" xr:uid="{00000000-0005-0000-0000-0000BB160000}"/>
    <cellStyle name="40% - Accent5 2 6 3" xfId="8938" xr:uid="{00000000-0005-0000-0000-0000BC160000}"/>
    <cellStyle name="40% - Accent5 2 7" xfId="4821" xr:uid="{00000000-0005-0000-0000-0000BD160000}"/>
    <cellStyle name="40% - Accent5 2 8" xfId="12083" xr:uid="{00000000-0005-0000-0000-0000BE160000}"/>
    <cellStyle name="40% - Accent5 2 9" xfId="7385" xr:uid="{00000000-0005-0000-0000-0000BF160000}"/>
    <cellStyle name="40% - Accent5 20" xfId="3481" xr:uid="{00000000-0005-0000-0000-0000C0160000}"/>
    <cellStyle name="40% - Accent5 20 2" xfId="4295" xr:uid="{00000000-0005-0000-0000-0000C1160000}"/>
    <cellStyle name="40% - Accent5 20 2 2" xfId="4663" xr:uid="{00000000-0005-0000-0000-0000C2160000}"/>
    <cellStyle name="40% - Accent5 20 2 2 2" xfId="14713" xr:uid="{00000000-0005-0000-0000-0000C3160000}"/>
    <cellStyle name="40% - Accent5 20 2 2 3" xfId="10547" xr:uid="{00000000-0005-0000-0000-0000C4160000}"/>
    <cellStyle name="40% - Accent5 20 2 3" xfId="14373" xr:uid="{00000000-0005-0000-0000-0000C5160000}"/>
    <cellStyle name="40% - Accent5 20 2 4" xfId="10233" xr:uid="{00000000-0005-0000-0000-0000C6160000}"/>
    <cellStyle name="40% - Accent5 20 3" xfId="4480" xr:uid="{00000000-0005-0000-0000-0000C7160000}"/>
    <cellStyle name="40% - Accent5 20 3 2" xfId="14538" xr:uid="{00000000-0005-0000-0000-0000C8160000}"/>
    <cellStyle name="40% - Accent5 20 3 3" xfId="10388" xr:uid="{00000000-0005-0000-0000-0000C9160000}"/>
    <cellStyle name="40% - Accent5 20 4" xfId="14165" xr:uid="{00000000-0005-0000-0000-0000CA160000}"/>
    <cellStyle name="40% - Accent5 20 5" xfId="9791" xr:uid="{00000000-0005-0000-0000-0000CB160000}"/>
    <cellStyle name="40% - Accent5 21" xfId="3494" xr:uid="{00000000-0005-0000-0000-0000CC160000}"/>
    <cellStyle name="40% - Accent5 21 2" xfId="4308" xr:uid="{00000000-0005-0000-0000-0000CD160000}"/>
    <cellStyle name="40% - Accent5 21 2 2" xfId="4676" xr:uid="{00000000-0005-0000-0000-0000CE160000}"/>
    <cellStyle name="40% - Accent5 21 2 2 2" xfId="14726" xr:uid="{00000000-0005-0000-0000-0000CF160000}"/>
    <cellStyle name="40% - Accent5 21 2 2 3" xfId="10560" xr:uid="{00000000-0005-0000-0000-0000D0160000}"/>
    <cellStyle name="40% - Accent5 21 2 3" xfId="14386" xr:uid="{00000000-0005-0000-0000-0000D1160000}"/>
    <cellStyle name="40% - Accent5 21 2 4" xfId="10246" xr:uid="{00000000-0005-0000-0000-0000D2160000}"/>
    <cellStyle name="40% - Accent5 21 3" xfId="4493" xr:uid="{00000000-0005-0000-0000-0000D3160000}"/>
    <cellStyle name="40% - Accent5 21 3 2" xfId="14551" xr:uid="{00000000-0005-0000-0000-0000D4160000}"/>
    <cellStyle name="40% - Accent5 21 3 3" xfId="10401" xr:uid="{00000000-0005-0000-0000-0000D5160000}"/>
    <cellStyle name="40% - Accent5 21 4" xfId="14178" xr:uid="{00000000-0005-0000-0000-0000D6160000}"/>
    <cellStyle name="40% - Accent5 21 5" xfId="9804" xr:uid="{00000000-0005-0000-0000-0000D7160000}"/>
    <cellStyle name="40% - Accent5 22" xfId="3507" xr:uid="{00000000-0005-0000-0000-0000D8160000}"/>
    <cellStyle name="40% - Accent5 22 2" xfId="4179" xr:uid="{00000000-0005-0000-0000-0000D9160000}"/>
    <cellStyle name="40% - Accent5 22 2 2" xfId="10138" xr:uid="{00000000-0005-0000-0000-0000DA160000}"/>
    <cellStyle name="40% - Accent5 22 3" xfId="4506" xr:uid="{00000000-0005-0000-0000-0000DB160000}"/>
    <cellStyle name="40% - Accent5 22 3 2" xfId="14564" xr:uid="{00000000-0005-0000-0000-0000DC160000}"/>
    <cellStyle name="40% - Accent5 22 3 3" xfId="10414" xr:uid="{00000000-0005-0000-0000-0000DD160000}"/>
    <cellStyle name="40% - Accent5 22 4" xfId="14191" xr:uid="{00000000-0005-0000-0000-0000DE160000}"/>
    <cellStyle name="40% - Accent5 22 5" xfId="9817" xr:uid="{00000000-0005-0000-0000-0000DF160000}"/>
    <cellStyle name="40% - Accent5 23" xfId="3520" xr:uid="{00000000-0005-0000-0000-0000E0160000}"/>
    <cellStyle name="40% - Accent5 23 2" xfId="4519" xr:uid="{00000000-0005-0000-0000-0000E1160000}"/>
    <cellStyle name="40% - Accent5 23 2 2" xfId="14577" xr:uid="{00000000-0005-0000-0000-0000E2160000}"/>
    <cellStyle name="40% - Accent5 23 2 3" xfId="10427" xr:uid="{00000000-0005-0000-0000-0000E3160000}"/>
    <cellStyle name="40% - Accent5 23 3" xfId="14204" xr:uid="{00000000-0005-0000-0000-0000E4160000}"/>
    <cellStyle name="40% - Accent5 23 4" xfId="9830" xr:uid="{00000000-0005-0000-0000-0000E5160000}"/>
    <cellStyle name="40% - Accent5 24" xfId="3533" xr:uid="{00000000-0005-0000-0000-0000E6160000}"/>
    <cellStyle name="40% - Accent5 24 2" xfId="4532" xr:uid="{00000000-0005-0000-0000-0000E7160000}"/>
    <cellStyle name="40% - Accent5 24 2 2" xfId="14590" xr:uid="{00000000-0005-0000-0000-0000E8160000}"/>
    <cellStyle name="40% - Accent5 24 2 3" xfId="10440" xr:uid="{00000000-0005-0000-0000-0000E9160000}"/>
    <cellStyle name="40% - Accent5 24 3" xfId="14217" xr:uid="{00000000-0005-0000-0000-0000EA160000}"/>
    <cellStyle name="40% - Accent5 24 4" xfId="9843" xr:uid="{00000000-0005-0000-0000-0000EB160000}"/>
    <cellStyle name="40% - Accent5 25" xfId="4334" xr:uid="{00000000-0005-0000-0000-0000EC160000}"/>
    <cellStyle name="40% - Accent5 25 2" xfId="4689" xr:uid="{00000000-0005-0000-0000-0000ED160000}"/>
    <cellStyle name="40% - Accent5 25 2 2" xfId="14739" xr:uid="{00000000-0005-0000-0000-0000EE160000}"/>
    <cellStyle name="40% - Accent5 25 2 3" xfId="10573" xr:uid="{00000000-0005-0000-0000-0000EF160000}"/>
    <cellStyle name="40% - Accent5 25 3" xfId="14399" xr:uid="{00000000-0005-0000-0000-0000F0160000}"/>
    <cellStyle name="40% - Accent5 25 4" xfId="10259" xr:uid="{00000000-0005-0000-0000-0000F1160000}"/>
    <cellStyle name="40% - Accent5 26" xfId="4347" xr:uid="{00000000-0005-0000-0000-0000F2160000}"/>
    <cellStyle name="40% - Accent5 26 2" xfId="4702" xr:uid="{00000000-0005-0000-0000-0000F3160000}"/>
    <cellStyle name="40% - Accent5 26 2 2" xfId="14752" xr:uid="{00000000-0005-0000-0000-0000F4160000}"/>
    <cellStyle name="40% - Accent5 26 2 3" xfId="10586" xr:uid="{00000000-0005-0000-0000-0000F5160000}"/>
    <cellStyle name="40% - Accent5 26 3" xfId="14412" xr:uid="{00000000-0005-0000-0000-0000F6160000}"/>
    <cellStyle name="40% - Accent5 26 4" xfId="10272" xr:uid="{00000000-0005-0000-0000-0000F7160000}"/>
    <cellStyle name="40% - Accent5 27" xfId="4360" xr:uid="{00000000-0005-0000-0000-0000F8160000}"/>
    <cellStyle name="40% - Accent5 27 2" xfId="4715" xr:uid="{00000000-0005-0000-0000-0000F9160000}"/>
    <cellStyle name="40% - Accent5 27 2 2" xfId="14765" xr:uid="{00000000-0005-0000-0000-0000FA160000}"/>
    <cellStyle name="40% - Accent5 27 2 3" xfId="10599" xr:uid="{00000000-0005-0000-0000-0000FB160000}"/>
    <cellStyle name="40% - Accent5 27 3" xfId="14425" xr:uid="{00000000-0005-0000-0000-0000FC160000}"/>
    <cellStyle name="40% - Accent5 27 4" xfId="10285" xr:uid="{00000000-0005-0000-0000-0000FD160000}"/>
    <cellStyle name="40% - Accent5 28" xfId="4373" xr:uid="{00000000-0005-0000-0000-0000FE160000}"/>
    <cellStyle name="40% - Accent5 28 2" xfId="14438" xr:uid="{00000000-0005-0000-0000-0000FF160000}"/>
    <cellStyle name="40% - Accent5 28 3" xfId="10298" xr:uid="{00000000-0005-0000-0000-000000170000}"/>
    <cellStyle name="40% - Accent5 29" xfId="11972" xr:uid="{00000000-0005-0000-0000-000001170000}"/>
    <cellStyle name="40% - Accent5 3" xfId="522" xr:uid="{00000000-0005-0000-0000-000002170000}"/>
    <cellStyle name="40% - Accent5 3 2" xfId="1227" xr:uid="{00000000-0005-0000-0000-000003170000}"/>
    <cellStyle name="40% - Accent5 3 2 2" xfId="2034" xr:uid="{00000000-0005-0000-0000-000004170000}"/>
    <cellStyle name="40% - Accent5 3 2 2 2" xfId="3235" xr:uid="{00000000-0005-0000-0000-000005170000}"/>
    <cellStyle name="40% - Accent5 3 2 2 2 2" xfId="13963" xr:uid="{00000000-0005-0000-0000-000006170000}"/>
    <cellStyle name="40% - Accent5 3 2 2 2 3" xfId="9624" xr:uid="{00000000-0005-0000-0000-000007170000}"/>
    <cellStyle name="40% - Accent5 3 2 2 3" xfId="12929" xr:uid="{00000000-0005-0000-0000-000008170000}"/>
    <cellStyle name="40% - Accent5 3 2 2 4" xfId="8601" xr:uid="{00000000-0005-0000-0000-000009170000}"/>
    <cellStyle name="40% - Accent5 3 2 3" xfId="2726" xr:uid="{00000000-0005-0000-0000-00000A170000}"/>
    <cellStyle name="40% - Accent5 3 2 3 2" xfId="13454" xr:uid="{00000000-0005-0000-0000-00000B170000}"/>
    <cellStyle name="40% - Accent5 3 2 3 3" xfId="9208" xr:uid="{00000000-0005-0000-0000-00000C170000}"/>
    <cellStyle name="40% - Accent5 3 2 4" xfId="12415" xr:uid="{00000000-0005-0000-0000-00000D170000}"/>
    <cellStyle name="40% - Accent5 3 2 5" xfId="7907" xr:uid="{00000000-0005-0000-0000-00000E170000}"/>
    <cellStyle name="40% - Accent5 3 3" xfId="1228" xr:uid="{00000000-0005-0000-0000-00000F170000}"/>
    <cellStyle name="40% - Accent5 3 3 2" xfId="2035" xr:uid="{00000000-0005-0000-0000-000010170000}"/>
    <cellStyle name="40% - Accent5 3 3 2 2" xfId="3236" xr:uid="{00000000-0005-0000-0000-000011170000}"/>
    <cellStyle name="40% - Accent5 3 3 2 2 2" xfId="13964" xr:uid="{00000000-0005-0000-0000-000012170000}"/>
    <cellStyle name="40% - Accent5 3 3 2 2 3" xfId="9625" xr:uid="{00000000-0005-0000-0000-000013170000}"/>
    <cellStyle name="40% - Accent5 3 3 2 3" xfId="12930" xr:uid="{00000000-0005-0000-0000-000014170000}"/>
    <cellStyle name="40% - Accent5 3 3 2 4" xfId="8602" xr:uid="{00000000-0005-0000-0000-000015170000}"/>
    <cellStyle name="40% - Accent5 3 3 3" xfId="2727" xr:uid="{00000000-0005-0000-0000-000016170000}"/>
    <cellStyle name="40% - Accent5 3 3 3 2" xfId="13455" xr:uid="{00000000-0005-0000-0000-000017170000}"/>
    <cellStyle name="40% - Accent5 3 3 3 3" xfId="9209" xr:uid="{00000000-0005-0000-0000-000018170000}"/>
    <cellStyle name="40% - Accent5 3 3 4" xfId="12416" xr:uid="{00000000-0005-0000-0000-000019170000}"/>
    <cellStyle name="40% - Accent5 3 3 5" xfId="7908" xr:uid="{00000000-0005-0000-0000-00001A170000}"/>
    <cellStyle name="40% - Accent5 3 4" xfId="1226" xr:uid="{00000000-0005-0000-0000-00001B170000}"/>
    <cellStyle name="40% - Accent5 3 4 2" xfId="2033" xr:uid="{00000000-0005-0000-0000-00001C170000}"/>
    <cellStyle name="40% - Accent5 3 4 2 2" xfId="3234" xr:uid="{00000000-0005-0000-0000-00001D170000}"/>
    <cellStyle name="40% - Accent5 3 4 2 2 2" xfId="13962" xr:uid="{00000000-0005-0000-0000-00001E170000}"/>
    <cellStyle name="40% - Accent5 3 4 2 2 3" xfId="9623" xr:uid="{00000000-0005-0000-0000-00001F170000}"/>
    <cellStyle name="40% - Accent5 3 4 2 3" xfId="12928" xr:uid="{00000000-0005-0000-0000-000020170000}"/>
    <cellStyle name="40% - Accent5 3 4 2 4" xfId="8600" xr:uid="{00000000-0005-0000-0000-000021170000}"/>
    <cellStyle name="40% - Accent5 3 4 3" xfId="2725" xr:uid="{00000000-0005-0000-0000-000022170000}"/>
    <cellStyle name="40% - Accent5 3 4 3 2" xfId="13453" xr:uid="{00000000-0005-0000-0000-000023170000}"/>
    <cellStyle name="40% - Accent5 3 4 3 3" xfId="9207" xr:uid="{00000000-0005-0000-0000-000024170000}"/>
    <cellStyle name="40% - Accent5 3 4 4" xfId="12414" xr:uid="{00000000-0005-0000-0000-000025170000}"/>
    <cellStyle name="40% - Accent5 3 4 5" xfId="7906" xr:uid="{00000000-0005-0000-0000-000026170000}"/>
    <cellStyle name="40% - Accent5 3 5" xfId="1664" xr:uid="{00000000-0005-0000-0000-000027170000}"/>
    <cellStyle name="40% - Accent5 3 5 2" xfId="2926" xr:uid="{00000000-0005-0000-0000-000028170000}"/>
    <cellStyle name="40% - Accent5 3 5 2 2" xfId="13654" xr:uid="{00000000-0005-0000-0000-000029170000}"/>
    <cellStyle name="40% - Accent5 3 5 2 3" xfId="9355" xr:uid="{00000000-0005-0000-0000-00002A170000}"/>
    <cellStyle name="40% - Accent5 3 5 3" xfId="12621" xr:uid="{00000000-0005-0000-0000-00002B170000}"/>
    <cellStyle name="40% - Accent5 3 5 4" xfId="8270" xr:uid="{00000000-0005-0000-0000-00002C170000}"/>
    <cellStyle name="40% - Accent5 3 6" xfId="2432" xr:uid="{00000000-0005-0000-0000-00002D170000}"/>
    <cellStyle name="40% - Accent5 3 6 2" xfId="13160" xr:uid="{00000000-0005-0000-0000-00002E170000}"/>
    <cellStyle name="40% - Accent5 3 6 3" xfId="8939" xr:uid="{00000000-0005-0000-0000-00002F170000}"/>
    <cellStyle name="40% - Accent5 3 7" xfId="12084" xr:uid="{00000000-0005-0000-0000-000030170000}"/>
    <cellStyle name="40% - Accent5 3 8" xfId="7386" xr:uid="{00000000-0005-0000-0000-000031170000}"/>
    <cellStyle name="40% - Accent5 30" xfId="7156" xr:uid="{00000000-0005-0000-0000-000032170000}"/>
    <cellStyle name="40% - Accent5 31" xfId="116" xr:uid="{00000000-0005-0000-0000-000033170000}"/>
    <cellStyle name="40% - Accent5 4" xfId="523" xr:uid="{00000000-0005-0000-0000-000034170000}"/>
    <cellStyle name="40% - Accent5 4 2" xfId="1230" xr:uid="{00000000-0005-0000-0000-000035170000}"/>
    <cellStyle name="40% - Accent5 4 2 2" xfId="2037" xr:uid="{00000000-0005-0000-0000-000036170000}"/>
    <cellStyle name="40% - Accent5 4 2 2 2" xfId="3238" xr:uid="{00000000-0005-0000-0000-000037170000}"/>
    <cellStyle name="40% - Accent5 4 2 2 2 2" xfId="13966" xr:uid="{00000000-0005-0000-0000-000038170000}"/>
    <cellStyle name="40% - Accent5 4 2 2 2 3" xfId="9627" xr:uid="{00000000-0005-0000-0000-000039170000}"/>
    <cellStyle name="40% - Accent5 4 2 2 3" xfId="12932" xr:uid="{00000000-0005-0000-0000-00003A170000}"/>
    <cellStyle name="40% - Accent5 4 2 2 4" xfId="8604" xr:uid="{00000000-0005-0000-0000-00003B170000}"/>
    <cellStyle name="40% - Accent5 4 2 3" xfId="2729" xr:uid="{00000000-0005-0000-0000-00003C170000}"/>
    <cellStyle name="40% - Accent5 4 2 3 2" xfId="13457" xr:uid="{00000000-0005-0000-0000-00003D170000}"/>
    <cellStyle name="40% - Accent5 4 2 3 3" xfId="9211" xr:uid="{00000000-0005-0000-0000-00003E170000}"/>
    <cellStyle name="40% - Accent5 4 2 4" xfId="12418" xr:uid="{00000000-0005-0000-0000-00003F170000}"/>
    <cellStyle name="40% - Accent5 4 2 5" xfId="7910" xr:uid="{00000000-0005-0000-0000-000040170000}"/>
    <cellStyle name="40% - Accent5 4 3" xfId="1231" xr:uid="{00000000-0005-0000-0000-000041170000}"/>
    <cellStyle name="40% - Accent5 4 3 2" xfId="2038" xr:uid="{00000000-0005-0000-0000-000042170000}"/>
    <cellStyle name="40% - Accent5 4 3 2 2" xfId="3239" xr:uid="{00000000-0005-0000-0000-000043170000}"/>
    <cellStyle name="40% - Accent5 4 3 2 2 2" xfId="13967" xr:uid="{00000000-0005-0000-0000-000044170000}"/>
    <cellStyle name="40% - Accent5 4 3 2 2 3" xfId="9628" xr:uid="{00000000-0005-0000-0000-000045170000}"/>
    <cellStyle name="40% - Accent5 4 3 2 3" xfId="12933" xr:uid="{00000000-0005-0000-0000-000046170000}"/>
    <cellStyle name="40% - Accent5 4 3 2 4" xfId="8605" xr:uid="{00000000-0005-0000-0000-000047170000}"/>
    <cellStyle name="40% - Accent5 4 3 3" xfId="2730" xr:uid="{00000000-0005-0000-0000-000048170000}"/>
    <cellStyle name="40% - Accent5 4 3 3 2" xfId="13458" xr:uid="{00000000-0005-0000-0000-000049170000}"/>
    <cellStyle name="40% - Accent5 4 3 3 3" xfId="9212" xr:uid="{00000000-0005-0000-0000-00004A170000}"/>
    <cellStyle name="40% - Accent5 4 3 4" xfId="12419" xr:uid="{00000000-0005-0000-0000-00004B170000}"/>
    <cellStyle name="40% - Accent5 4 3 5" xfId="7911" xr:uid="{00000000-0005-0000-0000-00004C170000}"/>
    <cellStyle name="40% - Accent5 4 4" xfId="1229" xr:uid="{00000000-0005-0000-0000-00004D170000}"/>
    <cellStyle name="40% - Accent5 4 4 2" xfId="2036" xr:uid="{00000000-0005-0000-0000-00004E170000}"/>
    <cellStyle name="40% - Accent5 4 4 2 2" xfId="3237" xr:uid="{00000000-0005-0000-0000-00004F170000}"/>
    <cellStyle name="40% - Accent5 4 4 2 2 2" xfId="13965" xr:uid="{00000000-0005-0000-0000-000050170000}"/>
    <cellStyle name="40% - Accent5 4 4 2 2 3" xfId="9626" xr:uid="{00000000-0005-0000-0000-000051170000}"/>
    <cellStyle name="40% - Accent5 4 4 2 3" xfId="12931" xr:uid="{00000000-0005-0000-0000-000052170000}"/>
    <cellStyle name="40% - Accent5 4 4 2 4" xfId="8603" xr:uid="{00000000-0005-0000-0000-000053170000}"/>
    <cellStyle name="40% - Accent5 4 4 3" xfId="2728" xr:uid="{00000000-0005-0000-0000-000054170000}"/>
    <cellStyle name="40% - Accent5 4 4 3 2" xfId="13456" xr:uid="{00000000-0005-0000-0000-000055170000}"/>
    <cellStyle name="40% - Accent5 4 4 3 3" xfId="9210" xr:uid="{00000000-0005-0000-0000-000056170000}"/>
    <cellStyle name="40% - Accent5 4 4 4" xfId="12417" xr:uid="{00000000-0005-0000-0000-000057170000}"/>
    <cellStyle name="40% - Accent5 4 4 5" xfId="7909" xr:uid="{00000000-0005-0000-0000-000058170000}"/>
    <cellStyle name="40% - Accent5 4 5" xfId="1665" xr:uid="{00000000-0005-0000-0000-000059170000}"/>
    <cellStyle name="40% - Accent5 4 5 2" xfId="2927" xr:uid="{00000000-0005-0000-0000-00005A170000}"/>
    <cellStyle name="40% - Accent5 4 5 2 2" xfId="13655" xr:uid="{00000000-0005-0000-0000-00005B170000}"/>
    <cellStyle name="40% - Accent5 4 5 2 3" xfId="9356" xr:uid="{00000000-0005-0000-0000-00005C170000}"/>
    <cellStyle name="40% - Accent5 4 5 3" xfId="12622" xr:uid="{00000000-0005-0000-0000-00005D170000}"/>
    <cellStyle name="40% - Accent5 4 5 4" xfId="8271" xr:uid="{00000000-0005-0000-0000-00005E170000}"/>
    <cellStyle name="40% - Accent5 4 6" xfId="2433" xr:uid="{00000000-0005-0000-0000-00005F170000}"/>
    <cellStyle name="40% - Accent5 4 6 2" xfId="13161" xr:uid="{00000000-0005-0000-0000-000060170000}"/>
    <cellStyle name="40% - Accent5 4 6 3" xfId="8940" xr:uid="{00000000-0005-0000-0000-000061170000}"/>
    <cellStyle name="40% - Accent5 4 7" xfId="12085" xr:uid="{00000000-0005-0000-0000-000062170000}"/>
    <cellStyle name="40% - Accent5 4 8" xfId="7387" xr:uid="{00000000-0005-0000-0000-000063170000}"/>
    <cellStyle name="40% - Accent5 5" xfId="524" xr:uid="{00000000-0005-0000-0000-000064170000}"/>
    <cellStyle name="40% - Accent5 5 2" xfId="1233" xr:uid="{00000000-0005-0000-0000-000065170000}"/>
    <cellStyle name="40% - Accent5 5 2 2" xfId="2040" xr:uid="{00000000-0005-0000-0000-000066170000}"/>
    <cellStyle name="40% - Accent5 5 2 2 2" xfId="3241" xr:uid="{00000000-0005-0000-0000-000067170000}"/>
    <cellStyle name="40% - Accent5 5 2 2 2 2" xfId="13969" xr:uid="{00000000-0005-0000-0000-000068170000}"/>
    <cellStyle name="40% - Accent5 5 2 2 2 3" xfId="9630" xr:uid="{00000000-0005-0000-0000-000069170000}"/>
    <cellStyle name="40% - Accent5 5 2 2 3" xfId="12935" xr:uid="{00000000-0005-0000-0000-00006A170000}"/>
    <cellStyle name="40% - Accent5 5 2 2 4" xfId="8607" xr:uid="{00000000-0005-0000-0000-00006B170000}"/>
    <cellStyle name="40% - Accent5 5 2 3" xfId="2732" xr:uid="{00000000-0005-0000-0000-00006C170000}"/>
    <cellStyle name="40% - Accent5 5 2 3 2" xfId="13460" xr:uid="{00000000-0005-0000-0000-00006D170000}"/>
    <cellStyle name="40% - Accent5 5 2 3 3" xfId="9214" xr:uid="{00000000-0005-0000-0000-00006E170000}"/>
    <cellStyle name="40% - Accent5 5 2 4" xfId="12421" xr:uid="{00000000-0005-0000-0000-00006F170000}"/>
    <cellStyle name="40% - Accent5 5 2 5" xfId="7913" xr:uid="{00000000-0005-0000-0000-000070170000}"/>
    <cellStyle name="40% - Accent5 5 3" xfId="1234" xr:uid="{00000000-0005-0000-0000-000071170000}"/>
    <cellStyle name="40% - Accent5 5 3 2" xfId="2041" xr:uid="{00000000-0005-0000-0000-000072170000}"/>
    <cellStyle name="40% - Accent5 5 3 2 2" xfId="3242" xr:uid="{00000000-0005-0000-0000-000073170000}"/>
    <cellStyle name="40% - Accent5 5 3 2 2 2" xfId="13970" xr:uid="{00000000-0005-0000-0000-000074170000}"/>
    <cellStyle name="40% - Accent5 5 3 2 2 3" xfId="9631" xr:uid="{00000000-0005-0000-0000-000075170000}"/>
    <cellStyle name="40% - Accent5 5 3 2 3" xfId="12936" xr:uid="{00000000-0005-0000-0000-000076170000}"/>
    <cellStyle name="40% - Accent5 5 3 2 4" xfId="8608" xr:uid="{00000000-0005-0000-0000-000077170000}"/>
    <cellStyle name="40% - Accent5 5 3 3" xfId="2733" xr:uid="{00000000-0005-0000-0000-000078170000}"/>
    <cellStyle name="40% - Accent5 5 3 3 2" xfId="13461" xr:uid="{00000000-0005-0000-0000-000079170000}"/>
    <cellStyle name="40% - Accent5 5 3 3 3" xfId="9215" xr:uid="{00000000-0005-0000-0000-00007A170000}"/>
    <cellStyle name="40% - Accent5 5 3 4" xfId="12422" xr:uid="{00000000-0005-0000-0000-00007B170000}"/>
    <cellStyle name="40% - Accent5 5 3 5" xfId="7914" xr:uid="{00000000-0005-0000-0000-00007C170000}"/>
    <cellStyle name="40% - Accent5 5 4" xfId="1232" xr:uid="{00000000-0005-0000-0000-00007D170000}"/>
    <cellStyle name="40% - Accent5 5 4 2" xfId="2039" xr:uid="{00000000-0005-0000-0000-00007E170000}"/>
    <cellStyle name="40% - Accent5 5 4 2 2" xfId="3240" xr:uid="{00000000-0005-0000-0000-00007F170000}"/>
    <cellStyle name="40% - Accent5 5 4 2 2 2" xfId="13968" xr:uid="{00000000-0005-0000-0000-000080170000}"/>
    <cellStyle name="40% - Accent5 5 4 2 2 3" xfId="9629" xr:uid="{00000000-0005-0000-0000-000081170000}"/>
    <cellStyle name="40% - Accent5 5 4 2 3" xfId="12934" xr:uid="{00000000-0005-0000-0000-000082170000}"/>
    <cellStyle name="40% - Accent5 5 4 2 4" xfId="8606" xr:uid="{00000000-0005-0000-0000-000083170000}"/>
    <cellStyle name="40% - Accent5 5 4 3" xfId="2731" xr:uid="{00000000-0005-0000-0000-000084170000}"/>
    <cellStyle name="40% - Accent5 5 4 3 2" xfId="13459" xr:uid="{00000000-0005-0000-0000-000085170000}"/>
    <cellStyle name="40% - Accent5 5 4 3 3" xfId="9213" xr:uid="{00000000-0005-0000-0000-000086170000}"/>
    <cellStyle name="40% - Accent5 5 4 4" xfId="12420" xr:uid="{00000000-0005-0000-0000-000087170000}"/>
    <cellStyle name="40% - Accent5 5 4 5" xfId="7912" xr:uid="{00000000-0005-0000-0000-000088170000}"/>
    <cellStyle name="40% - Accent5 5 5" xfId="1666" xr:uid="{00000000-0005-0000-0000-000089170000}"/>
    <cellStyle name="40% - Accent5 5 5 2" xfId="2928" xr:uid="{00000000-0005-0000-0000-00008A170000}"/>
    <cellStyle name="40% - Accent5 5 5 2 2" xfId="13656" xr:uid="{00000000-0005-0000-0000-00008B170000}"/>
    <cellStyle name="40% - Accent5 5 5 2 3" xfId="9357" xr:uid="{00000000-0005-0000-0000-00008C170000}"/>
    <cellStyle name="40% - Accent5 5 5 3" xfId="12623" xr:uid="{00000000-0005-0000-0000-00008D170000}"/>
    <cellStyle name="40% - Accent5 5 5 4" xfId="8272" xr:uid="{00000000-0005-0000-0000-00008E170000}"/>
    <cellStyle name="40% - Accent5 5 6" xfId="2434" xr:uid="{00000000-0005-0000-0000-00008F170000}"/>
    <cellStyle name="40% - Accent5 5 6 2" xfId="13162" xr:uid="{00000000-0005-0000-0000-000090170000}"/>
    <cellStyle name="40% - Accent5 5 6 3" xfId="8941" xr:uid="{00000000-0005-0000-0000-000091170000}"/>
    <cellStyle name="40% - Accent5 5 7" xfId="12086" xr:uid="{00000000-0005-0000-0000-000092170000}"/>
    <cellStyle name="40% - Accent5 5 8" xfId="7388" xr:uid="{00000000-0005-0000-0000-000093170000}"/>
    <cellStyle name="40% - Accent5 6" xfId="525" xr:uid="{00000000-0005-0000-0000-000094170000}"/>
    <cellStyle name="40% - Accent5 6 2" xfId="1236" xr:uid="{00000000-0005-0000-0000-000095170000}"/>
    <cellStyle name="40% - Accent5 6 2 2" xfId="2043" xr:uid="{00000000-0005-0000-0000-000096170000}"/>
    <cellStyle name="40% - Accent5 6 2 2 2" xfId="3244" xr:uid="{00000000-0005-0000-0000-000097170000}"/>
    <cellStyle name="40% - Accent5 6 2 2 2 2" xfId="13972" xr:uid="{00000000-0005-0000-0000-000098170000}"/>
    <cellStyle name="40% - Accent5 6 2 2 2 3" xfId="9633" xr:uid="{00000000-0005-0000-0000-000099170000}"/>
    <cellStyle name="40% - Accent5 6 2 2 3" xfId="12938" xr:uid="{00000000-0005-0000-0000-00009A170000}"/>
    <cellStyle name="40% - Accent5 6 2 2 4" xfId="8610" xr:uid="{00000000-0005-0000-0000-00009B170000}"/>
    <cellStyle name="40% - Accent5 6 2 3" xfId="2735" xr:uid="{00000000-0005-0000-0000-00009C170000}"/>
    <cellStyle name="40% - Accent5 6 2 3 2" xfId="13463" xr:uid="{00000000-0005-0000-0000-00009D170000}"/>
    <cellStyle name="40% - Accent5 6 2 3 3" xfId="9217" xr:uid="{00000000-0005-0000-0000-00009E170000}"/>
    <cellStyle name="40% - Accent5 6 2 4" xfId="12424" xr:uid="{00000000-0005-0000-0000-00009F170000}"/>
    <cellStyle name="40% - Accent5 6 2 5" xfId="7916" xr:uid="{00000000-0005-0000-0000-0000A0170000}"/>
    <cellStyle name="40% - Accent5 6 3" xfId="1235" xr:uid="{00000000-0005-0000-0000-0000A1170000}"/>
    <cellStyle name="40% - Accent5 6 3 2" xfId="2042" xr:uid="{00000000-0005-0000-0000-0000A2170000}"/>
    <cellStyle name="40% - Accent5 6 3 2 2" xfId="3243" xr:uid="{00000000-0005-0000-0000-0000A3170000}"/>
    <cellStyle name="40% - Accent5 6 3 2 2 2" xfId="13971" xr:uid="{00000000-0005-0000-0000-0000A4170000}"/>
    <cellStyle name="40% - Accent5 6 3 2 2 3" xfId="9632" xr:uid="{00000000-0005-0000-0000-0000A5170000}"/>
    <cellStyle name="40% - Accent5 6 3 2 3" xfId="12937" xr:uid="{00000000-0005-0000-0000-0000A6170000}"/>
    <cellStyle name="40% - Accent5 6 3 2 4" xfId="8609" xr:uid="{00000000-0005-0000-0000-0000A7170000}"/>
    <cellStyle name="40% - Accent5 6 3 3" xfId="2734" xr:uid="{00000000-0005-0000-0000-0000A8170000}"/>
    <cellStyle name="40% - Accent5 6 3 3 2" xfId="13462" xr:uid="{00000000-0005-0000-0000-0000A9170000}"/>
    <cellStyle name="40% - Accent5 6 3 3 3" xfId="9216" xr:uid="{00000000-0005-0000-0000-0000AA170000}"/>
    <cellStyle name="40% - Accent5 6 3 4" xfId="12423" xr:uid="{00000000-0005-0000-0000-0000AB170000}"/>
    <cellStyle name="40% - Accent5 6 3 5" xfId="7915" xr:uid="{00000000-0005-0000-0000-0000AC170000}"/>
    <cellStyle name="40% - Accent5 6 4" xfId="1667" xr:uid="{00000000-0005-0000-0000-0000AD170000}"/>
    <cellStyle name="40% - Accent5 6 4 2" xfId="2929" xr:uid="{00000000-0005-0000-0000-0000AE170000}"/>
    <cellStyle name="40% - Accent5 6 4 2 2" xfId="13657" xr:uid="{00000000-0005-0000-0000-0000AF170000}"/>
    <cellStyle name="40% - Accent5 6 4 2 3" xfId="9358" xr:uid="{00000000-0005-0000-0000-0000B0170000}"/>
    <cellStyle name="40% - Accent5 6 4 3" xfId="12624" xr:uid="{00000000-0005-0000-0000-0000B1170000}"/>
    <cellStyle name="40% - Accent5 6 4 4" xfId="8273" xr:uid="{00000000-0005-0000-0000-0000B2170000}"/>
    <cellStyle name="40% - Accent5 6 5" xfId="2435" xr:uid="{00000000-0005-0000-0000-0000B3170000}"/>
    <cellStyle name="40% - Accent5 6 5 2" xfId="13163" xr:uid="{00000000-0005-0000-0000-0000B4170000}"/>
    <cellStyle name="40% - Accent5 6 5 3" xfId="8942" xr:uid="{00000000-0005-0000-0000-0000B5170000}"/>
    <cellStyle name="40% - Accent5 6 6" xfId="12087" xr:uid="{00000000-0005-0000-0000-0000B6170000}"/>
    <cellStyle name="40% - Accent5 6 7" xfId="7389" xr:uid="{00000000-0005-0000-0000-0000B7170000}"/>
    <cellStyle name="40% - Accent5 7" xfId="526" xr:uid="{00000000-0005-0000-0000-0000B8170000}"/>
    <cellStyle name="40% - Accent5 7 2" xfId="1238" xr:uid="{00000000-0005-0000-0000-0000B9170000}"/>
    <cellStyle name="40% - Accent5 7 2 2" xfId="2045" xr:uid="{00000000-0005-0000-0000-0000BA170000}"/>
    <cellStyle name="40% - Accent5 7 2 2 2" xfId="3246" xr:uid="{00000000-0005-0000-0000-0000BB170000}"/>
    <cellStyle name="40% - Accent5 7 2 2 2 2" xfId="13974" xr:uid="{00000000-0005-0000-0000-0000BC170000}"/>
    <cellStyle name="40% - Accent5 7 2 2 2 3" xfId="9635" xr:uid="{00000000-0005-0000-0000-0000BD170000}"/>
    <cellStyle name="40% - Accent5 7 2 2 3" xfId="12940" xr:uid="{00000000-0005-0000-0000-0000BE170000}"/>
    <cellStyle name="40% - Accent5 7 2 2 4" xfId="8612" xr:uid="{00000000-0005-0000-0000-0000BF170000}"/>
    <cellStyle name="40% - Accent5 7 2 3" xfId="2737" xr:uid="{00000000-0005-0000-0000-0000C0170000}"/>
    <cellStyle name="40% - Accent5 7 2 3 2" xfId="13465" xr:uid="{00000000-0005-0000-0000-0000C1170000}"/>
    <cellStyle name="40% - Accent5 7 2 3 3" xfId="9219" xr:uid="{00000000-0005-0000-0000-0000C2170000}"/>
    <cellStyle name="40% - Accent5 7 2 4" xfId="12426" xr:uid="{00000000-0005-0000-0000-0000C3170000}"/>
    <cellStyle name="40% - Accent5 7 2 5" xfId="7918" xr:uid="{00000000-0005-0000-0000-0000C4170000}"/>
    <cellStyle name="40% - Accent5 7 3" xfId="1237" xr:uid="{00000000-0005-0000-0000-0000C5170000}"/>
    <cellStyle name="40% - Accent5 7 3 2" xfId="2044" xr:uid="{00000000-0005-0000-0000-0000C6170000}"/>
    <cellStyle name="40% - Accent5 7 3 2 2" xfId="3245" xr:uid="{00000000-0005-0000-0000-0000C7170000}"/>
    <cellStyle name="40% - Accent5 7 3 2 2 2" xfId="13973" xr:uid="{00000000-0005-0000-0000-0000C8170000}"/>
    <cellStyle name="40% - Accent5 7 3 2 2 3" xfId="9634" xr:uid="{00000000-0005-0000-0000-0000C9170000}"/>
    <cellStyle name="40% - Accent5 7 3 2 3" xfId="12939" xr:uid="{00000000-0005-0000-0000-0000CA170000}"/>
    <cellStyle name="40% - Accent5 7 3 2 4" xfId="8611" xr:uid="{00000000-0005-0000-0000-0000CB170000}"/>
    <cellStyle name="40% - Accent5 7 3 3" xfId="2736" xr:uid="{00000000-0005-0000-0000-0000CC170000}"/>
    <cellStyle name="40% - Accent5 7 3 3 2" xfId="13464" xr:uid="{00000000-0005-0000-0000-0000CD170000}"/>
    <cellStyle name="40% - Accent5 7 3 3 3" xfId="9218" xr:uid="{00000000-0005-0000-0000-0000CE170000}"/>
    <cellStyle name="40% - Accent5 7 3 4" xfId="12425" xr:uid="{00000000-0005-0000-0000-0000CF170000}"/>
    <cellStyle name="40% - Accent5 7 3 5" xfId="7917" xr:uid="{00000000-0005-0000-0000-0000D0170000}"/>
    <cellStyle name="40% - Accent5 7 4" xfId="1668" xr:uid="{00000000-0005-0000-0000-0000D1170000}"/>
    <cellStyle name="40% - Accent5 7 4 2" xfId="2930" xr:uid="{00000000-0005-0000-0000-0000D2170000}"/>
    <cellStyle name="40% - Accent5 7 4 2 2" xfId="13658" xr:uid="{00000000-0005-0000-0000-0000D3170000}"/>
    <cellStyle name="40% - Accent5 7 4 2 3" xfId="9359" xr:uid="{00000000-0005-0000-0000-0000D4170000}"/>
    <cellStyle name="40% - Accent5 7 4 3" xfId="12625" xr:uid="{00000000-0005-0000-0000-0000D5170000}"/>
    <cellStyle name="40% - Accent5 7 4 4" xfId="8274" xr:uid="{00000000-0005-0000-0000-0000D6170000}"/>
    <cellStyle name="40% - Accent5 7 5" xfId="2436" xr:uid="{00000000-0005-0000-0000-0000D7170000}"/>
    <cellStyle name="40% - Accent5 7 5 2" xfId="13164" xr:uid="{00000000-0005-0000-0000-0000D8170000}"/>
    <cellStyle name="40% - Accent5 7 5 3" xfId="8943" xr:uid="{00000000-0005-0000-0000-0000D9170000}"/>
    <cellStyle name="40% - Accent5 7 6" xfId="12088" xr:uid="{00000000-0005-0000-0000-0000DA170000}"/>
    <cellStyle name="40% - Accent5 7 7" xfId="7390" xr:uid="{00000000-0005-0000-0000-0000DB170000}"/>
    <cellStyle name="40% - Accent5 8" xfId="691" xr:uid="{00000000-0005-0000-0000-0000DC170000}"/>
    <cellStyle name="40% - Accent5 8 2" xfId="1239" xr:uid="{00000000-0005-0000-0000-0000DD170000}"/>
    <cellStyle name="40% - Accent5 8 2 2" xfId="4574" xr:uid="{00000000-0005-0000-0000-0000DE170000}"/>
    <cellStyle name="40% - Accent5 8 2 2 2" xfId="14625" xr:uid="{00000000-0005-0000-0000-0000DF170000}"/>
    <cellStyle name="40% - Accent5 8 2 2 3" xfId="10465" xr:uid="{00000000-0005-0000-0000-0000E0170000}"/>
    <cellStyle name="40% - Accent5 8 2 3" xfId="4216" xr:uid="{00000000-0005-0000-0000-0000E1170000}"/>
    <cellStyle name="40% - Accent5 8 2 3 2" xfId="14297" xr:uid="{00000000-0005-0000-0000-0000E2170000}"/>
    <cellStyle name="40% - Accent5 8 2 3 3" xfId="10163" xr:uid="{00000000-0005-0000-0000-0000E3170000}"/>
    <cellStyle name="40% - Accent5 8 2 4" xfId="7919" xr:uid="{00000000-0005-0000-0000-0000E4170000}"/>
    <cellStyle name="40% - Accent5 8 3" xfId="1722" xr:uid="{00000000-0005-0000-0000-0000E5170000}"/>
    <cellStyle name="40% - Accent5 8 3 2" xfId="2967" xr:uid="{00000000-0005-0000-0000-0000E6170000}"/>
    <cellStyle name="40% - Accent5 8 3 2 2" xfId="13695" xr:uid="{00000000-0005-0000-0000-0000E7170000}"/>
    <cellStyle name="40% - Accent5 8 3 2 3" xfId="9382" xr:uid="{00000000-0005-0000-0000-0000E8170000}"/>
    <cellStyle name="40% - Accent5 8 3 3" xfId="12662" xr:uid="{00000000-0005-0000-0000-0000E9170000}"/>
    <cellStyle name="40% - Accent5 8 3 4" xfId="8314" xr:uid="{00000000-0005-0000-0000-0000EA170000}"/>
    <cellStyle name="40% - Accent5 8 4" xfId="2472" xr:uid="{00000000-0005-0000-0000-0000EB170000}"/>
    <cellStyle name="40% - Accent5 8 4 2" xfId="13200" xr:uid="{00000000-0005-0000-0000-0000EC170000}"/>
    <cellStyle name="40% - Accent5 8 4 3" xfId="8966" xr:uid="{00000000-0005-0000-0000-0000ED170000}"/>
    <cellStyle name="40% - Accent5 8 5" xfId="12144" xr:uid="{00000000-0005-0000-0000-0000EE170000}"/>
    <cellStyle name="40% - Accent5 8 6" xfId="7520" xr:uid="{00000000-0005-0000-0000-0000EF170000}"/>
    <cellStyle name="40% - Accent5 9" xfId="713" xr:uid="{00000000-0005-0000-0000-0000F0170000}"/>
    <cellStyle name="40% - Accent5 9 2" xfId="1240" xr:uid="{00000000-0005-0000-0000-0000F1170000}"/>
    <cellStyle name="40% - Accent5 9 2 2" xfId="2046" xr:uid="{00000000-0005-0000-0000-0000F2170000}"/>
    <cellStyle name="40% - Accent5 9 2 2 2" xfId="3247" xr:uid="{00000000-0005-0000-0000-0000F3170000}"/>
    <cellStyle name="40% - Accent5 9 2 2 2 2" xfId="13975" xr:uid="{00000000-0005-0000-0000-0000F4170000}"/>
    <cellStyle name="40% - Accent5 9 2 2 2 3" xfId="9636" xr:uid="{00000000-0005-0000-0000-0000F5170000}"/>
    <cellStyle name="40% - Accent5 9 2 2 3" xfId="12941" xr:uid="{00000000-0005-0000-0000-0000F6170000}"/>
    <cellStyle name="40% - Accent5 9 2 2 4" xfId="8613" xr:uid="{00000000-0005-0000-0000-0000F7170000}"/>
    <cellStyle name="40% - Accent5 9 2 3" xfId="2738" xr:uid="{00000000-0005-0000-0000-0000F8170000}"/>
    <cellStyle name="40% - Accent5 9 2 3 2" xfId="13466" xr:uid="{00000000-0005-0000-0000-0000F9170000}"/>
    <cellStyle name="40% - Accent5 9 2 3 3" xfId="9220" xr:uid="{00000000-0005-0000-0000-0000FA170000}"/>
    <cellStyle name="40% - Accent5 9 2 4" xfId="12427" xr:uid="{00000000-0005-0000-0000-0000FB170000}"/>
    <cellStyle name="40% - Accent5 9 2 5" xfId="7920" xr:uid="{00000000-0005-0000-0000-0000FC170000}"/>
    <cellStyle name="40% - Accent5 9 3" xfId="1739" xr:uid="{00000000-0005-0000-0000-0000FD170000}"/>
    <cellStyle name="40% - Accent5 9 3 2" xfId="2982" xr:uid="{00000000-0005-0000-0000-0000FE170000}"/>
    <cellStyle name="40% - Accent5 9 3 2 2" xfId="13710" xr:uid="{00000000-0005-0000-0000-0000FF170000}"/>
    <cellStyle name="40% - Accent5 9 3 2 3" xfId="9395" xr:uid="{00000000-0005-0000-0000-000000180000}"/>
    <cellStyle name="40% - Accent5 9 3 3" xfId="12677" xr:uid="{00000000-0005-0000-0000-000001180000}"/>
    <cellStyle name="40% - Accent5 9 3 4" xfId="8329" xr:uid="{00000000-0005-0000-0000-000002180000}"/>
    <cellStyle name="40% - Accent5 9 4" xfId="2487" xr:uid="{00000000-0005-0000-0000-000003180000}"/>
    <cellStyle name="40% - Accent5 9 4 2" xfId="13215" xr:uid="{00000000-0005-0000-0000-000004180000}"/>
    <cellStyle name="40% - Accent5 9 4 3" xfId="8979" xr:uid="{00000000-0005-0000-0000-000005180000}"/>
    <cellStyle name="40% - Accent5 9 5" xfId="12159" xr:uid="{00000000-0005-0000-0000-000006180000}"/>
    <cellStyle name="40% - Accent5 9 6" xfId="7540" xr:uid="{00000000-0005-0000-0000-000007180000}"/>
    <cellStyle name="40% - Accent6" xfId="46" builtinId="51" customBuiltin="1"/>
    <cellStyle name="40% - Accent6 10" xfId="745" xr:uid="{00000000-0005-0000-0000-000009180000}"/>
    <cellStyle name="40% - Accent6 10 2" xfId="1761" xr:uid="{00000000-0005-0000-0000-00000A180000}"/>
    <cellStyle name="40% - Accent6 10 2 2" xfId="2999" xr:uid="{00000000-0005-0000-0000-00000B180000}"/>
    <cellStyle name="40% - Accent6 10 2 2 2" xfId="13727" xr:uid="{00000000-0005-0000-0000-00000C180000}"/>
    <cellStyle name="40% - Accent6 10 2 2 3" xfId="9410" xr:uid="{00000000-0005-0000-0000-00000D180000}"/>
    <cellStyle name="40% - Accent6 10 2 3" xfId="12694" xr:uid="{00000000-0005-0000-0000-00000E180000}"/>
    <cellStyle name="40% - Accent6 10 2 4" xfId="8349" xr:uid="{00000000-0005-0000-0000-00000F180000}"/>
    <cellStyle name="40% - Accent6 10 3" xfId="2504" xr:uid="{00000000-0005-0000-0000-000010180000}"/>
    <cellStyle name="40% - Accent6 10 3 2" xfId="13232" xr:uid="{00000000-0005-0000-0000-000011180000}"/>
    <cellStyle name="40% - Accent6 10 3 3" xfId="8994" xr:uid="{00000000-0005-0000-0000-000012180000}"/>
    <cellStyle name="40% - Accent6 10 4" xfId="12176" xr:uid="{00000000-0005-0000-0000-000013180000}"/>
    <cellStyle name="40% - Accent6 10 5" xfId="7570" xr:uid="{00000000-0005-0000-0000-000014180000}"/>
    <cellStyle name="40% - Accent6 11" xfId="768" xr:uid="{00000000-0005-0000-0000-000015180000}"/>
    <cellStyle name="40% - Accent6 11 2" xfId="1777" xr:uid="{00000000-0005-0000-0000-000016180000}"/>
    <cellStyle name="40% - Accent6 11 2 2" xfId="3014" xr:uid="{00000000-0005-0000-0000-000017180000}"/>
    <cellStyle name="40% - Accent6 11 2 2 2" xfId="13742" xr:uid="{00000000-0005-0000-0000-000018180000}"/>
    <cellStyle name="40% - Accent6 11 2 2 3" xfId="9423" xr:uid="{00000000-0005-0000-0000-000019180000}"/>
    <cellStyle name="40% - Accent6 11 2 3" xfId="12709" xr:uid="{00000000-0005-0000-0000-00001A180000}"/>
    <cellStyle name="40% - Accent6 11 2 4" xfId="8363" xr:uid="{00000000-0005-0000-0000-00001B180000}"/>
    <cellStyle name="40% - Accent6 11 3" xfId="2519" xr:uid="{00000000-0005-0000-0000-00001C180000}"/>
    <cellStyle name="40% - Accent6 11 3 2" xfId="13247" xr:uid="{00000000-0005-0000-0000-00001D180000}"/>
    <cellStyle name="40% - Accent6 11 3 3" xfId="9007" xr:uid="{00000000-0005-0000-0000-00001E180000}"/>
    <cellStyle name="40% - Accent6 11 4" xfId="12191" xr:uid="{00000000-0005-0000-0000-00001F180000}"/>
    <cellStyle name="40% - Accent6 11 5" xfId="7591" xr:uid="{00000000-0005-0000-0000-000020180000}"/>
    <cellStyle name="40% - Accent6 12" xfId="820" xr:uid="{00000000-0005-0000-0000-000021180000}"/>
    <cellStyle name="40% - Accent6 12 2" xfId="1799" xr:uid="{00000000-0005-0000-0000-000022180000}"/>
    <cellStyle name="40% - Accent6 12 2 2" xfId="3031" xr:uid="{00000000-0005-0000-0000-000023180000}"/>
    <cellStyle name="40% - Accent6 12 2 2 2" xfId="13759" xr:uid="{00000000-0005-0000-0000-000024180000}"/>
    <cellStyle name="40% - Accent6 12 2 2 3" xfId="9436" xr:uid="{00000000-0005-0000-0000-000025180000}"/>
    <cellStyle name="40% - Accent6 12 2 3" xfId="12726" xr:uid="{00000000-0005-0000-0000-000026180000}"/>
    <cellStyle name="40% - Accent6 12 2 4" xfId="8381" xr:uid="{00000000-0005-0000-0000-000027180000}"/>
    <cellStyle name="40% - Accent6 12 3" xfId="2536" xr:uid="{00000000-0005-0000-0000-000028180000}"/>
    <cellStyle name="40% - Accent6 12 3 2" xfId="13264" xr:uid="{00000000-0005-0000-0000-000029180000}"/>
    <cellStyle name="40% - Accent6 12 3 3" xfId="9020" xr:uid="{00000000-0005-0000-0000-00002A180000}"/>
    <cellStyle name="40% - Accent6 12 4" xfId="12208" xr:uid="{00000000-0005-0000-0000-00002B180000}"/>
    <cellStyle name="40% - Accent6 12 5" xfId="7639" xr:uid="{00000000-0005-0000-0000-00002C180000}"/>
    <cellStyle name="40% - Accent6 13" xfId="1369" xr:uid="{00000000-0005-0000-0000-00002D180000}"/>
    <cellStyle name="40% - Accent6 13 2" xfId="2129" xr:uid="{00000000-0005-0000-0000-00002E180000}"/>
    <cellStyle name="40% - Accent6 13 2 2" xfId="3322" xr:uid="{00000000-0005-0000-0000-00002F180000}"/>
    <cellStyle name="40% - Accent6 13 2 2 2" xfId="14050" xr:uid="{00000000-0005-0000-0000-000030180000}"/>
    <cellStyle name="40% - Accent6 13 2 2 3" xfId="9683" xr:uid="{00000000-0005-0000-0000-000031180000}"/>
    <cellStyle name="40% - Accent6 13 2 3" xfId="13016" xr:uid="{00000000-0005-0000-0000-000032180000}"/>
    <cellStyle name="40% - Accent6 13 2 4" xfId="8668" xr:uid="{00000000-0005-0000-0000-000033180000}"/>
    <cellStyle name="40% - Accent6 13 3" xfId="2814" xr:uid="{00000000-0005-0000-0000-000034180000}"/>
    <cellStyle name="40% - Accent6 13 3 2" xfId="13542" xr:uid="{00000000-0005-0000-0000-000035180000}"/>
    <cellStyle name="40% - Accent6 13 3 3" xfId="9267" xr:uid="{00000000-0005-0000-0000-000036180000}"/>
    <cellStyle name="40% - Accent6 13 4" xfId="12508" xr:uid="{00000000-0005-0000-0000-000037180000}"/>
    <cellStyle name="40% - Accent6 13 5" xfId="8007" xr:uid="{00000000-0005-0000-0000-000038180000}"/>
    <cellStyle name="40% - Accent6 14" xfId="1451" xr:uid="{00000000-0005-0000-0000-000039180000}"/>
    <cellStyle name="40% - Accent6 14 2" xfId="2161" xr:uid="{00000000-0005-0000-0000-00003A180000}"/>
    <cellStyle name="40% - Accent6 14 2 2" xfId="3344" xr:uid="{00000000-0005-0000-0000-00003B180000}"/>
    <cellStyle name="40% - Accent6 14 2 2 2" xfId="14072" xr:uid="{00000000-0005-0000-0000-00003C180000}"/>
    <cellStyle name="40% - Accent6 14 2 2 3" xfId="9696" xr:uid="{00000000-0005-0000-0000-00003D180000}"/>
    <cellStyle name="40% - Accent6 14 2 3" xfId="13038" xr:uid="{00000000-0005-0000-0000-00003E180000}"/>
    <cellStyle name="40% - Accent6 14 2 4" xfId="8691" xr:uid="{00000000-0005-0000-0000-00003F180000}"/>
    <cellStyle name="40% - Accent6 14 3" xfId="2836" xr:uid="{00000000-0005-0000-0000-000040180000}"/>
    <cellStyle name="40% - Accent6 14 3 2" xfId="13564" xr:uid="{00000000-0005-0000-0000-000041180000}"/>
    <cellStyle name="40% - Accent6 14 3 3" xfId="9280" xr:uid="{00000000-0005-0000-0000-000042180000}"/>
    <cellStyle name="40% - Accent6 14 4" xfId="12529" xr:uid="{00000000-0005-0000-0000-000043180000}"/>
    <cellStyle name="40% - Accent6 14 5" xfId="8081" xr:uid="{00000000-0005-0000-0000-000044180000}"/>
    <cellStyle name="40% - Accent6 15" xfId="1524" xr:uid="{00000000-0005-0000-0000-000045180000}"/>
    <cellStyle name="40% - Accent6 15 2" xfId="4244" xr:uid="{00000000-0005-0000-0000-000046180000}"/>
    <cellStyle name="40% - Accent6 15 2 2" xfId="4600" xr:uid="{00000000-0005-0000-0000-000047180000}"/>
    <cellStyle name="40% - Accent6 15 2 2 2" xfId="14650" xr:uid="{00000000-0005-0000-0000-000048180000}"/>
    <cellStyle name="40% - Accent6 15 2 2 3" xfId="10484" xr:uid="{00000000-0005-0000-0000-000049180000}"/>
    <cellStyle name="40% - Accent6 15 2 3" xfId="14322" xr:uid="{00000000-0005-0000-0000-00004A180000}"/>
    <cellStyle name="40% - Accent6 15 2 4" xfId="10182" xr:uid="{00000000-0005-0000-0000-00004B180000}"/>
    <cellStyle name="40% - Accent6 15 3" xfId="4417" xr:uid="{00000000-0005-0000-0000-00004C180000}"/>
    <cellStyle name="40% - Accent6 15 3 2" xfId="14475" xr:uid="{00000000-0005-0000-0000-00004D180000}"/>
    <cellStyle name="40% - Accent6 15 3 3" xfId="10325" xr:uid="{00000000-0005-0000-0000-00004E180000}"/>
    <cellStyle name="40% - Accent6 15 4" xfId="3442" xr:uid="{00000000-0005-0000-0000-00004F180000}"/>
    <cellStyle name="40% - Accent6 15 4 2" xfId="14127" xr:uid="{00000000-0005-0000-0000-000050180000}"/>
    <cellStyle name="40% - Accent6 15 4 3" xfId="9753" xr:uid="{00000000-0005-0000-0000-000051180000}"/>
    <cellStyle name="40% - Accent6 15 5" xfId="8144" xr:uid="{00000000-0005-0000-0000-000052180000}"/>
    <cellStyle name="40% - Accent6 16" xfId="1482" xr:uid="{00000000-0005-0000-0000-000053180000}"/>
    <cellStyle name="40% - Accent6 16 2" xfId="2850" xr:uid="{00000000-0005-0000-0000-000054180000}"/>
    <cellStyle name="40% - Accent6 16 2 2" xfId="4613" xr:uid="{00000000-0005-0000-0000-000055180000}"/>
    <cellStyle name="40% - Accent6 16 2 2 2" xfId="14663" xr:uid="{00000000-0005-0000-0000-000056180000}"/>
    <cellStyle name="40% - Accent6 16 2 2 3" xfId="10497" xr:uid="{00000000-0005-0000-0000-000057180000}"/>
    <cellStyle name="40% - Accent6 16 2 3" xfId="13578" xr:uid="{00000000-0005-0000-0000-000058180000}"/>
    <cellStyle name="40% - Accent6 16 2 4" xfId="9293" xr:uid="{00000000-0005-0000-0000-000059180000}"/>
    <cellStyle name="40% - Accent6 16 3" xfId="4430" xr:uid="{00000000-0005-0000-0000-00005A180000}"/>
    <cellStyle name="40% - Accent6 16 3 2" xfId="14488" xr:uid="{00000000-0005-0000-0000-00005B180000}"/>
    <cellStyle name="40% - Accent6 16 3 3" xfId="10338" xr:uid="{00000000-0005-0000-0000-00005C180000}"/>
    <cellStyle name="40% - Accent6 16 4" xfId="12543" xr:uid="{00000000-0005-0000-0000-00005D180000}"/>
    <cellStyle name="40% - Accent6 16 5" xfId="8111" xr:uid="{00000000-0005-0000-0000-00005E180000}"/>
    <cellStyle name="40% - Accent6 17" xfId="2306" xr:uid="{00000000-0005-0000-0000-00005F180000}"/>
    <cellStyle name="40% - Accent6 17 2" xfId="4258" xr:uid="{00000000-0005-0000-0000-000060180000}"/>
    <cellStyle name="40% - Accent6 17 2 2" xfId="4626" xr:uid="{00000000-0005-0000-0000-000061180000}"/>
    <cellStyle name="40% - Accent6 17 2 2 2" xfId="14676" xr:uid="{00000000-0005-0000-0000-000062180000}"/>
    <cellStyle name="40% - Accent6 17 2 2 3" xfId="10510" xr:uid="{00000000-0005-0000-0000-000063180000}"/>
    <cellStyle name="40% - Accent6 17 2 3" xfId="14336" xr:uid="{00000000-0005-0000-0000-000064180000}"/>
    <cellStyle name="40% - Accent6 17 2 4" xfId="10196" xr:uid="{00000000-0005-0000-0000-000065180000}"/>
    <cellStyle name="40% - Accent6 17 3" xfId="4443" xr:uid="{00000000-0005-0000-0000-000066180000}"/>
    <cellStyle name="40% - Accent6 17 3 2" xfId="14501" xr:uid="{00000000-0005-0000-0000-000067180000}"/>
    <cellStyle name="40% - Accent6 17 3 3" xfId="10351" xr:uid="{00000000-0005-0000-0000-000068180000}"/>
    <cellStyle name="40% - Accent6 17 4" xfId="3457" xr:uid="{00000000-0005-0000-0000-000069180000}"/>
    <cellStyle name="40% - Accent6 17 4 2" xfId="14141" xr:uid="{00000000-0005-0000-0000-00006A180000}"/>
    <cellStyle name="40% - Accent6 17 4 3" xfId="9767" xr:uid="{00000000-0005-0000-0000-00006B180000}"/>
    <cellStyle name="40% - Accent6 17 5" xfId="13062" xr:uid="{00000000-0005-0000-0000-00006C180000}"/>
    <cellStyle name="40% - Accent6 17 6" xfId="8822" xr:uid="{00000000-0005-0000-0000-00006D180000}"/>
    <cellStyle name="40% - Accent6 18" xfId="2330" xr:uid="{00000000-0005-0000-0000-00006E180000}"/>
    <cellStyle name="40% - Accent6 18 2" xfId="4271" xr:uid="{00000000-0005-0000-0000-00006F180000}"/>
    <cellStyle name="40% - Accent6 18 2 2" xfId="4639" xr:uid="{00000000-0005-0000-0000-000070180000}"/>
    <cellStyle name="40% - Accent6 18 2 2 2" xfId="14689" xr:uid="{00000000-0005-0000-0000-000071180000}"/>
    <cellStyle name="40% - Accent6 18 2 2 3" xfId="10523" xr:uid="{00000000-0005-0000-0000-000072180000}"/>
    <cellStyle name="40% - Accent6 18 2 3" xfId="14349" xr:uid="{00000000-0005-0000-0000-000073180000}"/>
    <cellStyle name="40% - Accent6 18 2 4" xfId="10209" xr:uid="{00000000-0005-0000-0000-000074180000}"/>
    <cellStyle name="40% - Accent6 18 3" xfId="4456" xr:uid="{00000000-0005-0000-0000-000075180000}"/>
    <cellStyle name="40% - Accent6 18 3 2" xfId="14514" xr:uid="{00000000-0005-0000-0000-000076180000}"/>
    <cellStyle name="40% - Accent6 18 3 3" xfId="10364" xr:uid="{00000000-0005-0000-0000-000077180000}"/>
    <cellStyle name="40% - Accent6 18 4" xfId="3470" xr:uid="{00000000-0005-0000-0000-000078180000}"/>
    <cellStyle name="40% - Accent6 18 4 2" xfId="14154" xr:uid="{00000000-0005-0000-0000-000079180000}"/>
    <cellStyle name="40% - Accent6 18 4 3" xfId="9780" xr:uid="{00000000-0005-0000-0000-00007A180000}"/>
    <cellStyle name="40% - Accent6 18 5" xfId="13077" xr:uid="{00000000-0005-0000-0000-00007B180000}"/>
    <cellStyle name="40% - Accent6 18 6" xfId="8844" xr:uid="{00000000-0005-0000-0000-00007C180000}"/>
    <cellStyle name="40% - Accent6 19" xfId="2359" xr:uid="{00000000-0005-0000-0000-00007D180000}"/>
    <cellStyle name="40% - Accent6 19 2" xfId="4284" xr:uid="{00000000-0005-0000-0000-00007E180000}"/>
    <cellStyle name="40% - Accent6 19 2 2" xfId="4652" xr:uid="{00000000-0005-0000-0000-00007F180000}"/>
    <cellStyle name="40% - Accent6 19 2 2 2" xfId="14702" xr:uid="{00000000-0005-0000-0000-000080180000}"/>
    <cellStyle name="40% - Accent6 19 2 2 3" xfId="10536" xr:uid="{00000000-0005-0000-0000-000081180000}"/>
    <cellStyle name="40% - Accent6 19 2 3" xfId="14362" xr:uid="{00000000-0005-0000-0000-000082180000}"/>
    <cellStyle name="40% - Accent6 19 2 4" xfId="10222" xr:uid="{00000000-0005-0000-0000-000083180000}"/>
    <cellStyle name="40% - Accent6 19 3" xfId="4469" xr:uid="{00000000-0005-0000-0000-000084180000}"/>
    <cellStyle name="40% - Accent6 19 3 2" xfId="14527" xr:uid="{00000000-0005-0000-0000-000085180000}"/>
    <cellStyle name="40% - Accent6 19 3 3" xfId="10377" xr:uid="{00000000-0005-0000-0000-000086180000}"/>
    <cellStyle name="40% - Accent6 19 4" xfId="13092" xr:uid="{00000000-0005-0000-0000-000087180000}"/>
    <cellStyle name="40% - Accent6 19 5" xfId="8871" xr:uid="{00000000-0005-0000-0000-000088180000}"/>
    <cellStyle name="40% - Accent6 2" xfId="527" xr:uid="{00000000-0005-0000-0000-000089180000}"/>
    <cellStyle name="40% - Accent6 2 2" xfId="1040" xr:uid="{00000000-0005-0000-0000-00008A180000}"/>
    <cellStyle name="40% - Accent6 2 2 2" xfId="1242" xr:uid="{00000000-0005-0000-0000-00008B180000}"/>
    <cellStyle name="40% - Accent6 2 2 2 2" xfId="2048" xr:uid="{00000000-0005-0000-0000-00008C180000}"/>
    <cellStyle name="40% - Accent6 2 2 2 2 2" xfId="3249" xr:uid="{00000000-0005-0000-0000-00008D180000}"/>
    <cellStyle name="40% - Accent6 2 2 2 2 2 2" xfId="13977" xr:uid="{00000000-0005-0000-0000-00008E180000}"/>
    <cellStyle name="40% - Accent6 2 2 2 2 2 3" xfId="9638" xr:uid="{00000000-0005-0000-0000-00008F180000}"/>
    <cellStyle name="40% - Accent6 2 2 2 2 3" xfId="12943" xr:uid="{00000000-0005-0000-0000-000090180000}"/>
    <cellStyle name="40% - Accent6 2 2 2 2 4" xfId="8615" xr:uid="{00000000-0005-0000-0000-000091180000}"/>
    <cellStyle name="40% - Accent6 2 2 2 3" xfId="2740" xr:uid="{00000000-0005-0000-0000-000092180000}"/>
    <cellStyle name="40% - Accent6 2 2 2 3 2" xfId="13468" xr:uid="{00000000-0005-0000-0000-000093180000}"/>
    <cellStyle name="40% - Accent6 2 2 2 3 3" xfId="9222" xr:uid="{00000000-0005-0000-0000-000094180000}"/>
    <cellStyle name="40% - Accent6 2 2 2 4" xfId="4827" xr:uid="{00000000-0005-0000-0000-000095180000}"/>
    <cellStyle name="40% - Accent6 2 2 2 5" xfId="12429" xr:uid="{00000000-0005-0000-0000-000096180000}"/>
    <cellStyle name="40% - Accent6 2 2 2 6" xfId="7922" xr:uid="{00000000-0005-0000-0000-000097180000}"/>
    <cellStyle name="40% - Accent6 2 2 3" xfId="1854" xr:uid="{00000000-0005-0000-0000-000098180000}"/>
    <cellStyle name="40% - Accent6 2 2 3 2" xfId="3058" xr:uid="{00000000-0005-0000-0000-000099180000}"/>
    <cellStyle name="40% - Accent6 2 2 3 2 2" xfId="13786" xr:uid="{00000000-0005-0000-0000-00009A180000}"/>
    <cellStyle name="40% - Accent6 2 2 3 2 3" xfId="9449" xr:uid="{00000000-0005-0000-0000-00009B180000}"/>
    <cellStyle name="40% - Accent6 2 2 3 3" xfId="4828" xr:uid="{00000000-0005-0000-0000-00009C180000}"/>
    <cellStyle name="40% - Accent6 2 2 3 4" xfId="12752" xr:uid="{00000000-0005-0000-0000-00009D180000}"/>
    <cellStyle name="40% - Accent6 2 2 3 5" xfId="8423" xr:uid="{00000000-0005-0000-0000-00009E180000}"/>
    <cellStyle name="40% - Accent6 2 2 4" xfId="2550" xr:uid="{00000000-0005-0000-0000-00009F180000}"/>
    <cellStyle name="40% - Accent6 2 2 4 2" xfId="13278" xr:uid="{00000000-0005-0000-0000-0000A0180000}"/>
    <cellStyle name="40% - Accent6 2 2 4 3" xfId="9033" xr:uid="{00000000-0005-0000-0000-0000A1180000}"/>
    <cellStyle name="40% - Accent6 2 2 5" xfId="3770" xr:uid="{00000000-0005-0000-0000-0000A2180000}"/>
    <cellStyle name="40% - Accent6 2 2 5 2" xfId="9934" xr:uid="{00000000-0005-0000-0000-0000A3180000}"/>
    <cellStyle name="40% - Accent6 2 2 6" xfId="4826" xr:uid="{00000000-0005-0000-0000-0000A4180000}"/>
    <cellStyle name="40% - Accent6 2 2 7" xfId="12238" xr:uid="{00000000-0005-0000-0000-0000A5180000}"/>
    <cellStyle name="40% - Accent6 2 2 8" xfId="7721" xr:uid="{00000000-0005-0000-0000-0000A6180000}"/>
    <cellStyle name="40% - Accent6 2 3" xfId="1243" xr:uid="{00000000-0005-0000-0000-0000A7180000}"/>
    <cellStyle name="40% - Accent6 2 3 2" xfId="2049" xr:uid="{00000000-0005-0000-0000-0000A8180000}"/>
    <cellStyle name="40% - Accent6 2 3 2 2" xfId="3250" xr:uid="{00000000-0005-0000-0000-0000A9180000}"/>
    <cellStyle name="40% - Accent6 2 3 2 2 2" xfId="13978" xr:uid="{00000000-0005-0000-0000-0000AA180000}"/>
    <cellStyle name="40% - Accent6 2 3 2 2 3" xfId="9639" xr:uid="{00000000-0005-0000-0000-0000AB180000}"/>
    <cellStyle name="40% - Accent6 2 3 2 3" xfId="12944" xr:uid="{00000000-0005-0000-0000-0000AC180000}"/>
    <cellStyle name="40% - Accent6 2 3 2 4" xfId="8616" xr:uid="{00000000-0005-0000-0000-0000AD180000}"/>
    <cellStyle name="40% - Accent6 2 3 3" xfId="2741" xr:uid="{00000000-0005-0000-0000-0000AE180000}"/>
    <cellStyle name="40% - Accent6 2 3 3 2" xfId="13469" xr:uid="{00000000-0005-0000-0000-0000AF180000}"/>
    <cellStyle name="40% - Accent6 2 3 3 3" xfId="9223" xr:uid="{00000000-0005-0000-0000-0000B0180000}"/>
    <cellStyle name="40% - Accent6 2 3 4" xfId="12430" xr:uid="{00000000-0005-0000-0000-0000B1180000}"/>
    <cellStyle name="40% - Accent6 2 3 5" xfId="7923" xr:uid="{00000000-0005-0000-0000-0000B2180000}"/>
    <cellStyle name="40% - Accent6 2 4" xfId="1241" xr:uid="{00000000-0005-0000-0000-0000B3180000}"/>
    <cellStyle name="40% - Accent6 2 4 2" xfId="2047" xr:uid="{00000000-0005-0000-0000-0000B4180000}"/>
    <cellStyle name="40% - Accent6 2 4 2 2" xfId="3248" xr:uid="{00000000-0005-0000-0000-0000B5180000}"/>
    <cellStyle name="40% - Accent6 2 4 2 2 2" xfId="13976" xr:uid="{00000000-0005-0000-0000-0000B6180000}"/>
    <cellStyle name="40% - Accent6 2 4 2 2 3" xfId="9637" xr:uid="{00000000-0005-0000-0000-0000B7180000}"/>
    <cellStyle name="40% - Accent6 2 4 2 3" xfId="12942" xr:uid="{00000000-0005-0000-0000-0000B8180000}"/>
    <cellStyle name="40% - Accent6 2 4 2 4" xfId="8614" xr:uid="{00000000-0005-0000-0000-0000B9180000}"/>
    <cellStyle name="40% - Accent6 2 4 3" xfId="2739" xr:uid="{00000000-0005-0000-0000-0000BA180000}"/>
    <cellStyle name="40% - Accent6 2 4 3 2" xfId="13467" xr:uid="{00000000-0005-0000-0000-0000BB180000}"/>
    <cellStyle name="40% - Accent6 2 4 3 3" xfId="9221" xr:uid="{00000000-0005-0000-0000-0000BC180000}"/>
    <cellStyle name="40% - Accent6 2 4 4" xfId="3769" xr:uid="{00000000-0005-0000-0000-0000BD180000}"/>
    <cellStyle name="40% - Accent6 2 4 4 2" xfId="9933" xr:uid="{00000000-0005-0000-0000-0000BE180000}"/>
    <cellStyle name="40% - Accent6 2 4 5" xfId="12428" xr:uid="{00000000-0005-0000-0000-0000BF180000}"/>
    <cellStyle name="40% - Accent6 2 4 6" xfId="7921" xr:uid="{00000000-0005-0000-0000-0000C0180000}"/>
    <cellStyle name="40% - Accent6 2 5" xfId="1669" xr:uid="{00000000-0005-0000-0000-0000C1180000}"/>
    <cellStyle name="40% - Accent6 2 5 2" xfId="2931" xr:uid="{00000000-0005-0000-0000-0000C2180000}"/>
    <cellStyle name="40% - Accent6 2 5 2 2" xfId="13659" xr:uid="{00000000-0005-0000-0000-0000C3180000}"/>
    <cellStyle name="40% - Accent6 2 5 2 3" xfId="9360" xr:uid="{00000000-0005-0000-0000-0000C4180000}"/>
    <cellStyle name="40% - Accent6 2 5 3" xfId="12626" xr:uid="{00000000-0005-0000-0000-0000C5180000}"/>
    <cellStyle name="40% - Accent6 2 5 4" xfId="8275" xr:uid="{00000000-0005-0000-0000-0000C6180000}"/>
    <cellStyle name="40% - Accent6 2 6" xfId="2437" xr:uid="{00000000-0005-0000-0000-0000C7180000}"/>
    <cellStyle name="40% - Accent6 2 6 2" xfId="13165" xr:uid="{00000000-0005-0000-0000-0000C8180000}"/>
    <cellStyle name="40% - Accent6 2 6 3" xfId="8944" xr:uid="{00000000-0005-0000-0000-0000C9180000}"/>
    <cellStyle name="40% - Accent6 2 7" xfId="4825" xr:uid="{00000000-0005-0000-0000-0000CA180000}"/>
    <cellStyle name="40% - Accent6 2 8" xfId="12089" xr:uid="{00000000-0005-0000-0000-0000CB180000}"/>
    <cellStyle name="40% - Accent6 2 9" xfId="7391" xr:uid="{00000000-0005-0000-0000-0000CC180000}"/>
    <cellStyle name="40% - Accent6 20" xfId="3483" xr:uid="{00000000-0005-0000-0000-0000CD180000}"/>
    <cellStyle name="40% - Accent6 20 2" xfId="4297" xr:uid="{00000000-0005-0000-0000-0000CE180000}"/>
    <cellStyle name="40% - Accent6 20 2 2" xfId="4665" xr:uid="{00000000-0005-0000-0000-0000CF180000}"/>
    <cellStyle name="40% - Accent6 20 2 2 2" xfId="14715" xr:uid="{00000000-0005-0000-0000-0000D0180000}"/>
    <cellStyle name="40% - Accent6 20 2 2 3" xfId="10549" xr:uid="{00000000-0005-0000-0000-0000D1180000}"/>
    <cellStyle name="40% - Accent6 20 2 3" xfId="14375" xr:uid="{00000000-0005-0000-0000-0000D2180000}"/>
    <cellStyle name="40% - Accent6 20 2 4" xfId="10235" xr:uid="{00000000-0005-0000-0000-0000D3180000}"/>
    <cellStyle name="40% - Accent6 20 3" xfId="4482" xr:uid="{00000000-0005-0000-0000-0000D4180000}"/>
    <cellStyle name="40% - Accent6 20 3 2" xfId="14540" xr:uid="{00000000-0005-0000-0000-0000D5180000}"/>
    <cellStyle name="40% - Accent6 20 3 3" xfId="10390" xr:uid="{00000000-0005-0000-0000-0000D6180000}"/>
    <cellStyle name="40% - Accent6 20 4" xfId="14167" xr:uid="{00000000-0005-0000-0000-0000D7180000}"/>
    <cellStyle name="40% - Accent6 20 5" xfId="9793" xr:uid="{00000000-0005-0000-0000-0000D8180000}"/>
    <cellStyle name="40% - Accent6 21" xfId="3496" xr:uid="{00000000-0005-0000-0000-0000D9180000}"/>
    <cellStyle name="40% - Accent6 21 2" xfId="4310" xr:uid="{00000000-0005-0000-0000-0000DA180000}"/>
    <cellStyle name="40% - Accent6 21 2 2" xfId="4678" xr:uid="{00000000-0005-0000-0000-0000DB180000}"/>
    <cellStyle name="40% - Accent6 21 2 2 2" xfId="14728" xr:uid="{00000000-0005-0000-0000-0000DC180000}"/>
    <cellStyle name="40% - Accent6 21 2 2 3" xfId="10562" xr:uid="{00000000-0005-0000-0000-0000DD180000}"/>
    <cellStyle name="40% - Accent6 21 2 3" xfId="14388" xr:uid="{00000000-0005-0000-0000-0000DE180000}"/>
    <cellStyle name="40% - Accent6 21 2 4" xfId="10248" xr:uid="{00000000-0005-0000-0000-0000DF180000}"/>
    <cellStyle name="40% - Accent6 21 3" xfId="4495" xr:uid="{00000000-0005-0000-0000-0000E0180000}"/>
    <cellStyle name="40% - Accent6 21 3 2" xfId="14553" xr:uid="{00000000-0005-0000-0000-0000E1180000}"/>
    <cellStyle name="40% - Accent6 21 3 3" xfId="10403" xr:uid="{00000000-0005-0000-0000-0000E2180000}"/>
    <cellStyle name="40% - Accent6 21 4" xfId="14180" xr:uid="{00000000-0005-0000-0000-0000E3180000}"/>
    <cellStyle name="40% - Accent6 21 5" xfId="9806" xr:uid="{00000000-0005-0000-0000-0000E4180000}"/>
    <cellStyle name="40% - Accent6 22" xfId="3509" xr:uid="{00000000-0005-0000-0000-0000E5180000}"/>
    <cellStyle name="40% - Accent6 22 2" xfId="4183" xr:uid="{00000000-0005-0000-0000-0000E6180000}"/>
    <cellStyle name="40% - Accent6 22 2 2" xfId="10142" xr:uid="{00000000-0005-0000-0000-0000E7180000}"/>
    <cellStyle name="40% - Accent6 22 3" xfId="4508" xr:uid="{00000000-0005-0000-0000-0000E8180000}"/>
    <cellStyle name="40% - Accent6 22 3 2" xfId="14566" xr:uid="{00000000-0005-0000-0000-0000E9180000}"/>
    <cellStyle name="40% - Accent6 22 3 3" xfId="10416" xr:uid="{00000000-0005-0000-0000-0000EA180000}"/>
    <cellStyle name="40% - Accent6 22 4" xfId="14193" xr:uid="{00000000-0005-0000-0000-0000EB180000}"/>
    <cellStyle name="40% - Accent6 22 5" xfId="9819" xr:uid="{00000000-0005-0000-0000-0000EC180000}"/>
    <cellStyle name="40% - Accent6 23" xfId="3522" xr:uid="{00000000-0005-0000-0000-0000ED180000}"/>
    <cellStyle name="40% - Accent6 23 2" xfId="4521" xr:uid="{00000000-0005-0000-0000-0000EE180000}"/>
    <cellStyle name="40% - Accent6 23 2 2" xfId="14579" xr:uid="{00000000-0005-0000-0000-0000EF180000}"/>
    <cellStyle name="40% - Accent6 23 2 3" xfId="10429" xr:uid="{00000000-0005-0000-0000-0000F0180000}"/>
    <cellStyle name="40% - Accent6 23 3" xfId="14206" xr:uid="{00000000-0005-0000-0000-0000F1180000}"/>
    <cellStyle name="40% - Accent6 23 4" xfId="9832" xr:uid="{00000000-0005-0000-0000-0000F2180000}"/>
    <cellStyle name="40% - Accent6 24" xfId="3535" xr:uid="{00000000-0005-0000-0000-0000F3180000}"/>
    <cellStyle name="40% - Accent6 24 2" xfId="4534" xr:uid="{00000000-0005-0000-0000-0000F4180000}"/>
    <cellStyle name="40% - Accent6 24 2 2" xfId="14592" xr:uid="{00000000-0005-0000-0000-0000F5180000}"/>
    <cellStyle name="40% - Accent6 24 2 3" xfId="10442" xr:uid="{00000000-0005-0000-0000-0000F6180000}"/>
    <cellStyle name="40% - Accent6 24 3" xfId="14219" xr:uid="{00000000-0005-0000-0000-0000F7180000}"/>
    <cellStyle name="40% - Accent6 24 4" xfId="9845" xr:uid="{00000000-0005-0000-0000-0000F8180000}"/>
    <cellStyle name="40% - Accent6 25" xfId="4336" xr:uid="{00000000-0005-0000-0000-0000F9180000}"/>
    <cellStyle name="40% - Accent6 25 2" xfId="4691" xr:uid="{00000000-0005-0000-0000-0000FA180000}"/>
    <cellStyle name="40% - Accent6 25 2 2" xfId="14741" xr:uid="{00000000-0005-0000-0000-0000FB180000}"/>
    <cellStyle name="40% - Accent6 25 2 3" xfId="10575" xr:uid="{00000000-0005-0000-0000-0000FC180000}"/>
    <cellStyle name="40% - Accent6 25 3" xfId="14401" xr:uid="{00000000-0005-0000-0000-0000FD180000}"/>
    <cellStyle name="40% - Accent6 25 4" xfId="10261" xr:uid="{00000000-0005-0000-0000-0000FE180000}"/>
    <cellStyle name="40% - Accent6 26" xfId="4349" xr:uid="{00000000-0005-0000-0000-0000FF180000}"/>
    <cellStyle name="40% - Accent6 26 2" xfId="4704" xr:uid="{00000000-0005-0000-0000-000000190000}"/>
    <cellStyle name="40% - Accent6 26 2 2" xfId="14754" xr:uid="{00000000-0005-0000-0000-000001190000}"/>
    <cellStyle name="40% - Accent6 26 2 3" xfId="10588" xr:uid="{00000000-0005-0000-0000-000002190000}"/>
    <cellStyle name="40% - Accent6 26 3" xfId="14414" xr:uid="{00000000-0005-0000-0000-000003190000}"/>
    <cellStyle name="40% - Accent6 26 4" xfId="10274" xr:uid="{00000000-0005-0000-0000-000004190000}"/>
    <cellStyle name="40% - Accent6 27" xfId="4362" xr:uid="{00000000-0005-0000-0000-000005190000}"/>
    <cellStyle name="40% - Accent6 27 2" xfId="4717" xr:uid="{00000000-0005-0000-0000-000006190000}"/>
    <cellStyle name="40% - Accent6 27 2 2" xfId="14767" xr:uid="{00000000-0005-0000-0000-000007190000}"/>
    <cellStyle name="40% - Accent6 27 2 3" xfId="10601" xr:uid="{00000000-0005-0000-0000-000008190000}"/>
    <cellStyle name="40% - Accent6 27 3" xfId="14427" xr:uid="{00000000-0005-0000-0000-000009190000}"/>
    <cellStyle name="40% - Accent6 27 4" xfId="10287" xr:uid="{00000000-0005-0000-0000-00000A190000}"/>
    <cellStyle name="40% - Accent6 28" xfId="4375" xr:uid="{00000000-0005-0000-0000-00000B190000}"/>
    <cellStyle name="40% - Accent6 28 2" xfId="14440" xr:uid="{00000000-0005-0000-0000-00000C190000}"/>
    <cellStyle name="40% - Accent6 28 3" xfId="10300" xr:uid="{00000000-0005-0000-0000-00000D190000}"/>
    <cellStyle name="40% - Accent6 29" xfId="11976" xr:uid="{00000000-0005-0000-0000-00000E190000}"/>
    <cellStyle name="40% - Accent6 3" xfId="528" xr:uid="{00000000-0005-0000-0000-00000F190000}"/>
    <cellStyle name="40% - Accent6 3 2" xfId="1245" xr:uid="{00000000-0005-0000-0000-000010190000}"/>
    <cellStyle name="40% - Accent6 3 2 2" xfId="2051" xr:uid="{00000000-0005-0000-0000-000011190000}"/>
    <cellStyle name="40% - Accent6 3 2 2 2" xfId="3252" xr:uid="{00000000-0005-0000-0000-000012190000}"/>
    <cellStyle name="40% - Accent6 3 2 2 2 2" xfId="13980" xr:uid="{00000000-0005-0000-0000-000013190000}"/>
    <cellStyle name="40% - Accent6 3 2 2 2 3" xfId="9641" xr:uid="{00000000-0005-0000-0000-000014190000}"/>
    <cellStyle name="40% - Accent6 3 2 2 3" xfId="12946" xr:uid="{00000000-0005-0000-0000-000015190000}"/>
    <cellStyle name="40% - Accent6 3 2 2 4" xfId="8618" xr:uid="{00000000-0005-0000-0000-000016190000}"/>
    <cellStyle name="40% - Accent6 3 2 3" xfId="2743" xr:uid="{00000000-0005-0000-0000-000017190000}"/>
    <cellStyle name="40% - Accent6 3 2 3 2" xfId="13471" xr:uid="{00000000-0005-0000-0000-000018190000}"/>
    <cellStyle name="40% - Accent6 3 2 3 3" xfId="9225" xr:uid="{00000000-0005-0000-0000-000019190000}"/>
    <cellStyle name="40% - Accent6 3 2 4" xfId="12432" xr:uid="{00000000-0005-0000-0000-00001A190000}"/>
    <cellStyle name="40% - Accent6 3 2 5" xfId="7925" xr:uid="{00000000-0005-0000-0000-00001B190000}"/>
    <cellStyle name="40% - Accent6 3 3" xfId="1246" xr:uid="{00000000-0005-0000-0000-00001C190000}"/>
    <cellStyle name="40% - Accent6 3 3 2" xfId="2052" xr:uid="{00000000-0005-0000-0000-00001D190000}"/>
    <cellStyle name="40% - Accent6 3 3 2 2" xfId="3253" xr:uid="{00000000-0005-0000-0000-00001E190000}"/>
    <cellStyle name="40% - Accent6 3 3 2 2 2" xfId="13981" xr:uid="{00000000-0005-0000-0000-00001F190000}"/>
    <cellStyle name="40% - Accent6 3 3 2 2 3" xfId="9642" xr:uid="{00000000-0005-0000-0000-000020190000}"/>
    <cellStyle name="40% - Accent6 3 3 2 3" xfId="12947" xr:uid="{00000000-0005-0000-0000-000021190000}"/>
    <cellStyle name="40% - Accent6 3 3 2 4" xfId="8619" xr:uid="{00000000-0005-0000-0000-000022190000}"/>
    <cellStyle name="40% - Accent6 3 3 3" xfId="2744" xr:uid="{00000000-0005-0000-0000-000023190000}"/>
    <cellStyle name="40% - Accent6 3 3 3 2" xfId="13472" xr:uid="{00000000-0005-0000-0000-000024190000}"/>
    <cellStyle name="40% - Accent6 3 3 3 3" xfId="9226" xr:uid="{00000000-0005-0000-0000-000025190000}"/>
    <cellStyle name="40% - Accent6 3 3 4" xfId="12433" xr:uid="{00000000-0005-0000-0000-000026190000}"/>
    <cellStyle name="40% - Accent6 3 3 5" xfId="7926" xr:uid="{00000000-0005-0000-0000-000027190000}"/>
    <cellStyle name="40% - Accent6 3 4" xfId="1244" xr:uid="{00000000-0005-0000-0000-000028190000}"/>
    <cellStyle name="40% - Accent6 3 4 2" xfId="2050" xr:uid="{00000000-0005-0000-0000-000029190000}"/>
    <cellStyle name="40% - Accent6 3 4 2 2" xfId="3251" xr:uid="{00000000-0005-0000-0000-00002A190000}"/>
    <cellStyle name="40% - Accent6 3 4 2 2 2" xfId="13979" xr:uid="{00000000-0005-0000-0000-00002B190000}"/>
    <cellStyle name="40% - Accent6 3 4 2 2 3" xfId="9640" xr:uid="{00000000-0005-0000-0000-00002C190000}"/>
    <cellStyle name="40% - Accent6 3 4 2 3" xfId="12945" xr:uid="{00000000-0005-0000-0000-00002D190000}"/>
    <cellStyle name="40% - Accent6 3 4 2 4" xfId="8617" xr:uid="{00000000-0005-0000-0000-00002E190000}"/>
    <cellStyle name="40% - Accent6 3 4 3" xfId="2742" xr:uid="{00000000-0005-0000-0000-00002F190000}"/>
    <cellStyle name="40% - Accent6 3 4 3 2" xfId="13470" xr:uid="{00000000-0005-0000-0000-000030190000}"/>
    <cellStyle name="40% - Accent6 3 4 3 3" xfId="9224" xr:uid="{00000000-0005-0000-0000-000031190000}"/>
    <cellStyle name="40% - Accent6 3 4 4" xfId="12431" xr:uid="{00000000-0005-0000-0000-000032190000}"/>
    <cellStyle name="40% - Accent6 3 4 5" xfId="7924" xr:uid="{00000000-0005-0000-0000-000033190000}"/>
    <cellStyle name="40% - Accent6 3 5" xfId="1670" xr:uid="{00000000-0005-0000-0000-000034190000}"/>
    <cellStyle name="40% - Accent6 3 5 2" xfId="2932" xr:uid="{00000000-0005-0000-0000-000035190000}"/>
    <cellStyle name="40% - Accent6 3 5 2 2" xfId="13660" xr:uid="{00000000-0005-0000-0000-000036190000}"/>
    <cellStyle name="40% - Accent6 3 5 2 3" xfId="9361" xr:uid="{00000000-0005-0000-0000-000037190000}"/>
    <cellStyle name="40% - Accent6 3 5 3" xfId="12627" xr:uid="{00000000-0005-0000-0000-000038190000}"/>
    <cellStyle name="40% - Accent6 3 5 4" xfId="8276" xr:uid="{00000000-0005-0000-0000-000039190000}"/>
    <cellStyle name="40% - Accent6 3 6" xfId="2438" xr:uid="{00000000-0005-0000-0000-00003A190000}"/>
    <cellStyle name="40% - Accent6 3 6 2" xfId="13166" xr:uid="{00000000-0005-0000-0000-00003B190000}"/>
    <cellStyle name="40% - Accent6 3 6 3" xfId="8945" xr:uid="{00000000-0005-0000-0000-00003C190000}"/>
    <cellStyle name="40% - Accent6 3 7" xfId="12090" xr:uid="{00000000-0005-0000-0000-00003D190000}"/>
    <cellStyle name="40% - Accent6 3 8" xfId="7392" xr:uid="{00000000-0005-0000-0000-00003E190000}"/>
    <cellStyle name="40% - Accent6 30" xfId="7160" xr:uid="{00000000-0005-0000-0000-00003F190000}"/>
    <cellStyle name="40% - Accent6 31" xfId="120" xr:uid="{00000000-0005-0000-0000-000040190000}"/>
    <cellStyle name="40% - Accent6 4" xfId="529" xr:uid="{00000000-0005-0000-0000-000041190000}"/>
    <cellStyle name="40% - Accent6 4 2" xfId="1248" xr:uid="{00000000-0005-0000-0000-000042190000}"/>
    <cellStyle name="40% - Accent6 4 2 2" xfId="2054" xr:uid="{00000000-0005-0000-0000-000043190000}"/>
    <cellStyle name="40% - Accent6 4 2 2 2" xfId="3255" xr:uid="{00000000-0005-0000-0000-000044190000}"/>
    <cellStyle name="40% - Accent6 4 2 2 2 2" xfId="13983" xr:uid="{00000000-0005-0000-0000-000045190000}"/>
    <cellStyle name="40% - Accent6 4 2 2 2 3" xfId="9644" xr:uid="{00000000-0005-0000-0000-000046190000}"/>
    <cellStyle name="40% - Accent6 4 2 2 3" xfId="12949" xr:uid="{00000000-0005-0000-0000-000047190000}"/>
    <cellStyle name="40% - Accent6 4 2 2 4" xfId="8621" xr:uid="{00000000-0005-0000-0000-000048190000}"/>
    <cellStyle name="40% - Accent6 4 2 3" xfId="2746" xr:uid="{00000000-0005-0000-0000-000049190000}"/>
    <cellStyle name="40% - Accent6 4 2 3 2" xfId="13474" xr:uid="{00000000-0005-0000-0000-00004A190000}"/>
    <cellStyle name="40% - Accent6 4 2 3 3" xfId="9228" xr:uid="{00000000-0005-0000-0000-00004B190000}"/>
    <cellStyle name="40% - Accent6 4 2 4" xfId="12435" xr:uid="{00000000-0005-0000-0000-00004C190000}"/>
    <cellStyle name="40% - Accent6 4 2 5" xfId="7928" xr:uid="{00000000-0005-0000-0000-00004D190000}"/>
    <cellStyle name="40% - Accent6 4 3" xfId="1249" xr:uid="{00000000-0005-0000-0000-00004E190000}"/>
    <cellStyle name="40% - Accent6 4 3 2" xfId="2055" xr:uid="{00000000-0005-0000-0000-00004F190000}"/>
    <cellStyle name="40% - Accent6 4 3 2 2" xfId="3256" xr:uid="{00000000-0005-0000-0000-000050190000}"/>
    <cellStyle name="40% - Accent6 4 3 2 2 2" xfId="13984" xr:uid="{00000000-0005-0000-0000-000051190000}"/>
    <cellStyle name="40% - Accent6 4 3 2 2 3" xfId="9645" xr:uid="{00000000-0005-0000-0000-000052190000}"/>
    <cellStyle name="40% - Accent6 4 3 2 3" xfId="12950" xr:uid="{00000000-0005-0000-0000-000053190000}"/>
    <cellStyle name="40% - Accent6 4 3 2 4" xfId="8622" xr:uid="{00000000-0005-0000-0000-000054190000}"/>
    <cellStyle name="40% - Accent6 4 3 3" xfId="2747" xr:uid="{00000000-0005-0000-0000-000055190000}"/>
    <cellStyle name="40% - Accent6 4 3 3 2" xfId="13475" xr:uid="{00000000-0005-0000-0000-000056190000}"/>
    <cellStyle name="40% - Accent6 4 3 3 3" xfId="9229" xr:uid="{00000000-0005-0000-0000-000057190000}"/>
    <cellStyle name="40% - Accent6 4 3 4" xfId="12436" xr:uid="{00000000-0005-0000-0000-000058190000}"/>
    <cellStyle name="40% - Accent6 4 3 5" xfId="7929" xr:uid="{00000000-0005-0000-0000-000059190000}"/>
    <cellStyle name="40% - Accent6 4 4" xfId="1247" xr:uid="{00000000-0005-0000-0000-00005A190000}"/>
    <cellStyle name="40% - Accent6 4 4 2" xfId="2053" xr:uid="{00000000-0005-0000-0000-00005B190000}"/>
    <cellStyle name="40% - Accent6 4 4 2 2" xfId="3254" xr:uid="{00000000-0005-0000-0000-00005C190000}"/>
    <cellStyle name="40% - Accent6 4 4 2 2 2" xfId="13982" xr:uid="{00000000-0005-0000-0000-00005D190000}"/>
    <cellStyle name="40% - Accent6 4 4 2 2 3" xfId="9643" xr:uid="{00000000-0005-0000-0000-00005E190000}"/>
    <cellStyle name="40% - Accent6 4 4 2 3" xfId="12948" xr:uid="{00000000-0005-0000-0000-00005F190000}"/>
    <cellStyle name="40% - Accent6 4 4 2 4" xfId="8620" xr:uid="{00000000-0005-0000-0000-000060190000}"/>
    <cellStyle name="40% - Accent6 4 4 3" xfId="2745" xr:uid="{00000000-0005-0000-0000-000061190000}"/>
    <cellStyle name="40% - Accent6 4 4 3 2" xfId="13473" xr:uid="{00000000-0005-0000-0000-000062190000}"/>
    <cellStyle name="40% - Accent6 4 4 3 3" xfId="9227" xr:uid="{00000000-0005-0000-0000-000063190000}"/>
    <cellStyle name="40% - Accent6 4 4 4" xfId="12434" xr:uid="{00000000-0005-0000-0000-000064190000}"/>
    <cellStyle name="40% - Accent6 4 4 5" xfId="7927" xr:uid="{00000000-0005-0000-0000-000065190000}"/>
    <cellStyle name="40% - Accent6 4 5" xfId="1671" xr:uid="{00000000-0005-0000-0000-000066190000}"/>
    <cellStyle name="40% - Accent6 4 5 2" xfId="2933" xr:uid="{00000000-0005-0000-0000-000067190000}"/>
    <cellStyle name="40% - Accent6 4 5 2 2" xfId="13661" xr:uid="{00000000-0005-0000-0000-000068190000}"/>
    <cellStyle name="40% - Accent6 4 5 2 3" xfId="9362" xr:uid="{00000000-0005-0000-0000-000069190000}"/>
    <cellStyle name="40% - Accent6 4 5 3" xfId="12628" xr:uid="{00000000-0005-0000-0000-00006A190000}"/>
    <cellStyle name="40% - Accent6 4 5 4" xfId="8277" xr:uid="{00000000-0005-0000-0000-00006B190000}"/>
    <cellStyle name="40% - Accent6 4 6" xfId="2439" xr:uid="{00000000-0005-0000-0000-00006C190000}"/>
    <cellStyle name="40% - Accent6 4 6 2" xfId="13167" xr:uid="{00000000-0005-0000-0000-00006D190000}"/>
    <cellStyle name="40% - Accent6 4 6 3" xfId="8946" xr:uid="{00000000-0005-0000-0000-00006E190000}"/>
    <cellStyle name="40% - Accent6 4 7" xfId="12091" xr:uid="{00000000-0005-0000-0000-00006F190000}"/>
    <cellStyle name="40% - Accent6 4 8" xfId="7393" xr:uid="{00000000-0005-0000-0000-000070190000}"/>
    <cellStyle name="40% - Accent6 5" xfId="530" xr:uid="{00000000-0005-0000-0000-000071190000}"/>
    <cellStyle name="40% - Accent6 5 2" xfId="1251" xr:uid="{00000000-0005-0000-0000-000072190000}"/>
    <cellStyle name="40% - Accent6 5 2 2" xfId="2057" xr:uid="{00000000-0005-0000-0000-000073190000}"/>
    <cellStyle name="40% - Accent6 5 2 2 2" xfId="3258" xr:uid="{00000000-0005-0000-0000-000074190000}"/>
    <cellStyle name="40% - Accent6 5 2 2 2 2" xfId="13986" xr:uid="{00000000-0005-0000-0000-000075190000}"/>
    <cellStyle name="40% - Accent6 5 2 2 2 3" xfId="9647" xr:uid="{00000000-0005-0000-0000-000076190000}"/>
    <cellStyle name="40% - Accent6 5 2 2 3" xfId="12952" xr:uid="{00000000-0005-0000-0000-000077190000}"/>
    <cellStyle name="40% - Accent6 5 2 2 4" xfId="8624" xr:uid="{00000000-0005-0000-0000-000078190000}"/>
    <cellStyle name="40% - Accent6 5 2 3" xfId="2749" xr:uid="{00000000-0005-0000-0000-000079190000}"/>
    <cellStyle name="40% - Accent6 5 2 3 2" xfId="13477" xr:uid="{00000000-0005-0000-0000-00007A190000}"/>
    <cellStyle name="40% - Accent6 5 2 3 3" xfId="9231" xr:uid="{00000000-0005-0000-0000-00007B190000}"/>
    <cellStyle name="40% - Accent6 5 2 4" xfId="12438" xr:uid="{00000000-0005-0000-0000-00007C190000}"/>
    <cellStyle name="40% - Accent6 5 2 5" xfId="7931" xr:uid="{00000000-0005-0000-0000-00007D190000}"/>
    <cellStyle name="40% - Accent6 5 3" xfId="1252" xr:uid="{00000000-0005-0000-0000-00007E190000}"/>
    <cellStyle name="40% - Accent6 5 3 2" xfId="2058" xr:uid="{00000000-0005-0000-0000-00007F190000}"/>
    <cellStyle name="40% - Accent6 5 3 2 2" xfId="3259" xr:uid="{00000000-0005-0000-0000-000080190000}"/>
    <cellStyle name="40% - Accent6 5 3 2 2 2" xfId="13987" xr:uid="{00000000-0005-0000-0000-000081190000}"/>
    <cellStyle name="40% - Accent6 5 3 2 2 3" xfId="9648" xr:uid="{00000000-0005-0000-0000-000082190000}"/>
    <cellStyle name="40% - Accent6 5 3 2 3" xfId="12953" xr:uid="{00000000-0005-0000-0000-000083190000}"/>
    <cellStyle name="40% - Accent6 5 3 2 4" xfId="8625" xr:uid="{00000000-0005-0000-0000-000084190000}"/>
    <cellStyle name="40% - Accent6 5 3 3" xfId="2750" xr:uid="{00000000-0005-0000-0000-000085190000}"/>
    <cellStyle name="40% - Accent6 5 3 3 2" xfId="13478" xr:uid="{00000000-0005-0000-0000-000086190000}"/>
    <cellStyle name="40% - Accent6 5 3 3 3" xfId="9232" xr:uid="{00000000-0005-0000-0000-000087190000}"/>
    <cellStyle name="40% - Accent6 5 3 4" xfId="12439" xr:uid="{00000000-0005-0000-0000-000088190000}"/>
    <cellStyle name="40% - Accent6 5 3 5" xfId="7932" xr:uid="{00000000-0005-0000-0000-000089190000}"/>
    <cellStyle name="40% - Accent6 5 4" xfId="1250" xr:uid="{00000000-0005-0000-0000-00008A190000}"/>
    <cellStyle name="40% - Accent6 5 4 2" xfId="2056" xr:uid="{00000000-0005-0000-0000-00008B190000}"/>
    <cellStyle name="40% - Accent6 5 4 2 2" xfId="3257" xr:uid="{00000000-0005-0000-0000-00008C190000}"/>
    <cellStyle name="40% - Accent6 5 4 2 2 2" xfId="13985" xr:uid="{00000000-0005-0000-0000-00008D190000}"/>
    <cellStyle name="40% - Accent6 5 4 2 2 3" xfId="9646" xr:uid="{00000000-0005-0000-0000-00008E190000}"/>
    <cellStyle name="40% - Accent6 5 4 2 3" xfId="12951" xr:uid="{00000000-0005-0000-0000-00008F190000}"/>
    <cellStyle name="40% - Accent6 5 4 2 4" xfId="8623" xr:uid="{00000000-0005-0000-0000-000090190000}"/>
    <cellStyle name="40% - Accent6 5 4 3" xfId="2748" xr:uid="{00000000-0005-0000-0000-000091190000}"/>
    <cellStyle name="40% - Accent6 5 4 3 2" xfId="13476" xr:uid="{00000000-0005-0000-0000-000092190000}"/>
    <cellStyle name="40% - Accent6 5 4 3 3" xfId="9230" xr:uid="{00000000-0005-0000-0000-000093190000}"/>
    <cellStyle name="40% - Accent6 5 4 4" xfId="12437" xr:uid="{00000000-0005-0000-0000-000094190000}"/>
    <cellStyle name="40% - Accent6 5 4 5" xfId="7930" xr:uid="{00000000-0005-0000-0000-000095190000}"/>
    <cellStyle name="40% - Accent6 5 5" xfId="1672" xr:uid="{00000000-0005-0000-0000-000096190000}"/>
    <cellStyle name="40% - Accent6 5 5 2" xfId="2934" xr:uid="{00000000-0005-0000-0000-000097190000}"/>
    <cellStyle name="40% - Accent6 5 5 2 2" xfId="13662" xr:uid="{00000000-0005-0000-0000-000098190000}"/>
    <cellStyle name="40% - Accent6 5 5 2 3" xfId="9363" xr:uid="{00000000-0005-0000-0000-000099190000}"/>
    <cellStyle name="40% - Accent6 5 5 3" xfId="12629" xr:uid="{00000000-0005-0000-0000-00009A190000}"/>
    <cellStyle name="40% - Accent6 5 5 4" xfId="8278" xr:uid="{00000000-0005-0000-0000-00009B190000}"/>
    <cellStyle name="40% - Accent6 5 6" xfId="2440" xr:uid="{00000000-0005-0000-0000-00009C190000}"/>
    <cellStyle name="40% - Accent6 5 6 2" xfId="13168" xr:uid="{00000000-0005-0000-0000-00009D190000}"/>
    <cellStyle name="40% - Accent6 5 6 3" xfId="8947" xr:uid="{00000000-0005-0000-0000-00009E190000}"/>
    <cellStyle name="40% - Accent6 5 7" xfId="12092" xr:uid="{00000000-0005-0000-0000-00009F190000}"/>
    <cellStyle name="40% - Accent6 5 8" xfId="7394" xr:uid="{00000000-0005-0000-0000-0000A0190000}"/>
    <cellStyle name="40% - Accent6 6" xfId="531" xr:uid="{00000000-0005-0000-0000-0000A1190000}"/>
    <cellStyle name="40% - Accent6 6 2" xfId="1254" xr:uid="{00000000-0005-0000-0000-0000A2190000}"/>
    <cellStyle name="40% - Accent6 6 2 2" xfId="2060" xr:uid="{00000000-0005-0000-0000-0000A3190000}"/>
    <cellStyle name="40% - Accent6 6 2 2 2" xfId="3261" xr:uid="{00000000-0005-0000-0000-0000A4190000}"/>
    <cellStyle name="40% - Accent6 6 2 2 2 2" xfId="13989" xr:uid="{00000000-0005-0000-0000-0000A5190000}"/>
    <cellStyle name="40% - Accent6 6 2 2 2 3" xfId="9650" xr:uid="{00000000-0005-0000-0000-0000A6190000}"/>
    <cellStyle name="40% - Accent6 6 2 2 3" xfId="12955" xr:uid="{00000000-0005-0000-0000-0000A7190000}"/>
    <cellStyle name="40% - Accent6 6 2 2 4" xfId="8627" xr:uid="{00000000-0005-0000-0000-0000A8190000}"/>
    <cellStyle name="40% - Accent6 6 2 3" xfId="2752" xr:uid="{00000000-0005-0000-0000-0000A9190000}"/>
    <cellStyle name="40% - Accent6 6 2 3 2" xfId="13480" xr:uid="{00000000-0005-0000-0000-0000AA190000}"/>
    <cellStyle name="40% - Accent6 6 2 3 3" xfId="9234" xr:uid="{00000000-0005-0000-0000-0000AB190000}"/>
    <cellStyle name="40% - Accent6 6 2 4" xfId="12441" xr:uid="{00000000-0005-0000-0000-0000AC190000}"/>
    <cellStyle name="40% - Accent6 6 2 5" xfId="7934" xr:uid="{00000000-0005-0000-0000-0000AD190000}"/>
    <cellStyle name="40% - Accent6 6 3" xfId="1253" xr:uid="{00000000-0005-0000-0000-0000AE190000}"/>
    <cellStyle name="40% - Accent6 6 3 2" xfId="2059" xr:uid="{00000000-0005-0000-0000-0000AF190000}"/>
    <cellStyle name="40% - Accent6 6 3 2 2" xfId="3260" xr:uid="{00000000-0005-0000-0000-0000B0190000}"/>
    <cellStyle name="40% - Accent6 6 3 2 2 2" xfId="13988" xr:uid="{00000000-0005-0000-0000-0000B1190000}"/>
    <cellStyle name="40% - Accent6 6 3 2 2 3" xfId="9649" xr:uid="{00000000-0005-0000-0000-0000B2190000}"/>
    <cellStyle name="40% - Accent6 6 3 2 3" xfId="12954" xr:uid="{00000000-0005-0000-0000-0000B3190000}"/>
    <cellStyle name="40% - Accent6 6 3 2 4" xfId="8626" xr:uid="{00000000-0005-0000-0000-0000B4190000}"/>
    <cellStyle name="40% - Accent6 6 3 3" xfId="2751" xr:uid="{00000000-0005-0000-0000-0000B5190000}"/>
    <cellStyle name="40% - Accent6 6 3 3 2" xfId="13479" xr:uid="{00000000-0005-0000-0000-0000B6190000}"/>
    <cellStyle name="40% - Accent6 6 3 3 3" xfId="9233" xr:uid="{00000000-0005-0000-0000-0000B7190000}"/>
    <cellStyle name="40% - Accent6 6 3 4" xfId="12440" xr:uid="{00000000-0005-0000-0000-0000B8190000}"/>
    <cellStyle name="40% - Accent6 6 3 5" xfId="7933" xr:uid="{00000000-0005-0000-0000-0000B9190000}"/>
    <cellStyle name="40% - Accent6 6 4" xfId="1673" xr:uid="{00000000-0005-0000-0000-0000BA190000}"/>
    <cellStyle name="40% - Accent6 6 4 2" xfId="2935" xr:uid="{00000000-0005-0000-0000-0000BB190000}"/>
    <cellStyle name="40% - Accent6 6 4 2 2" xfId="13663" xr:uid="{00000000-0005-0000-0000-0000BC190000}"/>
    <cellStyle name="40% - Accent6 6 4 2 3" xfId="9364" xr:uid="{00000000-0005-0000-0000-0000BD190000}"/>
    <cellStyle name="40% - Accent6 6 4 3" xfId="12630" xr:uid="{00000000-0005-0000-0000-0000BE190000}"/>
    <cellStyle name="40% - Accent6 6 4 4" xfId="8279" xr:uid="{00000000-0005-0000-0000-0000BF190000}"/>
    <cellStyle name="40% - Accent6 6 5" xfId="2441" xr:uid="{00000000-0005-0000-0000-0000C0190000}"/>
    <cellStyle name="40% - Accent6 6 5 2" xfId="13169" xr:uid="{00000000-0005-0000-0000-0000C1190000}"/>
    <cellStyle name="40% - Accent6 6 5 3" xfId="8948" xr:uid="{00000000-0005-0000-0000-0000C2190000}"/>
    <cellStyle name="40% - Accent6 6 6" xfId="12093" xr:uid="{00000000-0005-0000-0000-0000C3190000}"/>
    <cellStyle name="40% - Accent6 6 7" xfId="7395" xr:uid="{00000000-0005-0000-0000-0000C4190000}"/>
    <cellStyle name="40% - Accent6 7" xfId="532" xr:uid="{00000000-0005-0000-0000-0000C5190000}"/>
    <cellStyle name="40% - Accent6 7 2" xfId="1256" xr:uid="{00000000-0005-0000-0000-0000C6190000}"/>
    <cellStyle name="40% - Accent6 7 2 2" xfId="2062" xr:uid="{00000000-0005-0000-0000-0000C7190000}"/>
    <cellStyle name="40% - Accent6 7 2 2 2" xfId="3263" xr:uid="{00000000-0005-0000-0000-0000C8190000}"/>
    <cellStyle name="40% - Accent6 7 2 2 2 2" xfId="13991" xr:uid="{00000000-0005-0000-0000-0000C9190000}"/>
    <cellStyle name="40% - Accent6 7 2 2 2 3" xfId="9652" xr:uid="{00000000-0005-0000-0000-0000CA190000}"/>
    <cellStyle name="40% - Accent6 7 2 2 3" xfId="12957" xr:uid="{00000000-0005-0000-0000-0000CB190000}"/>
    <cellStyle name="40% - Accent6 7 2 2 4" xfId="8629" xr:uid="{00000000-0005-0000-0000-0000CC190000}"/>
    <cellStyle name="40% - Accent6 7 2 3" xfId="2754" xr:uid="{00000000-0005-0000-0000-0000CD190000}"/>
    <cellStyle name="40% - Accent6 7 2 3 2" xfId="13482" xr:uid="{00000000-0005-0000-0000-0000CE190000}"/>
    <cellStyle name="40% - Accent6 7 2 3 3" xfId="9236" xr:uid="{00000000-0005-0000-0000-0000CF190000}"/>
    <cellStyle name="40% - Accent6 7 2 4" xfId="12443" xr:uid="{00000000-0005-0000-0000-0000D0190000}"/>
    <cellStyle name="40% - Accent6 7 2 5" xfId="7936" xr:uid="{00000000-0005-0000-0000-0000D1190000}"/>
    <cellStyle name="40% - Accent6 7 3" xfId="1255" xr:uid="{00000000-0005-0000-0000-0000D2190000}"/>
    <cellStyle name="40% - Accent6 7 3 2" xfId="2061" xr:uid="{00000000-0005-0000-0000-0000D3190000}"/>
    <cellStyle name="40% - Accent6 7 3 2 2" xfId="3262" xr:uid="{00000000-0005-0000-0000-0000D4190000}"/>
    <cellStyle name="40% - Accent6 7 3 2 2 2" xfId="13990" xr:uid="{00000000-0005-0000-0000-0000D5190000}"/>
    <cellStyle name="40% - Accent6 7 3 2 2 3" xfId="9651" xr:uid="{00000000-0005-0000-0000-0000D6190000}"/>
    <cellStyle name="40% - Accent6 7 3 2 3" xfId="12956" xr:uid="{00000000-0005-0000-0000-0000D7190000}"/>
    <cellStyle name="40% - Accent6 7 3 2 4" xfId="8628" xr:uid="{00000000-0005-0000-0000-0000D8190000}"/>
    <cellStyle name="40% - Accent6 7 3 3" xfId="2753" xr:uid="{00000000-0005-0000-0000-0000D9190000}"/>
    <cellStyle name="40% - Accent6 7 3 3 2" xfId="13481" xr:uid="{00000000-0005-0000-0000-0000DA190000}"/>
    <cellStyle name="40% - Accent6 7 3 3 3" xfId="9235" xr:uid="{00000000-0005-0000-0000-0000DB190000}"/>
    <cellStyle name="40% - Accent6 7 3 4" xfId="12442" xr:uid="{00000000-0005-0000-0000-0000DC190000}"/>
    <cellStyle name="40% - Accent6 7 3 5" xfId="7935" xr:uid="{00000000-0005-0000-0000-0000DD190000}"/>
    <cellStyle name="40% - Accent6 7 4" xfId="1674" xr:uid="{00000000-0005-0000-0000-0000DE190000}"/>
    <cellStyle name="40% - Accent6 7 4 2" xfId="2936" xr:uid="{00000000-0005-0000-0000-0000DF190000}"/>
    <cellStyle name="40% - Accent6 7 4 2 2" xfId="13664" xr:uid="{00000000-0005-0000-0000-0000E0190000}"/>
    <cellStyle name="40% - Accent6 7 4 2 3" xfId="9365" xr:uid="{00000000-0005-0000-0000-0000E1190000}"/>
    <cellStyle name="40% - Accent6 7 4 3" xfId="12631" xr:uid="{00000000-0005-0000-0000-0000E2190000}"/>
    <cellStyle name="40% - Accent6 7 4 4" xfId="8280" xr:uid="{00000000-0005-0000-0000-0000E3190000}"/>
    <cellStyle name="40% - Accent6 7 5" xfId="2442" xr:uid="{00000000-0005-0000-0000-0000E4190000}"/>
    <cellStyle name="40% - Accent6 7 5 2" xfId="13170" xr:uid="{00000000-0005-0000-0000-0000E5190000}"/>
    <cellStyle name="40% - Accent6 7 5 3" xfId="8949" xr:uid="{00000000-0005-0000-0000-0000E6190000}"/>
    <cellStyle name="40% - Accent6 7 6" xfId="12094" xr:uid="{00000000-0005-0000-0000-0000E7190000}"/>
    <cellStyle name="40% - Accent6 7 7" xfId="7396" xr:uid="{00000000-0005-0000-0000-0000E8190000}"/>
    <cellStyle name="40% - Accent6 8" xfId="694" xr:uid="{00000000-0005-0000-0000-0000E9190000}"/>
    <cellStyle name="40% - Accent6 8 2" xfId="1257" xr:uid="{00000000-0005-0000-0000-0000EA190000}"/>
    <cellStyle name="40% - Accent6 8 2 2" xfId="4576" xr:uid="{00000000-0005-0000-0000-0000EB190000}"/>
    <cellStyle name="40% - Accent6 8 2 2 2" xfId="14627" xr:uid="{00000000-0005-0000-0000-0000EC190000}"/>
    <cellStyle name="40% - Accent6 8 2 2 3" xfId="10467" xr:uid="{00000000-0005-0000-0000-0000ED190000}"/>
    <cellStyle name="40% - Accent6 8 2 3" xfId="4218" xr:uid="{00000000-0005-0000-0000-0000EE190000}"/>
    <cellStyle name="40% - Accent6 8 2 3 2" xfId="14299" xr:uid="{00000000-0005-0000-0000-0000EF190000}"/>
    <cellStyle name="40% - Accent6 8 2 3 3" xfId="10165" xr:uid="{00000000-0005-0000-0000-0000F0190000}"/>
    <cellStyle name="40% - Accent6 8 2 4" xfId="7937" xr:uid="{00000000-0005-0000-0000-0000F1190000}"/>
    <cellStyle name="40% - Accent6 8 3" xfId="1724" xr:uid="{00000000-0005-0000-0000-0000F2190000}"/>
    <cellStyle name="40% - Accent6 8 3 2" xfId="2969" xr:uid="{00000000-0005-0000-0000-0000F3190000}"/>
    <cellStyle name="40% - Accent6 8 3 2 2" xfId="13697" xr:uid="{00000000-0005-0000-0000-0000F4190000}"/>
    <cellStyle name="40% - Accent6 8 3 2 3" xfId="9384" xr:uid="{00000000-0005-0000-0000-0000F5190000}"/>
    <cellStyle name="40% - Accent6 8 3 3" xfId="12664" xr:uid="{00000000-0005-0000-0000-0000F6190000}"/>
    <cellStyle name="40% - Accent6 8 3 4" xfId="8316" xr:uid="{00000000-0005-0000-0000-0000F7190000}"/>
    <cellStyle name="40% - Accent6 8 4" xfId="2474" xr:uid="{00000000-0005-0000-0000-0000F8190000}"/>
    <cellStyle name="40% - Accent6 8 4 2" xfId="13202" xr:uid="{00000000-0005-0000-0000-0000F9190000}"/>
    <cellStyle name="40% - Accent6 8 4 3" xfId="8968" xr:uid="{00000000-0005-0000-0000-0000FA190000}"/>
    <cellStyle name="40% - Accent6 8 5" xfId="12146" xr:uid="{00000000-0005-0000-0000-0000FB190000}"/>
    <cellStyle name="40% - Accent6 8 6" xfId="7523" xr:uid="{00000000-0005-0000-0000-0000FC190000}"/>
    <cellStyle name="40% - Accent6 9" xfId="716" xr:uid="{00000000-0005-0000-0000-0000FD190000}"/>
    <cellStyle name="40% - Accent6 9 2" xfId="1258" xr:uid="{00000000-0005-0000-0000-0000FE190000}"/>
    <cellStyle name="40% - Accent6 9 2 2" xfId="2063" xr:uid="{00000000-0005-0000-0000-0000FF190000}"/>
    <cellStyle name="40% - Accent6 9 2 2 2" xfId="3264" xr:uid="{00000000-0005-0000-0000-0000001A0000}"/>
    <cellStyle name="40% - Accent6 9 2 2 2 2" xfId="13992" xr:uid="{00000000-0005-0000-0000-0000011A0000}"/>
    <cellStyle name="40% - Accent6 9 2 2 2 3" xfId="9653" xr:uid="{00000000-0005-0000-0000-0000021A0000}"/>
    <cellStyle name="40% - Accent6 9 2 2 3" xfId="12958" xr:uid="{00000000-0005-0000-0000-0000031A0000}"/>
    <cellStyle name="40% - Accent6 9 2 2 4" xfId="8630" xr:uid="{00000000-0005-0000-0000-0000041A0000}"/>
    <cellStyle name="40% - Accent6 9 2 3" xfId="2755" xr:uid="{00000000-0005-0000-0000-0000051A0000}"/>
    <cellStyle name="40% - Accent6 9 2 3 2" xfId="13483" xr:uid="{00000000-0005-0000-0000-0000061A0000}"/>
    <cellStyle name="40% - Accent6 9 2 3 3" xfId="9237" xr:uid="{00000000-0005-0000-0000-0000071A0000}"/>
    <cellStyle name="40% - Accent6 9 2 4" xfId="12444" xr:uid="{00000000-0005-0000-0000-0000081A0000}"/>
    <cellStyle name="40% - Accent6 9 2 5" xfId="7938" xr:uid="{00000000-0005-0000-0000-0000091A0000}"/>
    <cellStyle name="40% - Accent6 9 3" xfId="1741" xr:uid="{00000000-0005-0000-0000-00000A1A0000}"/>
    <cellStyle name="40% - Accent6 9 3 2" xfId="2984" xr:uid="{00000000-0005-0000-0000-00000B1A0000}"/>
    <cellStyle name="40% - Accent6 9 3 2 2" xfId="13712" xr:uid="{00000000-0005-0000-0000-00000C1A0000}"/>
    <cellStyle name="40% - Accent6 9 3 2 3" xfId="9397" xr:uid="{00000000-0005-0000-0000-00000D1A0000}"/>
    <cellStyle name="40% - Accent6 9 3 3" xfId="12679" xr:uid="{00000000-0005-0000-0000-00000E1A0000}"/>
    <cellStyle name="40% - Accent6 9 3 4" xfId="8331" xr:uid="{00000000-0005-0000-0000-00000F1A0000}"/>
    <cellStyle name="40% - Accent6 9 4" xfId="2489" xr:uid="{00000000-0005-0000-0000-0000101A0000}"/>
    <cellStyle name="40% - Accent6 9 4 2" xfId="13217" xr:uid="{00000000-0005-0000-0000-0000111A0000}"/>
    <cellStyle name="40% - Accent6 9 4 3" xfId="8981" xr:uid="{00000000-0005-0000-0000-0000121A0000}"/>
    <cellStyle name="40% - Accent6 9 5" xfId="12161" xr:uid="{00000000-0005-0000-0000-0000131A0000}"/>
    <cellStyle name="40% - Accent6 9 6" xfId="7543" xr:uid="{00000000-0005-0000-0000-0000141A0000}"/>
    <cellStyle name="40% - Énfasis1" xfId="3771" xr:uid="{00000000-0005-0000-0000-0000151A0000}"/>
    <cellStyle name="40% - Énfasis1 2" xfId="9935" xr:uid="{00000000-0005-0000-0000-0000161A0000}"/>
    <cellStyle name="40% - Énfasis2" xfId="3772" xr:uid="{00000000-0005-0000-0000-0000171A0000}"/>
    <cellStyle name="40% - Énfasis2 2" xfId="9936" xr:uid="{00000000-0005-0000-0000-0000181A0000}"/>
    <cellStyle name="40% - Énfasis3" xfId="3773" xr:uid="{00000000-0005-0000-0000-0000191A0000}"/>
    <cellStyle name="40% - Énfasis3 2" xfId="9937" xr:uid="{00000000-0005-0000-0000-00001A1A0000}"/>
    <cellStyle name="40% - Énfasis4" xfId="3774" xr:uid="{00000000-0005-0000-0000-00001B1A0000}"/>
    <cellStyle name="40% - Énfasis4 2" xfId="9938" xr:uid="{00000000-0005-0000-0000-00001C1A0000}"/>
    <cellStyle name="40% - Énfasis5" xfId="3775" xr:uid="{00000000-0005-0000-0000-00001D1A0000}"/>
    <cellStyle name="40% - Énfasis5 2" xfId="9939" xr:uid="{00000000-0005-0000-0000-00001E1A0000}"/>
    <cellStyle name="40% - Énfasis6" xfId="3776" xr:uid="{00000000-0005-0000-0000-00001F1A0000}"/>
    <cellStyle name="40% - Énfasis6 2" xfId="9940" xr:uid="{00000000-0005-0000-0000-0000201A0000}"/>
    <cellStyle name="5x indented GHG Textfiels" xfId="4829" xr:uid="{00000000-0005-0000-0000-0000211A0000}"/>
    <cellStyle name="5x indented GHG Textfiels 2" xfId="10618" xr:uid="{00000000-0005-0000-0000-0000221A0000}"/>
    <cellStyle name="60% - Accent1" xfId="31" builtinId="32" customBuiltin="1"/>
    <cellStyle name="60% - Accent1 2" xfId="533" xr:uid="{00000000-0005-0000-0000-0000241A0000}"/>
    <cellStyle name="60% - Accent1 2 2" xfId="4831" xr:uid="{00000000-0005-0000-0000-0000251A0000}"/>
    <cellStyle name="60% - Accent1 2 2 2" xfId="4832" xr:uid="{00000000-0005-0000-0000-0000261A0000}"/>
    <cellStyle name="60% - Accent1 2 2 3" xfId="4833" xr:uid="{00000000-0005-0000-0000-0000271A0000}"/>
    <cellStyle name="60% - Accent1 2 3" xfId="4830" xr:uid="{00000000-0005-0000-0000-0000281A0000}"/>
    <cellStyle name="60% - Accent1 2 4" xfId="7397" xr:uid="{00000000-0005-0000-0000-0000291A0000}"/>
    <cellStyle name="60% - Accent1 2 5" xfId="37300" xr:uid="{00000000-0005-0000-0000-00002A1A0000}"/>
    <cellStyle name="60% - Accent1 3" xfId="534" xr:uid="{00000000-0005-0000-0000-00002B1A0000}"/>
    <cellStyle name="60% - Accent1 3 2" xfId="4164" xr:uid="{00000000-0005-0000-0000-00002C1A0000}"/>
    <cellStyle name="60% - Accent1 3 2 2" xfId="10123" xr:uid="{00000000-0005-0000-0000-00002D1A0000}"/>
    <cellStyle name="60% - Accent1 3 3" xfId="5046" xr:uid="{00000000-0005-0000-0000-00002E1A0000}"/>
    <cellStyle name="60% - Accent1 3 3 2" xfId="10659" xr:uid="{00000000-0005-0000-0000-00002F1A0000}"/>
    <cellStyle name="60% - Accent1 3 4" xfId="7398" xr:uid="{00000000-0005-0000-0000-0000301A0000}"/>
    <cellStyle name="60% - Accent1 4" xfId="1259" xr:uid="{00000000-0005-0000-0000-0000311A0000}"/>
    <cellStyle name="60% - Accent1 4 2" xfId="7939" xr:uid="{00000000-0005-0000-0000-0000321A0000}"/>
    <cellStyle name="60% - Accent1 5" xfId="1505" xr:uid="{00000000-0005-0000-0000-0000331A0000}"/>
    <cellStyle name="60% - Accent1 5 2" xfId="8125" xr:uid="{00000000-0005-0000-0000-0000341A0000}"/>
    <cellStyle name="60% - Accent1 6" xfId="11957" xr:uid="{00000000-0005-0000-0000-0000351A0000}"/>
    <cellStyle name="60% - Accent1 7" xfId="7141" xr:uid="{00000000-0005-0000-0000-0000361A0000}"/>
    <cellStyle name="60% - Accent1 8" xfId="103" xr:uid="{00000000-0005-0000-0000-0000371A0000}"/>
    <cellStyle name="60% - Accent2" xfId="34" builtinId="36" customBuiltin="1"/>
    <cellStyle name="60% - Accent2 2" xfId="535" xr:uid="{00000000-0005-0000-0000-0000391A0000}"/>
    <cellStyle name="60% - Accent2 2 2" xfId="4835" xr:uid="{00000000-0005-0000-0000-00003A1A0000}"/>
    <cellStyle name="60% - Accent2 2 2 2" xfId="4836" xr:uid="{00000000-0005-0000-0000-00003B1A0000}"/>
    <cellStyle name="60% - Accent2 2 2 3" xfId="4837" xr:uid="{00000000-0005-0000-0000-00003C1A0000}"/>
    <cellStyle name="60% - Accent2 2 3" xfId="4834" xr:uid="{00000000-0005-0000-0000-00003D1A0000}"/>
    <cellStyle name="60% - Accent2 2 4" xfId="7399" xr:uid="{00000000-0005-0000-0000-00003E1A0000}"/>
    <cellStyle name="60% - Accent2 2 5" xfId="37301" xr:uid="{00000000-0005-0000-0000-00003F1A0000}"/>
    <cellStyle name="60% - Accent2 3" xfId="536" xr:uid="{00000000-0005-0000-0000-0000401A0000}"/>
    <cellStyle name="60% - Accent2 3 2" xfId="4168" xr:uid="{00000000-0005-0000-0000-0000411A0000}"/>
    <cellStyle name="60% - Accent2 3 2 2" xfId="10127" xr:uid="{00000000-0005-0000-0000-0000421A0000}"/>
    <cellStyle name="60% - Accent2 3 3" xfId="5047" xr:uid="{00000000-0005-0000-0000-0000431A0000}"/>
    <cellStyle name="60% - Accent2 3 3 2" xfId="10660" xr:uid="{00000000-0005-0000-0000-0000441A0000}"/>
    <cellStyle name="60% - Accent2 3 4" xfId="7400" xr:uid="{00000000-0005-0000-0000-0000451A0000}"/>
    <cellStyle name="60% - Accent2 4" xfId="1260" xr:uid="{00000000-0005-0000-0000-0000461A0000}"/>
    <cellStyle name="60% - Accent2 4 2" xfId="7940" xr:uid="{00000000-0005-0000-0000-0000471A0000}"/>
    <cellStyle name="60% - Accent2 5" xfId="1509" xr:uid="{00000000-0005-0000-0000-0000481A0000}"/>
    <cellStyle name="60% - Accent2 5 2" xfId="8129" xr:uid="{00000000-0005-0000-0000-0000491A0000}"/>
    <cellStyle name="60% - Accent2 6" xfId="11961" xr:uid="{00000000-0005-0000-0000-00004A1A0000}"/>
    <cellStyle name="60% - Accent2 7" xfId="7145" xr:uid="{00000000-0005-0000-0000-00004B1A0000}"/>
    <cellStyle name="60% - Accent2 8" xfId="107" xr:uid="{00000000-0005-0000-0000-00004C1A0000}"/>
    <cellStyle name="60% - Accent3" xfId="37" builtinId="40" customBuiltin="1"/>
    <cellStyle name="60% - Accent3 2" xfId="537" xr:uid="{00000000-0005-0000-0000-00004E1A0000}"/>
    <cellStyle name="60% - Accent3 2 2" xfId="4839" xr:uid="{00000000-0005-0000-0000-00004F1A0000}"/>
    <cellStyle name="60% - Accent3 2 2 2" xfId="4840" xr:uid="{00000000-0005-0000-0000-0000501A0000}"/>
    <cellStyle name="60% - Accent3 2 2 3" xfId="4841" xr:uid="{00000000-0005-0000-0000-0000511A0000}"/>
    <cellStyle name="60% - Accent3 2 3" xfId="4838" xr:uid="{00000000-0005-0000-0000-0000521A0000}"/>
    <cellStyle name="60% - Accent3 2 4" xfId="7401" xr:uid="{00000000-0005-0000-0000-0000531A0000}"/>
    <cellStyle name="60% - Accent3 2 5" xfId="37302" xr:uid="{00000000-0005-0000-0000-0000541A0000}"/>
    <cellStyle name="60% - Accent3 3" xfId="538" xr:uid="{00000000-0005-0000-0000-0000551A0000}"/>
    <cellStyle name="60% - Accent3 3 2" xfId="4172" xr:uid="{00000000-0005-0000-0000-0000561A0000}"/>
    <cellStyle name="60% - Accent3 3 2 2" xfId="10131" xr:uid="{00000000-0005-0000-0000-0000571A0000}"/>
    <cellStyle name="60% - Accent3 3 3" xfId="5048" xr:uid="{00000000-0005-0000-0000-0000581A0000}"/>
    <cellStyle name="60% - Accent3 3 3 2" xfId="10661" xr:uid="{00000000-0005-0000-0000-0000591A0000}"/>
    <cellStyle name="60% - Accent3 3 4" xfId="7402" xr:uid="{00000000-0005-0000-0000-00005A1A0000}"/>
    <cellStyle name="60% - Accent3 4" xfId="1261" xr:uid="{00000000-0005-0000-0000-00005B1A0000}"/>
    <cellStyle name="60% - Accent3 4 2" xfId="7941" xr:uid="{00000000-0005-0000-0000-00005C1A0000}"/>
    <cellStyle name="60% - Accent3 5" xfId="1513" xr:uid="{00000000-0005-0000-0000-00005D1A0000}"/>
    <cellStyle name="60% - Accent3 5 2" xfId="8133" xr:uid="{00000000-0005-0000-0000-00005E1A0000}"/>
    <cellStyle name="60% - Accent3 6" xfId="11965" xr:uid="{00000000-0005-0000-0000-00005F1A0000}"/>
    <cellStyle name="60% - Accent3 7" xfId="7149" xr:uid="{00000000-0005-0000-0000-0000601A0000}"/>
    <cellStyle name="60% - Accent3 8" xfId="111" xr:uid="{00000000-0005-0000-0000-0000611A0000}"/>
    <cellStyle name="60% - Accent4" xfId="41" builtinId="44" customBuiltin="1"/>
    <cellStyle name="60% - Accent4 2" xfId="539" xr:uid="{00000000-0005-0000-0000-0000631A0000}"/>
    <cellStyle name="60% - Accent4 2 2" xfId="4192" xr:uid="{00000000-0005-0000-0000-0000641A0000}"/>
    <cellStyle name="60% - Accent4 2 2 2" xfId="4844" xr:uid="{00000000-0005-0000-0000-0000651A0000}"/>
    <cellStyle name="60% - Accent4 2 2 3" xfId="4845" xr:uid="{00000000-0005-0000-0000-0000661A0000}"/>
    <cellStyle name="60% - Accent4 2 2 4" xfId="4843" xr:uid="{00000000-0005-0000-0000-0000671A0000}"/>
    <cellStyle name="60% - Accent4 2 2 5" xfId="10148" xr:uid="{00000000-0005-0000-0000-0000681A0000}"/>
    <cellStyle name="60% - Accent4 2 3" xfId="3777" xr:uid="{00000000-0005-0000-0000-0000691A0000}"/>
    <cellStyle name="60% - Accent4 2 3 2" xfId="9941" xr:uid="{00000000-0005-0000-0000-00006A1A0000}"/>
    <cellStyle name="60% - Accent4 2 4" xfId="4842" xr:uid="{00000000-0005-0000-0000-00006B1A0000}"/>
    <cellStyle name="60% - Accent4 2 5" xfId="7403" xr:uid="{00000000-0005-0000-0000-00006C1A0000}"/>
    <cellStyle name="60% - Accent4 2 6" xfId="37303" xr:uid="{00000000-0005-0000-0000-00006D1A0000}"/>
    <cellStyle name="60% - Accent4 3" xfId="540" xr:uid="{00000000-0005-0000-0000-00006E1A0000}"/>
    <cellStyle name="60% - Accent4 3 2" xfId="4176" xr:uid="{00000000-0005-0000-0000-00006F1A0000}"/>
    <cellStyle name="60% - Accent4 3 2 2" xfId="10135" xr:uid="{00000000-0005-0000-0000-0000701A0000}"/>
    <cellStyle name="60% - Accent4 3 3" xfId="5049" xr:uid="{00000000-0005-0000-0000-0000711A0000}"/>
    <cellStyle name="60% - Accent4 3 3 2" xfId="10662" xr:uid="{00000000-0005-0000-0000-0000721A0000}"/>
    <cellStyle name="60% - Accent4 3 4" xfId="7404" xr:uid="{00000000-0005-0000-0000-0000731A0000}"/>
    <cellStyle name="60% - Accent4 4" xfId="1262" xr:uid="{00000000-0005-0000-0000-0000741A0000}"/>
    <cellStyle name="60% - Accent4 4 2" xfId="7942" xr:uid="{00000000-0005-0000-0000-0000751A0000}"/>
    <cellStyle name="60% - Accent4 5" xfId="1517" xr:uid="{00000000-0005-0000-0000-0000761A0000}"/>
    <cellStyle name="60% - Accent4 5 2" xfId="8137" xr:uid="{00000000-0005-0000-0000-0000771A0000}"/>
    <cellStyle name="60% - Accent4 6" xfId="11969" xr:uid="{00000000-0005-0000-0000-0000781A0000}"/>
    <cellStyle name="60% - Accent4 7" xfId="7153" xr:uid="{00000000-0005-0000-0000-0000791A0000}"/>
    <cellStyle name="60% - Accent4 8" xfId="114" xr:uid="{00000000-0005-0000-0000-00007A1A0000}"/>
    <cellStyle name="60% - Accent5" xfId="45" builtinId="48" customBuiltin="1"/>
    <cellStyle name="60% - Accent5 2" xfId="541" xr:uid="{00000000-0005-0000-0000-00007C1A0000}"/>
    <cellStyle name="60% - Accent5 2 2" xfId="4193" xr:uid="{00000000-0005-0000-0000-00007D1A0000}"/>
    <cellStyle name="60% - Accent5 2 2 2" xfId="4848" xr:uid="{00000000-0005-0000-0000-00007E1A0000}"/>
    <cellStyle name="60% - Accent5 2 2 3" xfId="4849" xr:uid="{00000000-0005-0000-0000-00007F1A0000}"/>
    <cellStyle name="60% - Accent5 2 2 4" xfId="4847" xr:uid="{00000000-0005-0000-0000-0000801A0000}"/>
    <cellStyle name="60% - Accent5 2 2 5" xfId="10149" xr:uid="{00000000-0005-0000-0000-0000811A0000}"/>
    <cellStyle name="60% - Accent5 2 3" xfId="3778" xr:uid="{00000000-0005-0000-0000-0000821A0000}"/>
    <cellStyle name="60% - Accent5 2 3 2" xfId="9942" xr:uid="{00000000-0005-0000-0000-0000831A0000}"/>
    <cellStyle name="60% - Accent5 2 4" xfId="4846" xr:uid="{00000000-0005-0000-0000-0000841A0000}"/>
    <cellStyle name="60% - Accent5 2 5" xfId="7405" xr:uid="{00000000-0005-0000-0000-0000851A0000}"/>
    <cellStyle name="60% - Accent5 2 6" xfId="37304" xr:uid="{00000000-0005-0000-0000-0000861A0000}"/>
    <cellStyle name="60% - Accent5 3" xfId="542" xr:uid="{00000000-0005-0000-0000-0000871A0000}"/>
    <cellStyle name="60% - Accent5 3 2" xfId="4180" xr:uid="{00000000-0005-0000-0000-0000881A0000}"/>
    <cellStyle name="60% - Accent5 3 2 2" xfId="10139" xr:uid="{00000000-0005-0000-0000-0000891A0000}"/>
    <cellStyle name="60% - Accent5 3 3" xfId="5050" xr:uid="{00000000-0005-0000-0000-00008A1A0000}"/>
    <cellStyle name="60% - Accent5 3 3 2" xfId="10663" xr:uid="{00000000-0005-0000-0000-00008B1A0000}"/>
    <cellStyle name="60% - Accent5 3 4" xfId="7406" xr:uid="{00000000-0005-0000-0000-00008C1A0000}"/>
    <cellStyle name="60% - Accent5 4" xfId="1263" xr:uid="{00000000-0005-0000-0000-00008D1A0000}"/>
    <cellStyle name="60% - Accent5 4 2" xfId="7943" xr:uid="{00000000-0005-0000-0000-00008E1A0000}"/>
    <cellStyle name="60% - Accent5 5" xfId="1521" xr:uid="{00000000-0005-0000-0000-00008F1A0000}"/>
    <cellStyle name="60% - Accent5 5 2" xfId="8141" xr:uid="{00000000-0005-0000-0000-0000901A0000}"/>
    <cellStyle name="60% - Accent5 6" xfId="11973" xr:uid="{00000000-0005-0000-0000-0000911A0000}"/>
    <cellStyle name="60% - Accent5 7" xfId="7157" xr:uid="{00000000-0005-0000-0000-0000921A0000}"/>
    <cellStyle name="60% - Accent5 8" xfId="117" xr:uid="{00000000-0005-0000-0000-0000931A0000}"/>
    <cellStyle name="60% - Accent6 2" xfId="543" xr:uid="{00000000-0005-0000-0000-0000941A0000}"/>
    <cellStyle name="60% - Accent6 2 2" xfId="4851" xr:uid="{00000000-0005-0000-0000-0000951A0000}"/>
    <cellStyle name="60% - Accent6 2 2 2" xfId="4852" xr:uid="{00000000-0005-0000-0000-0000961A0000}"/>
    <cellStyle name="60% - Accent6 2 2 3" xfId="4853" xr:uid="{00000000-0005-0000-0000-0000971A0000}"/>
    <cellStyle name="60% - Accent6 2 3" xfId="4850" xr:uid="{00000000-0005-0000-0000-0000981A0000}"/>
    <cellStyle name="60% - Accent6 2 4" xfId="7407" xr:uid="{00000000-0005-0000-0000-0000991A0000}"/>
    <cellStyle name="60% - Accent6 2 5" xfId="37305" xr:uid="{00000000-0005-0000-0000-00009A1A0000}"/>
    <cellStyle name="60% - Accent6 3" xfId="544" xr:uid="{00000000-0005-0000-0000-00009B1A0000}"/>
    <cellStyle name="60% - Accent6 3 2" xfId="4184" xr:uid="{00000000-0005-0000-0000-00009C1A0000}"/>
    <cellStyle name="60% - Accent6 3 2 2" xfId="10143" xr:uid="{00000000-0005-0000-0000-00009D1A0000}"/>
    <cellStyle name="60% - Accent6 3 3" xfId="5051" xr:uid="{00000000-0005-0000-0000-00009E1A0000}"/>
    <cellStyle name="60% - Accent6 3 3 2" xfId="10664" xr:uid="{00000000-0005-0000-0000-00009F1A0000}"/>
    <cellStyle name="60% - Accent6 3 4" xfId="7408" xr:uid="{00000000-0005-0000-0000-0000A01A0000}"/>
    <cellStyle name="60% - Accent6 4" xfId="1264" xr:uid="{00000000-0005-0000-0000-0000A11A0000}"/>
    <cellStyle name="60% - Accent6 4 2" xfId="7944" xr:uid="{00000000-0005-0000-0000-0000A21A0000}"/>
    <cellStyle name="60% - Accent6 5" xfId="1525" xr:uid="{00000000-0005-0000-0000-0000A31A0000}"/>
    <cellStyle name="60% - Accent6 5 2" xfId="8145" xr:uid="{00000000-0005-0000-0000-0000A41A0000}"/>
    <cellStyle name="60% - Accent6 6" xfId="11977" xr:uid="{00000000-0005-0000-0000-0000A51A0000}"/>
    <cellStyle name="60% - Accent6 7" xfId="7161" xr:uid="{00000000-0005-0000-0000-0000A61A0000}"/>
    <cellStyle name="60% - Accent6 8" xfId="121" xr:uid="{00000000-0005-0000-0000-0000A71A0000}"/>
    <cellStyle name="60% - Accent6 9" xfId="60" xr:uid="{00000000-0005-0000-0000-0000A81A0000}"/>
    <cellStyle name="60% - Énfasis1" xfId="3779" xr:uid="{00000000-0005-0000-0000-0000A91A0000}"/>
    <cellStyle name="60% - Énfasis1 2" xfId="9943" xr:uid="{00000000-0005-0000-0000-0000AA1A0000}"/>
    <cellStyle name="60% - Énfasis2" xfId="3780" xr:uid="{00000000-0005-0000-0000-0000AB1A0000}"/>
    <cellStyle name="60% - Énfasis2 2" xfId="9944" xr:uid="{00000000-0005-0000-0000-0000AC1A0000}"/>
    <cellStyle name="60% - Énfasis3" xfId="3781" xr:uid="{00000000-0005-0000-0000-0000AD1A0000}"/>
    <cellStyle name="60% - Énfasis3 2" xfId="9945" xr:uid="{00000000-0005-0000-0000-0000AE1A0000}"/>
    <cellStyle name="60% - Énfasis4" xfId="3782" xr:uid="{00000000-0005-0000-0000-0000AF1A0000}"/>
    <cellStyle name="60% - Énfasis4 2" xfId="9946" xr:uid="{00000000-0005-0000-0000-0000B01A0000}"/>
    <cellStyle name="60% - Énfasis5" xfId="3783" xr:uid="{00000000-0005-0000-0000-0000B11A0000}"/>
    <cellStyle name="60% - Énfasis5 2" xfId="9947" xr:uid="{00000000-0005-0000-0000-0000B21A0000}"/>
    <cellStyle name="60% - Énfasis6" xfId="3784" xr:uid="{00000000-0005-0000-0000-0000B31A0000}"/>
    <cellStyle name="60% - Énfasis6 2" xfId="9948" xr:uid="{00000000-0005-0000-0000-0000B41A0000}"/>
    <cellStyle name="Accent1" xfId="9" builtinId="29"/>
    <cellStyle name="Accent1 - 20%" xfId="172" xr:uid="{00000000-0005-0000-0000-0000B61A0000}"/>
    <cellStyle name="Accent1 - 20% 2" xfId="545" xr:uid="{00000000-0005-0000-0000-0000B71A0000}"/>
    <cellStyle name="Accent1 - 20% 2 2" xfId="7409" xr:uid="{00000000-0005-0000-0000-0000B81A0000}"/>
    <cellStyle name="Accent1 - 20% 3" xfId="7183" xr:uid="{00000000-0005-0000-0000-0000B91A0000}"/>
    <cellStyle name="Accent1 - 40%" xfId="173" xr:uid="{00000000-0005-0000-0000-0000BA1A0000}"/>
    <cellStyle name="Accent1 - 40% 2" xfId="546" xr:uid="{00000000-0005-0000-0000-0000BB1A0000}"/>
    <cellStyle name="Accent1 - 40% 2 2" xfId="7410" xr:uid="{00000000-0005-0000-0000-0000BC1A0000}"/>
    <cellStyle name="Accent1 - 40% 3" xfId="7184" xr:uid="{00000000-0005-0000-0000-0000BD1A0000}"/>
    <cellStyle name="Accent1 - 60%" xfId="174" xr:uid="{00000000-0005-0000-0000-0000BE1A0000}"/>
    <cellStyle name="Accent1 - 60% 2" xfId="547" xr:uid="{00000000-0005-0000-0000-0000BF1A0000}"/>
    <cellStyle name="Accent1 - 60% 2 2" xfId="7411" xr:uid="{00000000-0005-0000-0000-0000C01A0000}"/>
    <cellStyle name="Accent1 - 60% 3" xfId="7185" xr:uid="{00000000-0005-0000-0000-0000C11A0000}"/>
    <cellStyle name="Accent1 10" xfId="750" xr:uid="{00000000-0005-0000-0000-0000C21A0000}"/>
    <cellStyle name="Accent1 10 2" xfId="7574" xr:uid="{00000000-0005-0000-0000-0000C31A0000}"/>
    <cellStyle name="Accent1 11" xfId="770" xr:uid="{00000000-0005-0000-0000-0000C41A0000}"/>
    <cellStyle name="Accent1 11 2" xfId="7593" xr:uid="{00000000-0005-0000-0000-0000C51A0000}"/>
    <cellStyle name="Accent1 12" xfId="780" xr:uid="{00000000-0005-0000-0000-0000C61A0000}"/>
    <cellStyle name="Accent1 12 2" xfId="7601" xr:uid="{00000000-0005-0000-0000-0000C71A0000}"/>
    <cellStyle name="Accent1 13" xfId="786" xr:uid="{00000000-0005-0000-0000-0000C81A0000}"/>
    <cellStyle name="Accent1 13 2" xfId="7607" xr:uid="{00000000-0005-0000-0000-0000C91A0000}"/>
    <cellStyle name="Accent1 14" xfId="794" xr:uid="{00000000-0005-0000-0000-0000CA1A0000}"/>
    <cellStyle name="Accent1 14 2" xfId="7614" xr:uid="{00000000-0005-0000-0000-0000CB1A0000}"/>
    <cellStyle name="Accent1 15" xfId="803" xr:uid="{00000000-0005-0000-0000-0000CC1A0000}"/>
    <cellStyle name="Accent1 15 2" xfId="7622" xr:uid="{00000000-0005-0000-0000-0000CD1A0000}"/>
    <cellStyle name="Accent1 16" xfId="1350" xr:uid="{00000000-0005-0000-0000-0000CE1A0000}"/>
    <cellStyle name="Accent1 16 2" xfId="7989" xr:uid="{00000000-0005-0000-0000-0000CF1A0000}"/>
    <cellStyle name="Accent1 17" xfId="1353" xr:uid="{00000000-0005-0000-0000-0000D01A0000}"/>
    <cellStyle name="Accent1 17 2" xfId="7992" xr:uid="{00000000-0005-0000-0000-0000D11A0000}"/>
    <cellStyle name="Accent1 18" xfId="1376" xr:uid="{00000000-0005-0000-0000-0000D21A0000}"/>
    <cellStyle name="Accent1 18 2" xfId="8014" xr:uid="{00000000-0005-0000-0000-0000D31A0000}"/>
    <cellStyle name="Accent1 19" xfId="1378" xr:uid="{00000000-0005-0000-0000-0000D41A0000}"/>
    <cellStyle name="Accent1 19 2" xfId="8016" xr:uid="{00000000-0005-0000-0000-0000D51A0000}"/>
    <cellStyle name="Accent1 2" xfId="548" xr:uid="{00000000-0005-0000-0000-0000D61A0000}"/>
    <cellStyle name="Accent1 2 2" xfId="4855" xr:uid="{00000000-0005-0000-0000-0000D71A0000}"/>
    <cellStyle name="Accent1 2 2 2" xfId="4856" xr:uid="{00000000-0005-0000-0000-0000D81A0000}"/>
    <cellStyle name="Accent1 2 2 3" xfId="4857" xr:uid="{00000000-0005-0000-0000-0000D91A0000}"/>
    <cellStyle name="Accent1 2 3" xfId="4854" xr:uid="{00000000-0005-0000-0000-0000DA1A0000}"/>
    <cellStyle name="Accent1 2 4" xfId="7412" xr:uid="{00000000-0005-0000-0000-0000DB1A0000}"/>
    <cellStyle name="Accent1 2 5" xfId="37306" xr:uid="{00000000-0005-0000-0000-0000DC1A0000}"/>
    <cellStyle name="Accent1 20" xfId="1394" xr:uid="{00000000-0005-0000-0000-0000DD1A0000}"/>
    <cellStyle name="Accent1 20 2" xfId="8028" xr:uid="{00000000-0005-0000-0000-0000DE1A0000}"/>
    <cellStyle name="Accent1 21" xfId="1403" xr:uid="{00000000-0005-0000-0000-0000DF1A0000}"/>
    <cellStyle name="Accent1 21 2" xfId="8037" xr:uid="{00000000-0005-0000-0000-0000E01A0000}"/>
    <cellStyle name="Accent1 22" xfId="1410" xr:uid="{00000000-0005-0000-0000-0000E11A0000}"/>
    <cellStyle name="Accent1 22 2" xfId="8043" xr:uid="{00000000-0005-0000-0000-0000E21A0000}"/>
    <cellStyle name="Accent1 23" xfId="1416" xr:uid="{00000000-0005-0000-0000-0000E31A0000}"/>
    <cellStyle name="Accent1 23 2" xfId="8048" xr:uid="{00000000-0005-0000-0000-0000E41A0000}"/>
    <cellStyle name="Accent1 24" xfId="1422" xr:uid="{00000000-0005-0000-0000-0000E51A0000}"/>
    <cellStyle name="Accent1 24 2" xfId="8054" xr:uid="{00000000-0005-0000-0000-0000E61A0000}"/>
    <cellStyle name="Accent1 25" xfId="1433" xr:uid="{00000000-0005-0000-0000-0000E71A0000}"/>
    <cellStyle name="Accent1 25 2" xfId="8063" xr:uid="{00000000-0005-0000-0000-0000E81A0000}"/>
    <cellStyle name="Accent1 26" xfId="1439" xr:uid="{00000000-0005-0000-0000-0000E91A0000}"/>
    <cellStyle name="Accent1 26 2" xfId="8069" xr:uid="{00000000-0005-0000-0000-0000EA1A0000}"/>
    <cellStyle name="Accent1 27" xfId="1502" xr:uid="{00000000-0005-0000-0000-0000EB1A0000}"/>
    <cellStyle name="Accent1 27 2" xfId="8122" xr:uid="{00000000-0005-0000-0000-0000EC1A0000}"/>
    <cellStyle name="Accent1 28" xfId="2165" xr:uid="{00000000-0005-0000-0000-0000ED1A0000}"/>
    <cellStyle name="Accent1 28 2" xfId="8694" xr:uid="{00000000-0005-0000-0000-0000EE1A0000}"/>
    <cellStyle name="Accent1 29" xfId="1464" xr:uid="{00000000-0005-0000-0000-0000EF1A0000}"/>
    <cellStyle name="Accent1 29 2" xfId="8093" xr:uid="{00000000-0005-0000-0000-0000F01A0000}"/>
    <cellStyle name="Accent1 3" xfId="549" xr:uid="{00000000-0005-0000-0000-0000F11A0000}"/>
    <cellStyle name="Accent1 3 2" xfId="4161" xr:uid="{00000000-0005-0000-0000-0000F21A0000}"/>
    <cellStyle name="Accent1 3 2 2" xfId="10120" xr:uid="{00000000-0005-0000-0000-0000F31A0000}"/>
    <cellStyle name="Accent1 3 3" xfId="7413" xr:uid="{00000000-0005-0000-0000-0000F41A0000}"/>
    <cellStyle name="Accent1 30" xfId="1823" xr:uid="{00000000-0005-0000-0000-0000F51A0000}"/>
    <cellStyle name="Accent1 30 2" xfId="8397" xr:uid="{00000000-0005-0000-0000-0000F61A0000}"/>
    <cellStyle name="Accent1 31" xfId="2260" xr:uid="{00000000-0005-0000-0000-0000F71A0000}"/>
    <cellStyle name="Accent1 31 2" xfId="8780" xr:uid="{00000000-0005-0000-0000-0000F81A0000}"/>
    <cellStyle name="Accent1 32" xfId="2197" xr:uid="{00000000-0005-0000-0000-0000F91A0000}"/>
    <cellStyle name="Accent1 32 2" xfId="8722" xr:uid="{00000000-0005-0000-0000-0000FA1A0000}"/>
    <cellStyle name="Accent1 33" xfId="2231" xr:uid="{00000000-0005-0000-0000-0000FB1A0000}"/>
    <cellStyle name="Accent1 33 2" xfId="8754" xr:uid="{00000000-0005-0000-0000-0000FC1A0000}"/>
    <cellStyle name="Accent1 34" xfId="2217" xr:uid="{00000000-0005-0000-0000-0000FD1A0000}"/>
    <cellStyle name="Accent1 34 2" xfId="8740" xr:uid="{00000000-0005-0000-0000-0000FE1A0000}"/>
    <cellStyle name="Accent1 35" xfId="2221" xr:uid="{00000000-0005-0000-0000-0000FF1A0000}"/>
    <cellStyle name="Accent1 35 2" xfId="8744" xr:uid="{00000000-0005-0000-0000-0000001B0000}"/>
    <cellStyle name="Accent1 36" xfId="1685" xr:uid="{00000000-0005-0000-0000-0000011B0000}"/>
    <cellStyle name="Accent1 36 2" xfId="8290" xr:uid="{00000000-0005-0000-0000-0000021B0000}"/>
    <cellStyle name="Accent1 37" xfId="1568" xr:uid="{00000000-0005-0000-0000-0000031B0000}"/>
    <cellStyle name="Accent1 37 2" xfId="8179" xr:uid="{00000000-0005-0000-0000-0000041B0000}"/>
    <cellStyle name="Accent1 38" xfId="1559" xr:uid="{00000000-0005-0000-0000-0000051B0000}"/>
    <cellStyle name="Accent1 38 2" xfId="8171" xr:uid="{00000000-0005-0000-0000-0000061B0000}"/>
    <cellStyle name="Accent1 39" xfId="2253" xr:uid="{00000000-0005-0000-0000-0000071B0000}"/>
    <cellStyle name="Accent1 39 2" xfId="8774" xr:uid="{00000000-0005-0000-0000-0000081B0000}"/>
    <cellStyle name="Accent1 4" xfId="550" xr:uid="{00000000-0005-0000-0000-0000091B0000}"/>
    <cellStyle name="Accent1 4 2" xfId="7414" xr:uid="{00000000-0005-0000-0000-00000A1B0000}"/>
    <cellStyle name="Accent1 40" xfId="2203" xr:uid="{00000000-0005-0000-0000-00000B1B0000}"/>
    <cellStyle name="Accent1 40 2" xfId="8727" xr:uid="{00000000-0005-0000-0000-00000C1B0000}"/>
    <cellStyle name="Accent1 41" xfId="1594" xr:uid="{00000000-0005-0000-0000-00000D1B0000}"/>
    <cellStyle name="Accent1 41 2" xfId="8202" xr:uid="{00000000-0005-0000-0000-00000E1B0000}"/>
    <cellStyle name="Accent1 42" xfId="1841" xr:uid="{00000000-0005-0000-0000-00000F1B0000}"/>
    <cellStyle name="Accent1 42 2" xfId="8410" xr:uid="{00000000-0005-0000-0000-0000101B0000}"/>
    <cellStyle name="Accent1 43" xfId="1566" xr:uid="{00000000-0005-0000-0000-0000111B0000}"/>
    <cellStyle name="Accent1 43 2" xfId="8177" xr:uid="{00000000-0005-0000-0000-0000121B0000}"/>
    <cellStyle name="Accent1 44" xfId="2183" xr:uid="{00000000-0005-0000-0000-0000131B0000}"/>
    <cellStyle name="Accent1 44 2" xfId="8709" xr:uid="{00000000-0005-0000-0000-0000141B0000}"/>
    <cellStyle name="Accent1 45" xfId="2241" xr:uid="{00000000-0005-0000-0000-0000151B0000}"/>
    <cellStyle name="Accent1 45 2" xfId="8763" xr:uid="{00000000-0005-0000-0000-0000161B0000}"/>
    <cellStyle name="Accent1 46" xfId="2211" xr:uid="{00000000-0005-0000-0000-0000171B0000}"/>
    <cellStyle name="Accent1 46 2" xfId="8734" xr:uid="{00000000-0005-0000-0000-0000181B0000}"/>
    <cellStyle name="Accent1 47" xfId="1734" xr:uid="{00000000-0005-0000-0000-0000191B0000}"/>
    <cellStyle name="Accent1 47 2" xfId="8324" xr:uid="{00000000-0005-0000-0000-00001A1B0000}"/>
    <cellStyle name="Accent1 48" xfId="1702" xr:uid="{00000000-0005-0000-0000-00001B1B0000}"/>
    <cellStyle name="Accent1 48 2" xfId="8299" xr:uid="{00000000-0005-0000-0000-00001C1B0000}"/>
    <cellStyle name="Accent1 49" xfId="1803" xr:uid="{00000000-0005-0000-0000-00001D1B0000}"/>
    <cellStyle name="Accent1 49 2" xfId="8384" xr:uid="{00000000-0005-0000-0000-00001E1B0000}"/>
    <cellStyle name="Accent1 5" xfId="665" xr:uid="{00000000-0005-0000-0000-00001F1B0000}"/>
    <cellStyle name="Accent1 5 2" xfId="1265" xr:uid="{00000000-0005-0000-0000-0000201B0000}"/>
    <cellStyle name="Accent1 5 2 2" xfId="7945" xr:uid="{00000000-0005-0000-0000-0000211B0000}"/>
    <cellStyle name="Accent1 5 3" xfId="7498" xr:uid="{00000000-0005-0000-0000-0000221B0000}"/>
    <cellStyle name="Accent1 50" xfId="1572" xr:uid="{00000000-0005-0000-0000-0000231B0000}"/>
    <cellStyle name="Accent1 50 2" xfId="8181" xr:uid="{00000000-0005-0000-0000-0000241B0000}"/>
    <cellStyle name="Accent1 51" xfId="1746" xr:uid="{00000000-0005-0000-0000-0000251B0000}"/>
    <cellStyle name="Accent1 51 2" xfId="8334" xr:uid="{00000000-0005-0000-0000-0000261B0000}"/>
    <cellStyle name="Accent1 52" xfId="2252" xr:uid="{00000000-0005-0000-0000-0000271B0000}"/>
    <cellStyle name="Accent1 52 2" xfId="8773" xr:uid="{00000000-0005-0000-0000-0000281B0000}"/>
    <cellStyle name="Accent1 53" xfId="2202" xr:uid="{00000000-0005-0000-0000-0000291B0000}"/>
    <cellStyle name="Accent1 53 2" xfId="8726" xr:uid="{00000000-0005-0000-0000-00002A1B0000}"/>
    <cellStyle name="Accent1 54" xfId="1678" xr:uid="{00000000-0005-0000-0000-00002B1B0000}"/>
    <cellStyle name="Accent1 54 2" xfId="8284" xr:uid="{00000000-0005-0000-0000-00002C1B0000}"/>
    <cellStyle name="Accent1 55" xfId="1540" xr:uid="{00000000-0005-0000-0000-00002D1B0000}"/>
    <cellStyle name="Accent1 55 2" xfId="8154" xr:uid="{00000000-0005-0000-0000-00002E1B0000}"/>
    <cellStyle name="Accent1 56" xfId="1940" xr:uid="{00000000-0005-0000-0000-00002F1B0000}"/>
    <cellStyle name="Accent1 56 2" xfId="8508" xr:uid="{00000000-0005-0000-0000-0000301B0000}"/>
    <cellStyle name="Accent1 57" xfId="2276" xr:uid="{00000000-0005-0000-0000-0000311B0000}"/>
    <cellStyle name="Accent1 57 2" xfId="8794" xr:uid="{00000000-0005-0000-0000-0000321B0000}"/>
    <cellStyle name="Accent1 58" xfId="2277" xr:uid="{00000000-0005-0000-0000-0000331B0000}"/>
    <cellStyle name="Accent1 58 2" xfId="8795" xr:uid="{00000000-0005-0000-0000-0000341B0000}"/>
    <cellStyle name="Accent1 59" xfId="2278" xr:uid="{00000000-0005-0000-0000-0000351B0000}"/>
    <cellStyle name="Accent1 59 2" xfId="8796" xr:uid="{00000000-0005-0000-0000-0000361B0000}"/>
    <cellStyle name="Accent1 6" xfId="677" xr:uid="{00000000-0005-0000-0000-0000371B0000}"/>
    <cellStyle name="Accent1 6 2" xfId="7506" xr:uid="{00000000-0005-0000-0000-0000381B0000}"/>
    <cellStyle name="Accent1 60" xfId="2279" xr:uid="{00000000-0005-0000-0000-0000391B0000}"/>
    <cellStyle name="Accent1 60 2" xfId="8797" xr:uid="{00000000-0005-0000-0000-00003A1B0000}"/>
    <cellStyle name="Accent1 61" xfId="2280" xr:uid="{00000000-0005-0000-0000-00003B1B0000}"/>
    <cellStyle name="Accent1 61 2" xfId="8798" xr:uid="{00000000-0005-0000-0000-00003C1B0000}"/>
    <cellStyle name="Accent1 62" xfId="2281" xr:uid="{00000000-0005-0000-0000-00003D1B0000}"/>
    <cellStyle name="Accent1 62 2" xfId="8799" xr:uid="{00000000-0005-0000-0000-00003E1B0000}"/>
    <cellStyle name="Accent1 63" xfId="2282" xr:uid="{00000000-0005-0000-0000-00003F1B0000}"/>
    <cellStyle name="Accent1 63 2" xfId="8800" xr:uid="{00000000-0005-0000-0000-0000401B0000}"/>
    <cellStyle name="Accent1 64" xfId="2283" xr:uid="{00000000-0005-0000-0000-0000411B0000}"/>
    <cellStyle name="Accent1 64 2" xfId="8801" xr:uid="{00000000-0005-0000-0000-0000421B0000}"/>
    <cellStyle name="Accent1 65" xfId="2284" xr:uid="{00000000-0005-0000-0000-0000431B0000}"/>
    <cellStyle name="Accent1 65 2" xfId="8802" xr:uid="{00000000-0005-0000-0000-0000441B0000}"/>
    <cellStyle name="Accent1 66" xfId="2289" xr:uid="{00000000-0005-0000-0000-0000451B0000}"/>
    <cellStyle name="Accent1 66 2" xfId="8805" xr:uid="{00000000-0005-0000-0000-0000461B0000}"/>
    <cellStyle name="Accent1 67" xfId="2312" xr:uid="{00000000-0005-0000-0000-0000471B0000}"/>
    <cellStyle name="Accent1 67 2" xfId="8826" xr:uid="{00000000-0005-0000-0000-0000481B0000}"/>
    <cellStyle name="Accent1 68" xfId="2318" xr:uid="{00000000-0005-0000-0000-0000491B0000}"/>
    <cellStyle name="Accent1 68 2" xfId="8832" xr:uid="{00000000-0005-0000-0000-00004A1B0000}"/>
    <cellStyle name="Accent1 69" xfId="2341" xr:uid="{00000000-0005-0000-0000-00004B1B0000}"/>
    <cellStyle name="Accent1 69 2" xfId="8853" xr:uid="{00000000-0005-0000-0000-00004C1B0000}"/>
    <cellStyle name="Accent1 7" xfId="699" xr:uid="{00000000-0005-0000-0000-00004D1B0000}"/>
    <cellStyle name="Accent1 7 2" xfId="7526" xr:uid="{00000000-0005-0000-0000-00004E1B0000}"/>
    <cellStyle name="Accent1 70" xfId="2350" xr:uid="{00000000-0005-0000-0000-00004F1B0000}"/>
    <cellStyle name="Accent1 70 2" xfId="8862" xr:uid="{00000000-0005-0000-0000-0000501B0000}"/>
    <cellStyle name="Accent1 71" xfId="7073" xr:uid="{00000000-0005-0000-0000-0000511B0000}"/>
    <cellStyle name="Accent1 71 2" xfId="11915" xr:uid="{00000000-0005-0000-0000-0000521B0000}"/>
    <cellStyle name="Accent1 72" xfId="7082" xr:uid="{00000000-0005-0000-0000-0000531B0000}"/>
    <cellStyle name="Accent1 72 2" xfId="11924" xr:uid="{00000000-0005-0000-0000-0000541B0000}"/>
    <cellStyle name="Accent1 73" xfId="7074" xr:uid="{00000000-0005-0000-0000-0000551B0000}"/>
    <cellStyle name="Accent1 73 2" xfId="11916" xr:uid="{00000000-0005-0000-0000-0000561B0000}"/>
    <cellStyle name="Accent1 74" xfId="11954" xr:uid="{00000000-0005-0000-0000-0000571B0000}"/>
    <cellStyle name="Accent1 75" xfId="16916" xr:uid="{00000000-0005-0000-0000-0000581B0000}"/>
    <cellStyle name="Accent1 76" xfId="18260" xr:uid="{00000000-0005-0000-0000-0000591B0000}"/>
    <cellStyle name="Accent1 77" xfId="17296" xr:uid="{00000000-0005-0000-0000-00005A1B0000}"/>
    <cellStyle name="Accent1 78" xfId="20509" xr:uid="{00000000-0005-0000-0000-00005B1B0000}"/>
    <cellStyle name="Accent1 79" xfId="17262" xr:uid="{00000000-0005-0000-0000-00005C1B0000}"/>
    <cellStyle name="Accent1 8" xfId="719" xr:uid="{00000000-0005-0000-0000-00005D1B0000}"/>
    <cellStyle name="Accent1 8 2" xfId="7545" xr:uid="{00000000-0005-0000-0000-00005E1B0000}"/>
    <cellStyle name="Accent1 80" xfId="18416" xr:uid="{00000000-0005-0000-0000-00005F1B0000}"/>
    <cellStyle name="Accent1 81" xfId="7138" xr:uid="{00000000-0005-0000-0000-0000601B0000}"/>
    <cellStyle name="Accent1 82" xfId="26720" xr:uid="{00000000-0005-0000-0000-0000611B0000}"/>
    <cellStyle name="Accent1 83" xfId="100" xr:uid="{00000000-0005-0000-0000-0000621B0000}"/>
    <cellStyle name="Accent1 84" xfId="55" xr:uid="{00000000-0005-0000-0000-0000631B0000}"/>
    <cellStyle name="Accent1 9" xfId="728" xr:uid="{00000000-0005-0000-0000-0000641B0000}"/>
    <cellStyle name="Accent1 9 2" xfId="7553" xr:uid="{00000000-0005-0000-0000-0000651B0000}"/>
    <cellStyle name="Accent2 - 20%" xfId="175" xr:uid="{00000000-0005-0000-0000-0000661B0000}"/>
    <cellStyle name="Accent2 - 20% 2" xfId="551" xr:uid="{00000000-0005-0000-0000-0000671B0000}"/>
    <cellStyle name="Accent2 - 20% 2 2" xfId="7415" xr:uid="{00000000-0005-0000-0000-0000681B0000}"/>
    <cellStyle name="Accent2 - 20% 3" xfId="7186" xr:uid="{00000000-0005-0000-0000-0000691B0000}"/>
    <cellStyle name="Accent2 - 40%" xfId="176" xr:uid="{00000000-0005-0000-0000-00006A1B0000}"/>
    <cellStyle name="Accent2 - 40% 2" xfId="552" xr:uid="{00000000-0005-0000-0000-00006B1B0000}"/>
    <cellStyle name="Accent2 - 40% 2 2" xfId="7416" xr:uid="{00000000-0005-0000-0000-00006C1B0000}"/>
    <cellStyle name="Accent2 - 40% 3" xfId="7187" xr:uid="{00000000-0005-0000-0000-00006D1B0000}"/>
    <cellStyle name="Accent2 - 60%" xfId="177" xr:uid="{00000000-0005-0000-0000-00006E1B0000}"/>
    <cellStyle name="Accent2 - 60% 2" xfId="553" xr:uid="{00000000-0005-0000-0000-00006F1B0000}"/>
    <cellStyle name="Accent2 - 60% 2 2" xfId="7417" xr:uid="{00000000-0005-0000-0000-0000701B0000}"/>
    <cellStyle name="Accent2 - 60% 3" xfId="7188" xr:uid="{00000000-0005-0000-0000-0000711B0000}"/>
    <cellStyle name="Accent2 10" xfId="753" xr:uid="{00000000-0005-0000-0000-0000721B0000}"/>
    <cellStyle name="Accent2 10 2" xfId="7577" xr:uid="{00000000-0005-0000-0000-0000731B0000}"/>
    <cellStyle name="Accent2 11" xfId="771" xr:uid="{00000000-0005-0000-0000-0000741B0000}"/>
    <cellStyle name="Accent2 11 2" xfId="7594" xr:uid="{00000000-0005-0000-0000-0000751B0000}"/>
    <cellStyle name="Accent2 12" xfId="781" xr:uid="{00000000-0005-0000-0000-0000761B0000}"/>
    <cellStyle name="Accent2 12 2" xfId="7602" xr:uid="{00000000-0005-0000-0000-0000771B0000}"/>
    <cellStyle name="Accent2 13" xfId="789" xr:uid="{00000000-0005-0000-0000-0000781B0000}"/>
    <cellStyle name="Accent2 13 2" xfId="7610" xr:uid="{00000000-0005-0000-0000-0000791B0000}"/>
    <cellStyle name="Accent2 14" xfId="795" xr:uid="{00000000-0005-0000-0000-00007A1B0000}"/>
    <cellStyle name="Accent2 14 2" xfId="7615" xr:uid="{00000000-0005-0000-0000-00007B1B0000}"/>
    <cellStyle name="Accent2 15" xfId="806" xr:uid="{00000000-0005-0000-0000-00007C1B0000}"/>
    <cellStyle name="Accent2 15 2" xfId="7625" xr:uid="{00000000-0005-0000-0000-00007D1B0000}"/>
    <cellStyle name="Accent2 16" xfId="1354" xr:uid="{00000000-0005-0000-0000-00007E1B0000}"/>
    <cellStyle name="Accent2 16 2" xfId="7993" xr:uid="{00000000-0005-0000-0000-00007F1B0000}"/>
    <cellStyle name="Accent2 17" xfId="1373" xr:uid="{00000000-0005-0000-0000-0000801B0000}"/>
    <cellStyle name="Accent2 17 2" xfId="8011" xr:uid="{00000000-0005-0000-0000-0000811B0000}"/>
    <cellStyle name="Accent2 18" xfId="1383" xr:uid="{00000000-0005-0000-0000-0000821B0000}"/>
    <cellStyle name="Accent2 18 2" xfId="8018" xr:uid="{00000000-0005-0000-0000-0000831B0000}"/>
    <cellStyle name="Accent2 19" xfId="1387" xr:uid="{00000000-0005-0000-0000-0000841B0000}"/>
    <cellStyle name="Accent2 19 2" xfId="8022" xr:uid="{00000000-0005-0000-0000-0000851B0000}"/>
    <cellStyle name="Accent2 2" xfId="554" xr:uid="{00000000-0005-0000-0000-0000861B0000}"/>
    <cellStyle name="Accent2 2 2" xfId="4859" xr:uid="{00000000-0005-0000-0000-0000871B0000}"/>
    <cellStyle name="Accent2 2 2 2" xfId="4860" xr:uid="{00000000-0005-0000-0000-0000881B0000}"/>
    <cellStyle name="Accent2 2 2 3" xfId="4861" xr:uid="{00000000-0005-0000-0000-0000891B0000}"/>
    <cellStyle name="Accent2 2 3" xfId="4858" xr:uid="{00000000-0005-0000-0000-00008A1B0000}"/>
    <cellStyle name="Accent2 2 4" xfId="7418" xr:uid="{00000000-0005-0000-0000-00008B1B0000}"/>
    <cellStyle name="Accent2 20" xfId="1396" xr:uid="{00000000-0005-0000-0000-00008C1B0000}"/>
    <cellStyle name="Accent2 20 2" xfId="8030" xr:uid="{00000000-0005-0000-0000-00008D1B0000}"/>
    <cellStyle name="Accent2 21" xfId="1407" xr:uid="{00000000-0005-0000-0000-00008E1B0000}"/>
    <cellStyle name="Accent2 21 2" xfId="8040" xr:uid="{00000000-0005-0000-0000-00008F1B0000}"/>
    <cellStyle name="Accent2 22" xfId="1398" xr:uid="{00000000-0005-0000-0000-0000901B0000}"/>
    <cellStyle name="Accent2 22 2" xfId="8032" xr:uid="{00000000-0005-0000-0000-0000911B0000}"/>
    <cellStyle name="Accent2 23" xfId="1417" xr:uid="{00000000-0005-0000-0000-0000921B0000}"/>
    <cellStyle name="Accent2 23 2" xfId="8049" xr:uid="{00000000-0005-0000-0000-0000931B0000}"/>
    <cellStyle name="Accent2 24" xfId="1425" xr:uid="{00000000-0005-0000-0000-0000941B0000}"/>
    <cellStyle name="Accent2 24 2" xfId="8057" xr:uid="{00000000-0005-0000-0000-0000951B0000}"/>
    <cellStyle name="Accent2 25" xfId="1436" xr:uid="{00000000-0005-0000-0000-0000961B0000}"/>
    <cellStyle name="Accent2 25 2" xfId="8066" xr:uid="{00000000-0005-0000-0000-0000971B0000}"/>
    <cellStyle name="Accent2 26" xfId="1452" xr:uid="{00000000-0005-0000-0000-0000981B0000}"/>
    <cellStyle name="Accent2 26 2" xfId="8082" xr:uid="{00000000-0005-0000-0000-0000991B0000}"/>
    <cellStyle name="Accent2 27" xfId="1506" xr:uid="{00000000-0005-0000-0000-00009A1B0000}"/>
    <cellStyle name="Accent2 27 2" xfId="8126" xr:uid="{00000000-0005-0000-0000-00009B1B0000}"/>
    <cellStyle name="Accent2 28" xfId="2166" xr:uid="{00000000-0005-0000-0000-00009C1B0000}"/>
    <cellStyle name="Accent2 28 2" xfId="8695" xr:uid="{00000000-0005-0000-0000-00009D1B0000}"/>
    <cellStyle name="Accent2 29" xfId="1467" xr:uid="{00000000-0005-0000-0000-00009E1B0000}"/>
    <cellStyle name="Accent2 29 2" xfId="8096" xr:uid="{00000000-0005-0000-0000-00009F1B0000}"/>
    <cellStyle name="Accent2 3" xfId="555" xr:uid="{00000000-0005-0000-0000-0000A01B0000}"/>
    <cellStyle name="Accent2 3 2" xfId="4165" xr:uid="{00000000-0005-0000-0000-0000A11B0000}"/>
    <cellStyle name="Accent2 3 2 2" xfId="10124" xr:uid="{00000000-0005-0000-0000-0000A21B0000}"/>
    <cellStyle name="Accent2 3 3" xfId="7419" xr:uid="{00000000-0005-0000-0000-0000A31B0000}"/>
    <cellStyle name="Accent2 30" xfId="1596" xr:uid="{00000000-0005-0000-0000-0000A41B0000}"/>
    <cellStyle name="Accent2 30 2" xfId="8204" xr:uid="{00000000-0005-0000-0000-0000A51B0000}"/>
    <cellStyle name="Accent2 31" xfId="1820" xr:uid="{00000000-0005-0000-0000-0000A61B0000}"/>
    <cellStyle name="Accent2 31 2" xfId="8394" xr:uid="{00000000-0005-0000-0000-0000A71B0000}"/>
    <cellStyle name="Accent2 32" xfId="2186" xr:uid="{00000000-0005-0000-0000-0000A81B0000}"/>
    <cellStyle name="Accent2 32 2" xfId="8712" xr:uid="{00000000-0005-0000-0000-0000A91B0000}"/>
    <cellStyle name="Accent2 33" xfId="2238" xr:uid="{00000000-0005-0000-0000-0000AA1B0000}"/>
    <cellStyle name="Accent2 33 2" xfId="8760" xr:uid="{00000000-0005-0000-0000-0000AB1B0000}"/>
    <cellStyle name="Accent2 34" xfId="2214" xr:uid="{00000000-0005-0000-0000-0000AC1B0000}"/>
    <cellStyle name="Accent2 34 2" xfId="8737" xr:uid="{00000000-0005-0000-0000-0000AD1B0000}"/>
    <cellStyle name="Accent2 35" xfId="2225" xr:uid="{00000000-0005-0000-0000-0000AE1B0000}"/>
    <cellStyle name="Accent2 35 2" xfId="8748" xr:uid="{00000000-0005-0000-0000-0000AF1B0000}"/>
    <cellStyle name="Accent2 36" xfId="2188" xr:uid="{00000000-0005-0000-0000-0000B01B0000}"/>
    <cellStyle name="Accent2 36 2" xfId="8714" xr:uid="{00000000-0005-0000-0000-0000B11B0000}"/>
    <cellStyle name="Accent2 37" xfId="1545" xr:uid="{00000000-0005-0000-0000-0000B21B0000}"/>
    <cellStyle name="Accent2 37 2" xfId="8159" xr:uid="{00000000-0005-0000-0000-0000B31B0000}"/>
    <cellStyle name="Accent2 38" xfId="2247" xr:uid="{00000000-0005-0000-0000-0000B41B0000}"/>
    <cellStyle name="Accent2 38 2" xfId="8768" xr:uid="{00000000-0005-0000-0000-0000B51B0000}"/>
    <cellStyle name="Accent2 39" xfId="2207" xr:uid="{00000000-0005-0000-0000-0000B61B0000}"/>
    <cellStyle name="Accent2 39 2" xfId="8731" xr:uid="{00000000-0005-0000-0000-0000B71B0000}"/>
    <cellStyle name="Accent2 4" xfId="556" xr:uid="{00000000-0005-0000-0000-0000B81B0000}"/>
    <cellStyle name="Accent2 4 2" xfId="7420" xr:uid="{00000000-0005-0000-0000-0000B91B0000}"/>
    <cellStyle name="Accent2 40" xfId="2227" xr:uid="{00000000-0005-0000-0000-0000BA1B0000}"/>
    <cellStyle name="Accent2 40 2" xfId="8750" xr:uid="{00000000-0005-0000-0000-0000BB1B0000}"/>
    <cellStyle name="Accent2 41" xfId="1584" xr:uid="{00000000-0005-0000-0000-0000BC1B0000}"/>
    <cellStyle name="Accent2 41 2" xfId="8193" xr:uid="{00000000-0005-0000-0000-0000BD1B0000}"/>
    <cellStyle name="Accent2 42" xfId="2178" xr:uid="{00000000-0005-0000-0000-0000BE1B0000}"/>
    <cellStyle name="Accent2 42 2" xfId="8705" xr:uid="{00000000-0005-0000-0000-0000BF1B0000}"/>
    <cellStyle name="Accent2 43" xfId="1544" xr:uid="{00000000-0005-0000-0000-0000C01B0000}"/>
    <cellStyle name="Accent2 43 2" xfId="8158" xr:uid="{00000000-0005-0000-0000-0000C11B0000}"/>
    <cellStyle name="Accent2 44" xfId="2246" xr:uid="{00000000-0005-0000-0000-0000C21B0000}"/>
    <cellStyle name="Accent2 44 2" xfId="8767" xr:uid="{00000000-0005-0000-0000-0000C31B0000}"/>
    <cellStyle name="Accent2 45" xfId="2206" xr:uid="{00000000-0005-0000-0000-0000C41B0000}"/>
    <cellStyle name="Accent2 45 2" xfId="8730" xr:uid="{00000000-0005-0000-0000-0000C51B0000}"/>
    <cellStyle name="Accent2 46" xfId="2228" xr:uid="{00000000-0005-0000-0000-0000C61B0000}"/>
    <cellStyle name="Accent2 46 2" xfId="8751" xr:uid="{00000000-0005-0000-0000-0000C71B0000}"/>
    <cellStyle name="Accent2 47" xfId="1585" xr:uid="{00000000-0005-0000-0000-0000C81B0000}"/>
    <cellStyle name="Accent2 47 2" xfId="8194" xr:uid="{00000000-0005-0000-0000-0000C91B0000}"/>
    <cellStyle name="Accent2 48" xfId="2179" xr:uid="{00000000-0005-0000-0000-0000CA1B0000}"/>
    <cellStyle name="Accent2 48 2" xfId="8706" xr:uid="{00000000-0005-0000-0000-0000CB1B0000}"/>
    <cellStyle name="Accent2 49" xfId="1597" xr:uid="{00000000-0005-0000-0000-0000CC1B0000}"/>
    <cellStyle name="Accent2 49 2" xfId="8205" xr:uid="{00000000-0005-0000-0000-0000CD1B0000}"/>
    <cellStyle name="Accent2 5" xfId="666" xr:uid="{00000000-0005-0000-0000-0000CE1B0000}"/>
    <cellStyle name="Accent2 5 2" xfId="1266" xr:uid="{00000000-0005-0000-0000-0000CF1B0000}"/>
    <cellStyle name="Accent2 5 2 2" xfId="7946" xr:uid="{00000000-0005-0000-0000-0000D01B0000}"/>
    <cellStyle name="Accent2 5 3" xfId="7499" xr:uid="{00000000-0005-0000-0000-0000D11B0000}"/>
    <cellStyle name="Accent2 50" xfId="1783" xr:uid="{00000000-0005-0000-0000-0000D21B0000}"/>
    <cellStyle name="Accent2 50 2" xfId="8367" xr:uid="{00000000-0005-0000-0000-0000D31B0000}"/>
    <cellStyle name="Accent2 51" xfId="1575" xr:uid="{00000000-0005-0000-0000-0000D41B0000}"/>
    <cellStyle name="Accent2 51 2" xfId="8184" xr:uid="{00000000-0005-0000-0000-0000D51B0000}"/>
    <cellStyle name="Accent2 52" xfId="2136" xr:uid="{00000000-0005-0000-0000-0000D61B0000}"/>
    <cellStyle name="Accent2 52 2" xfId="8672" xr:uid="{00000000-0005-0000-0000-0000D71B0000}"/>
    <cellStyle name="Accent2 53" xfId="1830" xr:uid="{00000000-0005-0000-0000-0000D81B0000}"/>
    <cellStyle name="Accent2 53 2" xfId="8403" xr:uid="{00000000-0005-0000-0000-0000D91B0000}"/>
    <cellStyle name="Accent2 54" xfId="2139" xr:uid="{00000000-0005-0000-0000-0000DA1B0000}"/>
    <cellStyle name="Accent2 54 2" xfId="8673" xr:uid="{00000000-0005-0000-0000-0000DB1B0000}"/>
    <cellStyle name="Accent2 55" xfId="2185" xr:uid="{00000000-0005-0000-0000-0000DC1B0000}"/>
    <cellStyle name="Accent2 55 2" xfId="8711" xr:uid="{00000000-0005-0000-0000-0000DD1B0000}"/>
    <cellStyle name="Accent2 56" xfId="2240" xr:uid="{00000000-0005-0000-0000-0000DE1B0000}"/>
    <cellStyle name="Accent2 56 2" xfId="8762" xr:uid="{00000000-0005-0000-0000-0000DF1B0000}"/>
    <cellStyle name="Accent2 57" xfId="2212" xr:uid="{00000000-0005-0000-0000-0000E01B0000}"/>
    <cellStyle name="Accent2 57 2" xfId="8735" xr:uid="{00000000-0005-0000-0000-0000E11B0000}"/>
    <cellStyle name="Accent2 58" xfId="2226" xr:uid="{00000000-0005-0000-0000-0000E21B0000}"/>
    <cellStyle name="Accent2 58 2" xfId="8749" xr:uid="{00000000-0005-0000-0000-0000E31B0000}"/>
    <cellStyle name="Accent2 59" xfId="1549" xr:uid="{00000000-0005-0000-0000-0000E41B0000}"/>
    <cellStyle name="Accent2 59 2" xfId="8162" xr:uid="{00000000-0005-0000-0000-0000E51B0000}"/>
    <cellStyle name="Accent2 6" xfId="680" xr:uid="{00000000-0005-0000-0000-0000E61B0000}"/>
    <cellStyle name="Accent2 6 2" xfId="7509" xr:uid="{00000000-0005-0000-0000-0000E71B0000}"/>
    <cellStyle name="Accent2 60" xfId="1838" xr:uid="{00000000-0005-0000-0000-0000E81B0000}"/>
    <cellStyle name="Accent2 60 2" xfId="8409" xr:uid="{00000000-0005-0000-0000-0000E91B0000}"/>
    <cellStyle name="Accent2 61" xfId="1560" xr:uid="{00000000-0005-0000-0000-0000EA1B0000}"/>
    <cellStyle name="Accent2 61 2" xfId="8172" xr:uid="{00000000-0005-0000-0000-0000EB1B0000}"/>
    <cellStyle name="Accent2 62" xfId="1744" xr:uid="{00000000-0005-0000-0000-0000EC1B0000}"/>
    <cellStyle name="Accent2 62 2" xfId="8333" xr:uid="{00000000-0005-0000-0000-0000ED1B0000}"/>
    <cellStyle name="Accent2 63" xfId="1578" xr:uid="{00000000-0005-0000-0000-0000EE1B0000}"/>
    <cellStyle name="Accent2 63 2" xfId="8187" xr:uid="{00000000-0005-0000-0000-0000EF1B0000}"/>
    <cellStyle name="Accent2 64" xfId="1537" xr:uid="{00000000-0005-0000-0000-0000F01B0000}"/>
    <cellStyle name="Accent2 64 2" xfId="8152" xr:uid="{00000000-0005-0000-0000-0000F11B0000}"/>
    <cellStyle name="Accent2 65" xfId="1800" xr:uid="{00000000-0005-0000-0000-0000F21B0000}"/>
    <cellStyle name="Accent2 65 2" xfId="8382" xr:uid="{00000000-0005-0000-0000-0000F31B0000}"/>
    <cellStyle name="Accent2 66" xfId="2292" xr:uid="{00000000-0005-0000-0000-0000F41B0000}"/>
    <cellStyle name="Accent2 66 2" xfId="8808" xr:uid="{00000000-0005-0000-0000-0000F51B0000}"/>
    <cellStyle name="Accent2 67" xfId="2315" xr:uid="{00000000-0005-0000-0000-0000F61B0000}"/>
    <cellStyle name="Accent2 67 2" xfId="8829" xr:uid="{00000000-0005-0000-0000-0000F71B0000}"/>
    <cellStyle name="Accent2 68" xfId="2331" xr:uid="{00000000-0005-0000-0000-0000F81B0000}"/>
    <cellStyle name="Accent2 68 2" xfId="8845" xr:uid="{00000000-0005-0000-0000-0000F91B0000}"/>
    <cellStyle name="Accent2 69" xfId="2344" xr:uid="{00000000-0005-0000-0000-0000FA1B0000}"/>
    <cellStyle name="Accent2 69 2" xfId="8856" xr:uid="{00000000-0005-0000-0000-0000FB1B0000}"/>
    <cellStyle name="Accent2 7" xfId="702" xr:uid="{00000000-0005-0000-0000-0000FC1B0000}"/>
    <cellStyle name="Accent2 7 2" xfId="7529" xr:uid="{00000000-0005-0000-0000-0000FD1B0000}"/>
    <cellStyle name="Accent2 70" xfId="2360" xr:uid="{00000000-0005-0000-0000-0000FE1B0000}"/>
    <cellStyle name="Accent2 70 2" xfId="8872" xr:uid="{00000000-0005-0000-0000-0000FF1B0000}"/>
    <cellStyle name="Accent2 71" xfId="7075" xr:uid="{00000000-0005-0000-0000-0000001C0000}"/>
    <cellStyle name="Accent2 71 2" xfId="11917" xr:uid="{00000000-0005-0000-0000-0000011C0000}"/>
    <cellStyle name="Accent2 72" xfId="7085" xr:uid="{00000000-0005-0000-0000-0000021C0000}"/>
    <cellStyle name="Accent2 72 2" xfId="11927" xr:uid="{00000000-0005-0000-0000-0000031C0000}"/>
    <cellStyle name="Accent2 73" xfId="7088" xr:uid="{00000000-0005-0000-0000-0000041C0000}"/>
    <cellStyle name="Accent2 73 2" xfId="11930" xr:uid="{00000000-0005-0000-0000-0000051C0000}"/>
    <cellStyle name="Accent2 74" xfId="11958" xr:uid="{00000000-0005-0000-0000-0000061C0000}"/>
    <cellStyle name="Accent2 75" xfId="16919" xr:uid="{00000000-0005-0000-0000-0000071C0000}"/>
    <cellStyle name="Accent2 76" xfId="18258" xr:uid="{00000000-0005-0000-0000-0000081C0000}"/>
    <cellStyle name="Accent2 77" xfId="17824" xr:uid="{00000000-0005-0000-0000-0000091C0000}"/>
    <cellStyle name="Accent2 78" xfId="18122" xr:uid="{00000000-0005-0000-0000-00000A1C0000}"/>
    <cellStyle name="Accent2 79" xfId="20411" xr:uid="{00000000-0005-0000-0000-00000B1C0000}"/>
    <cellStyle name="Accent2 8" xfId="720" xr:uid="{00000000-0005-0000-0000-00000C1C0000}"/>
    <cellStyle name="Accent2 8 2" xfId="7546" xr:uid="{00000000-0005-0000-0000-00000D1C0000}"/>
    <cellStyle name="Accent2 80" xfId="17837" xr:uid="{00000000-0005-0000-0000-00000E1C0000}"/>
    <cellStyle name="Accent2 81" xfId="7142" xr:uid="{00000000-0005-0000-0000-00000F1C0000}"/>
    <cellStyle name="Accent2 82" xfId="26721" xr:uid="{00000000-0005-0000-0000-0000101C0000}"/>
    <cellStyle name="Accent2 83" xfId="104" xr:uid="{00000000-0005-0000-0000-0000111C0000}"/>
    <cellStyle name="Accent2 84" xfId="56" xr:uid="{00000000-0005-0000-0000-0000121C0000}"/>
    <cellStyle name="Accent2 9" xfId="731" xr:uid="{00000000-0005-0000-0000-0000131C0000}"/>
    <cellStyle name="Accent2 9 2" xfId="7556" xr:uid="{00000000-0005-0000-0000-0000141C0000}"/>
    <cellStyle name="Accent3 - 20%" xfId="178" xr:uid="{00000000-0005-0000-0000-0000151C0000}"/>
    <cellStyle name="Accent3 - 20% 2" xfId="557" xr:uid="{00000000-0005-0000-0000-0000161C0000}"/>
    <cellStyle name="Accent3 - 20% 2 2" xfId="7421" xr:uid="{00000000-0005-0000-0000-0000171C0000}"/>
    <cellStyle name="Accent3 - 20% 3" xfId="7189" xr:uid="{00000000-0005-0000-0000-0000181C0000}"/>
    <cellStyle name="Accent3 - 40%" xfId="179" xr:uid="{00000000-0005-0000-0000-0000191C0000}"/>
    <cellStyle name="Accent3 - 40% 2" xfId="558" xr:uid="{00000000-0005-0000-0000-00001A1C0000}"/>
    <cellStyle name="Accent3 - 40% 2 2" xfId="7422" xr:uid="{00000000-0005-0000-0000-00001B1C0000}"/>
    <cellStyle name="Accent3 - 40% 3" xfId="7190" xr:uid="{00000000-0005-0000-0000-00001C1C0000}"/>
    <cellStyle name="Accent3 - 60%" xfId="180" xr:uid="{00000000-0005-0000-0000-00001D1C0000}"/>
    <cellStyle name="Accent3 - 60% 2" xfId="559" xr:uid="{00000000-0005-0000-0000-00001E1C0000}"/>
    <cellStyle name="Accent3 - 60% 2 2" xfId="7423" xr:uid="{00000000-0005-0000-0000-00001F1C0000}"/>
    <cellStyle name="Accent3 - 60% 3" xfId="7191" xr:uid="{00000000-0005-0000-0000-0000201C0000}"/>
    <cellStyle name="Accent3 10" xfId="757" xr:uid="{00000000-0005-0000-0000-0000211C0000}"/>
    <cellStyle name="Accent3 10 2" xfId="7580" xr:uid="{00000000-0005-0000-0000-0000221C0000}"/>
    <cellStyle name="Accent3 11" xfId="772" xr:uid="{00000000-0005-0000-0000-0000231C0000}"/>
    <cellStyle name="Accent3 11 2" xfId="7595" xr:uid="{00000000-0005-0000-0000-0000241C0000}"/>
    <cellStyle name="Accent3 12" xfId="783" xr:uid="{00000000-0005-0000-0000-0000251C0000}"/>
    <cellStyle name="Accent3 12 2" xfId="7604" xr:uid="{00000000-0005-0000-0000-0000261C0000}"/>
    <cellStyle name="Accent3 13" xfId="782" xr:uid="{00000000-0005-0000-0000-0000271C0000}"/>
    <cellStyle name="Accent3 13 2" xfId="7603" xr:uid="{00000000-0005-0000-0000-0000281C0000}"/>
    <cellStyle name="Accent3 14" xfId="796" xr:uid="{00000000-0005-0000-0000-0000291C0000}"/>
    <cellStyle name="Accent3 14 2" xfId="7616" xr:uid="{00000000-0005-0000-0000-00002A1C0000}"/>
    <cellStyle name="Accent3 15" xfId="809" xr:uid="{00000000-0005-0000-0000-00002B1C0000}"/>
    <cellStyle name="Accent3 15 2" xfId="7628" xr:uid="{00000000-0005-0000-0000-00002C1C0000}"/>
    <cellStyle name="Accent3 16" xfId="1358" xr:uid="{00000000-0005-0000-0000-00002D1C0000}"/>
    <cellStyle name="Accent3 16 2" xfId="7996" xr:uid="{00000000-0005-0000-0000-00002E1C0000}"/>
    <cellStyle name="Accent3 17" xfId="1374" xr:uid="{00000000-0005-0000-0000-00002F1C0000}"/>
    <cellStyle name="Accent3 17 2" xfId="8012" xr:uid="{00000000-0005-0000-0000-0000301C0000}"/>
    <cellStyle name="Accent3 18" xfId="1371" xr:uid="{00000000-0005-0000-0000-0000311C0000}"/>
    <cellStyle name="Accent3 18 2" xfId="8009" xr:uid="{00000000-0005-0000-0000-0000321C0000}"/>
    <cellStyle name="Accent3 19" xfId="1372" xr:uid="{00000000-0005-0000-0000-0000331C0000}"/>
    <cellStyle name="Accent3 19 2" xfId="8010" xr:uid="{00000000-0005-0000-0000-0000341C0000}"/>
    <cellStyle name="Accent3 2" xfId="560" xr:uid="{00000000-0005-0000-0000-0000351C0000}"/>
    <cellStyle name="Accent3 2 2" xfId="4863" xr:uid="{00000000-0005-0000-0000-0000361C0000}"/>
    <cellStyle name="Accent3 2 2 2" xfId="4864" xr:uid="{00000000-0005-0000-0000-0000371C0000}"/>
    <cellStyle name="Accent3 2 2 3" xfId="4865" xr:uid="{00000000-0005-0000-0000-0000381C0000}"/>
    <cellStyle name="Accent3 2 3" xfId="4862" xr:uid="{00000000-0005-0000-0000-0000391C0000}"/>
    <cellStyle name="Accent3 2 4" xfId="7424" xr:uid="{00000000-0005-0000-0000-00003A1C0000}"/>
    <cellStyle name="Accent3 20" xfId="1399" xr:uid="{00000000-0005-0000-0000-00003B1C0000}"/>
    <cellStyle name="Accent3 20 2" xfId="8033" xr:uid="{00000000-0005-0000-0000-00003C1C0000}"/>
    <cellStyle name="Accent3 21" xfId="1397" xr:uid="{00000000-0005-0000-0000-00003D1C0000}"/>
    <cellStyle name="Accent3 21 2" xfId="8031" xr:uid="{00000000-0005-0000-0000-00003E1C0000}"/>
    <cellStyle name="Accent3 22" xfId="1395" xr:uid="{00000000-0005-0000-0000-00003F1C0000}"/>
    <cellStyle name="Accent3 22 2" xfId="8029" xr:uid="{00000000-0005-0000-0000-0000401C0000}"/>
    <cellStyle name="Accent3 23" xfId="1419" xr:uid="{00000000-0005-0000-0000-0000411C0000}"/>
    <cellStyle name="Accent3 23 2" xfId="8051" xr:uid="{00000000-0005-0000-0000-0000421C0000}"/>
    <cellStyle name="Accent3 24" xfId="1418" xr:uid="{00000000-0005-0000-0000-0000431C0000}"/>
    <cellStyle name="Accent3 24 2" xfId="8050" xr:uid="{00000000-0005-0000-0000-0000441C0000}"/>
    <cellStyle name="Accent3 25" xfId="1440" xr:uid="{00000000-0005-0000-0000-0000451C0000}"/>
    <cellStyle name="Accent3 25 2" xfId="8070" xr:uid="{00000000-0005-0000-0000-0000461C0000}"/>
    <cellStyle name="Accent3 26" xfId="1453" xr:uid="{00000000-0005-0000-0000-0000471C0000}"/>
    <cellStyle name="Accent3 26 2" xfId="8083" xr:uid="{00000000-0005-0000-0000-0000481C0000}"/>
    <cellStyle name="Accent3 27" xfId="1510" xr:uid="{00000000-0005-0000-0000-0000491C0000}"/>
    <cellStyle name="Accent3 27 2" xfId="8130" xr:uid="{00000000-0005-0000-0000-00004A1C0000}"/>
    <cellStyle name="Accent3 28" xfId="2167" xr:uid="{00000000-0005-0000-0000-00004B1C0000}"/>
    <cellStyle name="Accent3 28 2" xfId="8696" xr:uid="{00000000-0005-0000-0000-00004C1C0000}"/>
    <cellStyle name="Accent3 29" xfId="1470" xr:uid="{00000000-0005-0000-0000-00004D1C0000}"/>
    <cellStyle name="Accent3 29 2" xfId="8099" xr:uid="{00000000-0005-0000-0000-00004E1C0000}"/>
    <cellStyle name="Accent3 3" xfId="561" xr:uid="{00000000-0005-0000-0000-00004F1C0000}"/>
    <cellStyle name="Accent3 3 2" xfId="4169" xr:uid="{00000000-0005-0000-0000-0000501C0000}"/>
    <cellStyle name="Accent3 3 2 2" xfId="10128" xr:uid="{00000000-0005-0000-0000-0000511C0000}"/>
    <cellStyle name="Accent3 3 3" xfId="7425" xr:uid="{00000000-0005-0000-0000-0000521C0000}"/>
    <cellStyle name="Accent3 30" xfId="1458" xr:uid="{00000000-0005-0000-0000-0000531C0000}"/>
    <cellStyle name="Accent3 30 2" xfId="8087" xr:uid="{00000000-0005-0000-0000-0000541C0000}"/>
    <cellStyle name="Accent3 31" xfId="1459" xr:uid="{00000000-0005-0000-0000-0000551C0000}"/>
    <cellStyle name="Accent3 31 2" xfId="8088" xr:uid="{00000000-0005-0000-0000-0000561C0000}"/>
    <cellStyle name="Accent3 32" xfId="1762" xr:uid="{00000000-0005-0000-0000-0000571C0000}"/>
    <cellStyle name="Accent3 32 2" xfId="8350" xr:uid="{00000000-0005-0000-0000-0000581C0000}"/>
    <cellStyle name="Accent3 33" xfId="2257" xr:uid="{00000000-0005-0000-0000-0000591C0000}"/>
    <cellStyle name="Accent3 33 2" xfId="8777" xr:uid="{00000000-0005-0000-0000-00005A1C0000}"/>
    <cellStyle name="Accent3 34" xfId="2200" xr:uid="{00000000-0005-0000-0000-00005B1C0000}"/>
    <cellStyle name="Accent3 34 2" xfId="8725" xr:uid="{00000000-0005-0000-0000-00005C1C0000}"/>
    <cellStyle name="Accent3 35" xfId="1589" xr:uid="{00000000-0005-0000-0000-00005D1C0000}"/>
    <cellStyle name="Accent3 35 2" xfId="8197" xr:uid="{00000000-0005-0000-0000-00005E1C0000}"/>
    <cellStyle name="Accent3 36" xfId="1811" xr:uid="{00000000-0005-0000-0000-00005F1C0000}"/>
    <cellStyle name="Accent3 36 2" xfId="8389" xr:uid="{00000000-0005-0000-0000-0000601C0000}"/>
    <cellStyle name="Accent3 37" xfId="1782" xr:uid="{00000000-0005-0000-0000-0000611C0000}"/>
    <cellStyle name="Accent3 37 2" xfId="8366" xr:uid="{00000000-0005-0000-0000-0000621C0000}"/>
    <cellStyle name="Accent3 38" xfId="1583" xr:uid="{00000000-0005-0000-0000-0000631C0000}"/>
    <cellStyle name="Accent3 38 2" xfId="8192" xr:uid="{00000000-0005-0000-0000-0000641C0000}"/>
    <cellStyle name="Accent3 39" xfId="1802" xr:uid="{00000000-0005-0000-0000-0000651C0000}"/>
    <cellStyle name="Accent3 39 2" xfId="8383" xr:uid="{00000000-0005-0000-0000-0000661C0000}"/>
    <cellStyle name="Accent3 4" xfId="562" xr:uid="{00000000-0005-0000-0000-0000671C0000}"/>
    <cellStyle name="Accent3 4 2" xfId="7426" xr:uid="{00000000-0005-0000-0000-0000681C0000}"/>
    <cellStyle name="Accent3 40" xfId="1831" xr:uid="{00000000-0005-0000-0000-0000691C0000}"/>
    <cellStyle name="Accent3 40 2" xfId="8404" xr:uid="{00000000-0005-0000-0000-00006A1C0000}"/>
    <cellStyle name="Accent3 41" xfId="1709" xr:uid="{00000000-0005-0000-0000-00006B1C0000}"/>
    <cellStyle name="Accent3 41 2" xfId="8303" xr:uid="{00000000-0005-0000-0000-00006C1C0000}"/>
    <cellStyle name="Accent3 42" xfId="2251" xr:uid="{00000000-0005-0000-0000-00006D1C0000}"/>
    <cellStyle name="Accent3 42 2" xfId="8772" xr:uid="{00000000-0005-0000-0000-00006E1C0000}"/>
    <cellStyle name="Accent3 43" xfId="2204" xr:uid="{00000000-0005-0000-0000-00006F1C0000}"/>
    <cellStyle name="Accent3 43 2" xfId="8728" xr:uid="{00000000-0005-0000-0000-0000701C0000}"/>
    <cellStyle name="Accent3 44" xfId="1680" xr:uid="{00000000-0005-0000-0000-0000711C0000}"/>
    <cellStyle name="Accent3 44 2" xfId="8286" xr:uid="{00000000-0005-0000-0000-0000721C0000}"/>
    <cellStyle name="Accent3 45" xfId="1476" xr:uid="{00000000-0005-0000-0000-0000731C0000}"/>
    <cellStyle name="Accent3 45 2" xfId="8105" xr:uid="{00000000-0005-0000-0000-0000741C0000}"/>
    <cellStyle name="Accent3 46" xfId="1541" xr:uid="{00000000-0005-0000-0000-0000751C0000}"/>
    <cellStyle name="Accent3 46 2" xfId="8155" xr:uid="{00000000-0005-0000-0000-0000761C0000}"/>
    <cellStyle name="Accent3 47" xfId="2076" xr:uid="{00000000-0005-0000-0000-0000771C0000}"/>
    <cellStyle name="Accent3 47 2" xfId="8635" xr:uid="{00000000-0005-0000-0000-0000781C0000}"/>
    <cellStyle name="Accent3 48" xfId="2258" xr:uid="{00000000-0005-0000-0000-0000791C0000}"/>
    <cellStyle name="Accent3 48 2" xfId="8778" xr:uid="{00000000-0005-0000-0000-00007A1C0000}"/>
    <cellStyle name="Accent3 49" xfId="2198" xr:uid="{00000000-0005-0000-0000-00007B1C0000}"/>
    <cellStyle name="Accent3 49 2" xfId="8723" xr:uid="{00000000-0005-0000-0000-00007C1C0000}"/>
    <cellStyle name="Accent3 5" xfId="667" xr:uid="{00000000-0005-0000-0000-00007D1C0000}"/>
    <cellStyle name="Accent3 5 2" xfId="1267" xr:uid="{00000000-0005-0000-0000-00007E1C0000}"/>
    <cellStyle name="Accent3 5 2 2" xfId="7947" xr:uid="{00000000-0005-0000-0000-00007F1C0000}"/>
    <cellStyle name="Accent3 5 3" xfId="7500" xr:uid="{00000000-0005-0000-0000-0000801C0000}"/>
    <cellStyle name="Accent3 50" xfId="2230" xr:uid="{00000000-0005-0000-0000-0000811C0000}"/>
    <cellStyle name="Accent3 50 2" xfId="8753" xr:uid="{00000000-0005-0000-0000-0000821C0000}"/>
    <cellStyle name="Accent3 51" xfId="1550" xr:uid="{00000000-0005-0000-0000-0000831C0000}"/>
    <cellStyle name="Accent3 51 2" xfId="8163" xr:uid="{00000000-0005-0000-0000-0000841C0000}"/>
    <cellStyle name="Accent3 52" xfId="1530" xr:uid="{00000000-0005-0000-0000-0000851C0000}"/>
    <cellStyle name="Accent3 52 2" xfId="8149" xr:uid="{00000000-0005-0000-0000-0000861C0000}"/>
    <cellStyle name="Accent3 53" xfId="2133" xr:uid="{00000000-0005-0000-0000-0000871C0000}"/>
    <cellStyle name="Accent3 53 2" xfId="8669" xr:uid="{00000000-0005-0000-0000-0000881C0000}"/>
    <cellStyle name="Accent3 54" xfId="1750" xr:uid="{00000000-0005-0000-0000-0000891C0000}"/>
    <cellStyle name="Accent3 54 2" xfId="8338" xr:uid="{00000000-0005-0000-0000-00008A1C0000}"/>
    <cellStyle name="Accent3 55" xfId="2275" xr:uid="{00000000-0005-0000-0000-00008B1C0000}"/>
    <cellStyle name="Accent3 55 2" xfId="8793" xr:uid="{00000000-0005-0000-0000-00008C1C0000}"/>
    <cellStyle name="Accent3 56" xfId="1815" xr:uid="{00000000-0005-0000-0000-00008D1C0000}"/>
    <cellStyle name="Accent3 56 2" xfId="8390" xr:uid="{00000000-0005-0000-0000-00008E1C0000}"/>
    <cellStyle name="Accent3 57" xfId="1682" xr:uid="{00000000-0005-0000-0000-00008F1C0000}"/>
    <cellStyle name="Accent3 57 2" xfId="8288" xr:uid="{00000000-0005-0000-0000-0000901C0000}"/>
    <cellStyle name="Accent3 58" xfId="1574" xr:uid="{00000000-0005-0000-0000-0000911C0000}"/>
    <cellStyle name="Accent3 58 2" xfId="8183" xr:uid="{00000000-0005-0000-0000-0000921C0000}"/>
    <cellStyle name="Accent3 59" xfId="2141" xr:uid="{00000000-0005-0000-0000-0000931C0000}"/>
    <cellStyle name="Accent3 59 2" xfId="8675" xr:uid="{00000000-0005-0000-0000-0000941C0000}"/>
    <cellStyle name="Accent3 6" xfId="683" xr:uid="{00000000-0005-0000-0000-0000951C0000}"/>
    <cellStyle name="Accent3 6 2" xfId="7512" xr:uid="{00000000-0005-0000-0000-0000961C0000}"/>
    <cellStyle name="Accent3 60" xfId="2192" xr:uid="{00000000-0005-0000-0000-0000971C0000}"/>
    <cellStyle name="Accent3 60 2" xfId="8718" xr:uid="{00000000-0005-0000-0000-0000981C0000}"/>
    <cellStyle name="Accent3 61" xfId="2234" xr:uid="{00000000-0005-0000-0000-0000991C0000}"/>
    <cellStyle name="Accent3 61 2" xfId="8756" xr:uid="{00000000-0005-0000-0000-00009A1C0000}"/>
    <cellStyle name="Accent3 62" xfId="2274" xr:uid="{00000000-0005-0000-0000-00009B1C0000}"/>
    <cellStyle name="Accent3 62 2" xfId="8792" xr:uid="{00000000-0005-0000-0000-00009C1C0000}"/>
    <cellStyle name="Accent3 63" xfId="2174" xr:uid="{00000000-0005-0000-0000-00009D1C0000}"/>
    <cellStyle name="Accent3 63 2" xfId="8701" xr:uid="{00000000-0005-0000-0000-00009E1C0000}"/>
    <cellStyle name="Accent3 64" xfId="2261" xr:uid="{00000000-0005-0000-0000-00009F1C0000}"/>
    <cellStyle name="Accent3 64 2" xfId="8781" xr:uid="{00000000-0005-0000-0000-0000A01C0000}"/>
    <cellStyle name="Accent3 65" xfId="2196" xr:uid="{00000000-0005-0000-0000-0000A11C0000}"/>
    <cellStyle name="Accent3 65 2" xfId="8721" xr:uid="{00000000-0005-0000-0000-0000A21C0000}"/>
    <cellStyle name="Accent3 66" xfId="2295" xr:uid="{00000000-0005-0000-0000-0000A31C0000}"/>
    <cellStyle name="Accent3 66 2" xfId="8811" xr:uid="{00000000-0005-0000-0000-0000A41C0000}"/>
    <cellStyle name="Accent3 67" xfId="2319" xr:uid="{00000000-0005-0000-0000-0000A51C0000}"/>
    <cellStyle name="Accent3 67 2" xfId="8833" xr:uid="{00000000-0005-0000-0000-0000A61C0000}"/>
    <cellStyle name="Accent3 68" xfId="2332" xr:uid="{00000000-0005-0000-0000-0000A71C0000}"/>
    <cellStyle name="Accent3 68 2" xfId="8846" xr:uid="{00000000-0005-0000-0000-0000A81C0000}"/>
    <cellStyle name="Accent3 69" xfId="2347" xr:uid="{00000000-0005-0000-0000-0000A91C0000}"/>
    <cellStyle name="Accent3 69 2" xfId="8859" xr:uid="{00000000-0005-0000-0000-0000AA1C0000}"/>
    <cellStyle name="Accent3 7" xfId="705" xr:uid="{00000000-0005-0000-0000-0000AB1C0000}"/>
    <cellStyle name="Accent3 7 2" xfId="7532" xr:uid="{00000000-0005-0000-0000-0000AC1C0000}"/>
    <cellStyle name="Accent3 70" xfId="2361" xr:uid="{00000000-0005-0000-0000-0000AD1C0000}"/>
    <cellStyle name="Accent3 70 2" xfId="8873" xr:uid="{00000000-0005-0000-0000-0000AE1C0000}"/>
    <cellStyle name="Accent3 71" xfId="7077" xr:uid="{00000000-0005-0000-0000-0000AF1C0000}"/>
    <cellStyle name="Accent3 71 2" xfId="11919" xr:uid="{00000000-0005-0000-0000-0000B01C0000}"/>
    <cellStyle name="Accent3 72" xfId="7076" xr:uid="{00000000-0005-0000-0000-0000B11C0000}"/>
    <cellStyle name="Accent3 72 2" xfId="11918" xr:uid="{00000000-0005-0000-0000-0000B21C0000}"/>
    <cellStyle name="Accent3 73" xfId="7081" xr:uid="{00000000-0005-0000-0000-0000B31C0000}"/>
    <cellStyle name="Accent3 73 2" xfId="11923" xr:uid="{00000000-0005-0000-0000-0000B41C0000}"/>
    <cellStyle name="Accent3 74" xfId="11962" xr:uid="{00000000-0005-0000-0000-0000B51C0000}"/>
    <cellStyle name="Accent3 75" xfId="16920" xr:uid="{00000000-0005-0000-0000-0000B61C0000}"/>
    <cellStyle name="Accent3 76" xfId="17060" xr:uid="{00000000-0005-0000-0000-0000B71C0000}"/>
    <cellStyle name="Accent3 77" xfId="17980" xr:uid="{00000000-0005-0000-0000-0000B81C0000}"/>
    <cellStyle name="Accent3 78" xfId="17203" xr:uid="{00000000-0005-0000-0000-0000B91C0000}"/>
    <cellStyle name="Accent3 79" xfId="20486" xr:uid="{00000000-0005-0000-0000-0000BA1C0000}"/>
    <cellStyle name="Accent3 8" xfId="721" xr:uid="{00000000-0005-0000-0000-0000BB1C0000}"/>
    <cellStyle name="Accent3 8 2" xfId="7547" xr:uid="{00000000-0005-0000-0000-0000BC1C0000}"/>
    <cellStyle name="Accent3 80" xfId="18419" xr:uid="{00000000-0005-0000-0000-0000BD1C0000}"/>
    <cellStyle name="Accent3 81" xfId="7146" xr:uid="{00000000-0005-0000-0000-0000BE1C0000}"/>
    <cellStyle name="Accent3 82" xfId="26722" xr:uid="{00000000-0005-0000-0000-0000BF1C0000}"/>
    <cellStyle name="Accent3 83" xfId="108" xr:uid="{00000000-0005-0000-0000-0000C01C0000}"/>
    <cellStyle name="Accent3 84" xfId="57" xr:uid="{00000000-0005-0000-0000-0000C11C0000}"/>
    <cellStyle name="Accent3 9" xfId="734" xr:uid="{00000000-0005-0000-0000-0000C21C0000}"/>
    <cellStyle name="Accent3 9 2" xfId="7559" xr:uid="{00000000-0005-0000-0000-0000C31C0000}"/>
    <cellStyle name="Accent4" xfId="38" builtinId="41" customBuiltin="1"/>
    <cellStyle name="Accent4 - 20%" xfId="181" xr:uid="{00000000-0005-0000-0000-0000C51C0000}"/>
    <cellStyle name="Accent4 - 20% 2" xfId="563" xr:uid="{00000000-0005-0000-0000-0000C61C0000}"/>
    <cellStyle name="Accent4 - 20% 2 2" xfId="7427" xr:uid="{00000000-0005-0000-0000-0000C71C0000}"/>
    <cellStyle name="Accent4 - 20% 3" xfId="7192" xr:uid="{00000000-0005-0000-0000-0000C81C0000}"/>
    <cellStyle name="Accent4 - 40%" xfId="182" xr:uid="{00000000-0005-0000-0000-0000C91C0000}"/>
    <cellStyle name="Accent4 - 40% 2" xfId="564" xr:uid="{00000000-0005-0000-0000-0000CA1C0000}"/>
    <cellStyle name="Accent4 - 40% 2 2" xfId="7428" xr:uid="{00000000-0005-0000-0000-0000CB1C0000}"/>
    <cellStyle name="Accent4 - 40% 3" xfId="7193" xr:uid="{00000000-0005-0000-0000-0000CC1C0000}"/>
    <cellStyle name="Accent4 - 60%" xfId="183" xr:uid="{00000000-0005-0000-0000-0000CD1C0000}"/>
    <cellStyle name="Accent4 - 60% 2" xfId="565" xr:uid="{00000000-0005-0000-0000-0000CE1C0000}"/>
    <cellStyle name="Accent4 - 60% 2 2" xfId="7429" xr:uid="{00000000-0005-0000-0000-0000CF1C0000}"/>
    <cellStyle name="Accent4 - 60% 3" xfId="7194" xr:uid="{00000000-0005-0000-0000-0000D01C0000}"/>
    <cellStyle name="Accent4 10" xfId="760" xr:uid="{00000000-0005-0000-0000-0000D11C0000}"/>
    <cellStyle name="Accent4 10 2" xfId="7583" xr:uid="{00000000-0005-0000-0000-0000D21C0000}"/>
    <cellStyle name="Accent4 11" xfId="774" xr:uid="{00000000-0005-0000-0000-0000D31C0000}"/>
    <cellStyle name="Accent4 11 2" xfId="7596" xr:uid="{00000000-0005-0000-0000-0000D41C0000}"/>
    <cellStyle name="Accent4 12" xfId="784" xr:uid="{00000000-0005-0000-0000-0000D51C0000}"/>
    <cellStyle name="Accent4 12 2" xfId="7605" xr:uid="{00000000-0005-0000-0000-0000D61C0000}"/>
    <cellStyle name="Accent4 13" xfId="785" xr:uid="{00000000-0005-0000-0000-0000D71C0000}"/>
    <cellStyle name="Accent4 13 2" xfId="7606" xr:uid="{00000000-0005-0000-0000-0000D81C0000}"/>
    <cellStyle name="Accent4 14" xfId="797" xr:uid="{00000000-0005-0000-0000-0000D91C0000}"/>
    <cellStyle name="Accent4 14 2" xfId="7617" xr:uid="{00000000-0005-0000-0000-0000DA1C0000}"/>
    <cellStyle name="Accent4 15" xfId="812" xr:uid="{00000000-0005-0000-0000-0000DB1C0000}"/>
    <cellStyle name="Accent4 15 2" xfId="7631" xr:uid="{00000000-0005-0000-0000-0000DC1C0000}"/>
    <cellStyle name="Accent4 16" xfId="1361" xr:uid="{00000000-0005-0000-0000-0000DD1C0000}"/>
    <cellStyle name="Accent4 16 2" xfId="7999" xr:uid="{00000000-0005-0000-0000-0000DE1C0000}"/>
    <cellStyle name="Accent4 17" xfId="1377" xr:uid="{00000000-0005-0000-0000-0000DF1C0000}"/>
    <cellStyle name="Accent4 17 2" xfId="8015" xr:uid="{00000000-0005-0000-0000-0000E01C0000}"/>
    <cellStyle name="Accent4 18" xfId="1375" xr:uid="{00000000-0005-0000-0000-0000E11C0000}"/>
    <cellStyle name="Accent4 18 2" xfId="8013" xr:uid="{00000000-0005-0000-0000-0000E21C0000}"/>
    <cellStyle name="Accent4 19" xfId="1385" xr:uid="{00000000-0005-0000-0000-0000E31C0000}"/>
    <cellStyle name="Accent4 19 2" xfId="8020" xr:uid="{00000000-0005-0000-0000-0000E41C0000}"/>
    <cellStyle name="Accent4 2" xfId="566" xr:uid="{00000000-0005-0000-0000-0000E51C0000}"/>
    <cellStyle name="Accent4 2 2" xfId="4191" xr:uid="{00000000-0005-0000-0000-0000E61C0000}"/>
    <cellStyle name="Accent4 2 2 2" xfId="4868" xr:uid="{00000000-0005-0000-0000-0000E71C0000}"/>
    <cellStyle name="Accent4 2 2 3" xfId="4869" xr:uid="{00000000-0005-0000-0000-0000E81C0000}"/>
    <cellStyle name="Accent4 2 2 4" xfId="4867" xr:uid="{00000000-0005-0000-0000-0000E91C0000}"/>
    <cellStyle name="Accent4 2 2 5" xfId="10147" xr:uid="{00000000-0005-0000-0000-0000EA1C0000}"/>
    <cellStyle name="Accent4 2 3" xfId="3785" xr:uid="{00000000-0005-0000-0000-0000EB1C0000}"/>
    <cellStyle name="Accent4 2 3 2" xfId="9949" xr:uid="{00000000-0005-0000-0000-0000EC1C0000}"/>
    <cellStyle name="Accent4 2 4" xfId="4866" xr:uid="{00000000-0005-0000-0000-0000ED1C0000}"/>
    <cellStyle name="Accent4 2 5" xfId="7430" xr:uid="{00000000-0005-0000-0000-0000EE1C0000}"/>
    <cellStyle name="Accent4 20" xfId="1401" xr:uid="{00000000-0005-0000-0000-0000EF1C0000}"/>
    <cellStyle name="Accent4 20 2" xfId="8035" xr:uid="{00000000-0005-0000-0000-0000F01C0000}"/>
    <cellStyle name="Accent4 21" xfId="1402" xr:uid="{00000000-0005-0000-0000-0000F11C0000}"/>
    <cellStyle name="Accent4 21 2" xfId="8036" xr:uid="{00000000-0005-0000-0000-0000F21C0000}"/>
    <cellStyle name="Accent4 22" xfId="1412" xr:uid="{00000000-0005-0000-0000-0000F31C0000}"/>
    <cellStyle name="Accent4 22 2" xfId="8045" xr:uid="{00000000-0005-0000-0000-0000F41C0000}"/>
    <cellStyle name="Accent4 23" xfId="1420" xr:uid="{00000000-0005-0000-0000-0000F51C0000}"/>
    <cellStyle name="Accent4 23 2" xfId="8052" xr:uid="{00000000-0005-0000-0000-0000F61C0000}"/>
    <cellStyle name="Accent4 24" xfId="1421" xr:uid="{00000000-0005-0000-0000-0000F71C0000}"/>
    <cellStyle name="Accent4 24 2" xfId="8053" xr:uid="{00000000-0005-0000-0000-0000F81C0000}"/>
    <cellStyle name="Accent4 25" xfId="1443" xr:uid="{00000000-0005-0000-0000-0000F91C0000}"/>
    <cellStyle name="Accent4 25 2" xfId="8073" xr:uid="{00000000-0005-0000-0000-0000FA1C0000}"/>
    <cellStyle name="Accent4 26" xfId="1454" xr:uid="{00000000-0005-0000-0000-0000FB1C0000}"/>
    <cellStyle name="Accent4 26 2" xfId="8084" xr:uid="{00000000-0005-0000-0000-0000FC1C0000}"/>
    <cellStyle name="Accent4 27" xfId="1514" xr:uid="{00000000-0005-0000-0000-0000FD1C0000}"/>
    <cellStyle name="Accent4 27 2" xfId="8134" xr:uid="{00000000-0005-0000-0000-0000FE1C0000}"/>
    <cellStyle name="Accent4 28" xfId="2168" xr:uid="{00000000-0005-0000-0000-0000FF1C0000}"/>
    <cellStyle name="Accent4 28 2" xfId="8697" xr:uid="{00000000-0005-0000-0000-0000001D0000}"/>
    <cellStyle name="Accent4 29" xfId="1473" xr:uid="{00000000-0005-0000-0000-0000011D0000}"/>
    <cellStyle name="Accent4 29 2" xfId="8102" xr:uid="{00000000-0005-0000-0000-0000021D0000}"/>
    <cellStyle name="Accent4 3" xfId="567" xr:uid="{00000000-0005-0000-0000-0000031D0000}"/>
    <cellStyle name="Accent4 3 2" xfId="4173" xr:uid="{00000000-0005-0000-0000-0000041D0000}"/>
    <cellStyle name="Accent4 3 2 2" xfId="10132" xr:uid="{00000000-0005-0000-0000-0000051D0000}"/>
    <cellStyle name="Accent4 3 3" xfId="7431" xr:uid="{00000000-0005-0000-0000-0000061D0000}"/>
    <cellStyle name="Accent4 30" xfId="1595" xr:uid="{00000000-0005-0000-0000-0000071D0000}"/>
    <cellStyle name="Accent4 30 2" xfId="8203" xr:uid="{00000000-0005-0000-0000-0000081D0000}"/>
    <cellStyle name="Accent4 31" xfId="1556" xr:uid="{00000000-0005-0000-0000-0000091D0000}"/>
    <cellStyle name="Accent4 31 2" xfId="8168" xr:uid="{00000000-0005-0000-0000-00000A1D0000}"/>
    <cellStyle name="Accent4 32" xfId="2067" xr:uid="{00000000-0005-0000-0000-00000B1D0000}"/>
    <cellStyle name="Accent4 32 2" xfId="8634" xr:uid="{00000000-0005-0000-0000-00000C1D0000}"/>
    <cellStyle name="Accent4 33" xfId="2256" xr:uid="{00000000-0005-0000-0000-00000D1D0000}"/>
    <cellStyle name="Accent4 33 2" xfId="8776" xr:uid="{00000000-0005-0000-0000-00000E1D0000}"/>
    <cellStyle name="Accent4 34" xfId="2199" xr:uid="{00000000-0005-0000-0000-00000F1D0000}"/>
    <cellStyle name="Accent4 34 2" xfId="8724" xr:uid="{00000000-0005-0000-0000-0000101D0000}"/>
    <cellStyle name="Accent4 35" xfId="2191" xr:uid="{00000000-0005-0000-0000-0000111D0000}"/>
    <cellStyle name="Accent4 35 2" xfId="8717" xr:uid="{00000000-0005-0000-0000-0000121D0000}"/>
    <cellStyle name="Accent4 36" xfId="2236" xr:uid="{00000000-0005-0000-0000-0000131D0000}"/>
    <cellStyle name="Accent4 36 2" xfId="8758" xr:uid="{00000000-0005-0000-0000-0000141D0000}"/>
    <cellStyle name="Accent4 37" xfId="2146" xr:uid="{00000000-0005-0000-0000-0000151D0000}"/>
    <cellStyle name="Accent4 37 2" xfId="8677" xr:uid="{00000000-0005-0000-0000-0000161D0000}"/>
    <cellStyle name="Accent4 38" xfId="1581" xr:uid="{00000000-0005-0000-0000-0000171D0000}"/>
    <cellStyle name="Accent4 38 2" xfId="8190" xr:uid="{00000000-0005-0000-0000-0000181D0000}"/>
    <cellStyle name="Accent4 39" xfId="1819" xr:uid="{00000000-0005-0000-0000-0000191D0000}"/>
    <cellStyle name="Accent4 39 2" xfId="8393" xr:uid="{00000000-0005-0000-0000-00001A1D0000}"/>
    <cellStyle name="Accent4 4" xfId="568" xr:uid="{00000000-0005-0000-0000-00001B1D0000}"/>
    <cellStyle name="Accent4 4 2" xfId="7432" xr:uid="{00000000-0005-0000-0000-00001C1D0000}"/>
    <cellStyle name="Accent4 40" xfId="1737" xr:uid="{00000000-0005-0000-0000-00001D1D0000}"/>
    <cellStyle name="Accent4 40 2" xfId="8327" xr:uid="{00000000-0005-0000-0000-00001E1D0000}"/>
    <cellStyle name="Accent4 41" xfId="1579" xr:uid="{00000000-0005-0000-0000-00001F1D0000}"/>
    <cellStyle name="Accent4 41 2" xfId="8188" xr:uid="{00000000-0005-0000-0000-0000201D0000}"/>
    <cellStyle name="Accent4 42" xfId="1558" xr:uid="{00000000-0005-0000-0000-0000211D0000}"/>
    <cellStyle name="Accent4 42 2" xfId="8170" xr:uid="{00000000-0005-0000-0000-0000221D0000}"/>
    <cellStyle name="Accent4 43" xfId="2249" xr:uid="{00000000-0005-0000-0000-0000231D0000}"/>
    <cellStyle name="Accent4 43 2" xfId="8770" xr:uid="{00000000-0005-0000-0000-0000241D0000}"/>
    <cellStyle name="Accent4 44" xfId="2263" xr:uid="{00000000-0005-0000-0000-0000251D0000}"/>
    <cellStyle name="Accent4 44 2" xfId="8783" xr:uid="{00000000-0005-0000-0000-0000261D0000}"/>
    <cellStyle name="Accent4 45" xfId="2272" xr:uid="{00000000-0005-0000-0000-0000271D0000}"/>
    <cellStyle name="Accent4 45 2" xfId="8791" xr:uid="{00000000-0005-0000-0000-0000281D0000}"/>
    <cellStyle name="Accent4 46" xfId="1705" xr:uid="{00000000-0005-0000-0000-0000291D0000}"/>
    <cellStyle name="Accent4 46 2" xfId="8302" xr:uid="{00000000-0005-0000-0000-00002A1D0000}"/>
    <cellStyle name="Accent4 47" xfId="1835" xr:uid="{00000000-0005-0000-0000-00002B1D0000}"/>
    <cellStyle name="Accent4 47 2" xfId="8407" xr:uid="{00000000-0005-0000-0000-00002C1D0000}"/>
    <cellStyle name="Accent4 48" xfId="2262" xr:uid="{00000000-0005-0000-0000-00002D1D0000}"/>
    <cellStyle name="Accent4 48 2" xfId="8782" xr:uid="{00000000-0005-0000-0000-00002E1D0000}"/>
    <cellStyle name="Accent4 49" xfId="2195" xr:uid="{00000000-0005-0000-0000-00002F1D0000}"/>
    <cellStyle name="Accent4 49 2" xfId="8720" xr:uid="{00000000-0005-0000-0000-0000301D0000}"/>
    <cellStyle name="Accent4 5" xfId="668" xr:uid="{00000000-0005-0000-0000-0000311D0000}"/>
    <cellStyle name="Accent4 5 2" xfId="1268" xr:uid="{00000000-0005-0000-0000-0000321D0000}"/>
    <cellStyle name="Accent4 5 2 2" xfId="7948" xr:uid="{00000000-0005-0000-0000-0000331D0000}"/>
    <cellStyle name="Accent4 5 3" xfId="7501" xr:uid="{00000000-0005-0000-0000-0000341D0000}"/>
    <cellStyle name="Accent4 50" xfId="2232" xr:uid="{00000000-0005-0000-0000-0000351D0000}"/>
    <cellStyle name="Accent4 50 2" xfId="8755" xr:uid="{00000000-0005-0000-0000-0000361D0000}"/>
    <cellStyle name="Accent4 51" xfId="2216" xr:uid="{00000000-0005-0000-0000-0000371D0000}"/>
    <cellStyle name="Accent4 51 2" xfId="8739" xr:uid="{00000000-0005-0000-0000-0000381D0000}"/>
    <cellStyle name="Accent4 52" xfId="2222" xr:uid="{00000000-0005-0000-0000-0000391D0000}"/>
    <cellStyle name="Accent4 52 2" xfId="8745" xr:uid="{00000000-0005-0000-0000-00003A1D0000}"/>
    <cellStyle name="Accent4 53" xfId="2220" xr:uid="{00000000-0005-0000-0000-00003B1D0000}"/>
    <cellStyle name="Accent4 53 2" xfId="8743" xr:uid="{00000000-0005-0000-0000-00003C1D0000}"/>
    <cellStyle name="Accent4 54" xfId="2147" xr:uid="{00000000-0005-0000-0000-00003D1D0000}"/>
    <cellStyle name="Accent4 54 2" xfId="8678" xr:uid="{00000000-0005-0000-0000-00003E1D0000}"/>
    <cellStyle name="Accent4 55" xfId="2266" xr:uid="{00000000-0005-0000-0000-00003F1D0000}"/>
    <cellStyle name="Accent4 55 2" xfId="8785" xr:uid="{00000000-0005-0000-0000-0000401D0000}"/>
    <cellStyle name="Accent4 56" xfId="1809" xr:uid="{00000000-0005-0000-0000-0000411D0000}"/>
    <cellStyle name="Accent4 56 2" xfId="8387" xr:uid="{00000000-0005-0000-0000-0000421D0000}"/>
    <cellStyle name="Accent4 57" xfId="2181" xr:uid="{00000000-0005-0000-0000-0000431D0000}"/>
    <cellStyle name="Accent4 57 2" xfId="8708" xr:uid="{00000000-0005-0000-0000-0000441D0000}"/>
    <cellStyle name="Accent4 58" xfId="2242" xr:uid="{00000000-0005-0000-0000-0000451D0000}"/>
    <cellStyle name="Accent4 58 2" xfId="8764" xr:uid="{00000000-0005-0000-0000-0000461D0000}"/>
    <cellStyle name="Accent4 59" xfId="2210" xr:uid="{00000000-0005-0000-0000-0000471D0000}"/>
    <cellStyle name="Accent4 59 2" xfId="8733" xr:uid="{00000000-0005-0000-0000-0000481D0000}"/>
    <cellStyle name="Accent4 6" xfId="686" xr:uid="{00000000-0005-0000-0000-0000491D0000}"/>
    <cellStyle name="Accent4 6 2" xfId="7515" xr:uid="{00000000-0005-0000-0000-00004A1D0000}"/>
    <cellStyle name="Accent4 60" xfId="1590" xr:uid="{00000000-0005-0000-0000-00004B1D0000}"/>
    <cellStyle name="Accent4 60 2" xfId="8198" xr:uid="{00000000-0005-0000-0000-00004C1D0000}"/>
    <cellStyle name="Accent4 61" xfId="1687" xr:uid="{00000000-0005-0000-0000-00004D1D0000}"/>
    <cellStyle name="Accent4 61 2" xfId="8292" xr:uid="{00000000-0005-0000-0000-00004E1D0000}"/>
    <cellStyle name="Accent4 62" xfId="1810" xr:uid="{00000000-0005-0000-0000-00004F1D0000}"/>
    <cellStyle name="Accent4 62 2" xfId="8388" xr:uid="{00000000-0005-0000-0000-0000501D0000}"/>
    <cellStyle name="Accent4 63" xfId="2269" xr:uid="{00000000-0005-0000-0000-0000511D0000}"/>
    <cellStyle name="Accent4 63 2" xfId="8788" xr:uid="{00000000-0005-0000-0000-0000521D0000}"/>
    <cellStyle name="Accent4 64" xfId="1704" xr:uid="{00000000-0005-0000-0000-0000531D0000}"/>
    <cellStyle name="Accent4 64 2" xfId="8301" xr:uid="{00000000-0005-0000-0000-0000541D0000}"/>
    <cellStyle name="Accent4 65" xfId="1683" xr:uid="{00000000-0005-0000-0000-0000551D0000}"/>
    <cellStyle name="Accent4 65 2" xfId="8289" xr:uid="{00000000-0005-0000-0000-0000561D0000}"/>
    <cellStyle name="Accent4 66" xfId="2298" xr:uid="{00000000-0005-0000-0000-0000571D0000}"/>
    <cellStyle name="Accent4 66 2" xfId="8814" xr:uid="{00000000-0005-0000-0000-0000581D0000}"/>
    <cellStyle name="Accent4 67" xfId="2322" xr:uid="{00000000-0005-0000-0000-0000591D0000}"/>
    <cellStyle name="Accent4 67 2" xfId="8836" xr:uid="{00000000-0005-0000-0000-00005A1D0000}"/>
    <cellStyle name="Accent4 68" xfId="2333" xr:uid="{00000000-0005-0000-0000-00005B1D0000}"/>
    <cellStyle name="Accent4 68 2" xfId="8847" xr:uid="{00000000-0005-0000-0000-00005C1D0000}"/>
    <cellStyle name="Accent4 69" xfId="2351" xr:uid="{00000000-0005-0000-0000-00005D1D0000}"/>
    <cellStyle name="Accent4 69 2" xfId="8863" xr:uid="{00000000-0005-0000-0000-00005E1D0000}"/>
    <cellStyle name="Accent4 7" xfId="708" xr:uid="{00000000-0005-0000-0000-00005F1D0000}"/>
    <cellStyle name="Accent4 7 2" xfId="7535" xr:uid="{00000000-0005-0000-0000-0000601D0000}"/>
    <cellStyle name="Accent4 70" xfId="2362" xr:uid="{00000000-0005-0000-0000-0000611D0000}"/>
    <cellStyle name="Accent4 70 2" xfId="8874" xr:uid="{00000000-0005-0000-0000-0000621D0000}"/>
    <cellStyle name="Accent4 71" xfId="7079" xr:uid="{00000000-0005-0000-0000-0000631D0000}"/>
    <cellStyle name="Accent4 71 2" xfId="11921" xr:uid="{00000000-0005-0000-0000-0000641D0000}"/>
    <cellStyle name="Accent4 72" xfId="7080" xr:uid="{00000000-0005-0000-0000-0000651D0000}"/>
    <cellStyle name="Accent4 72 2" xfId="11922" xr:uid="{00000000-0005-0000-0000-0000661D0000}"/>
    <cellStyle name="Accent4 73" xfId="7078" xr:uid="{00000000-0005-0000-0000-0000671D0000}"/>
    <cellStyle name="Accent4 73 2" xfId="11920" xr:uid="{00000000-0005-0000-0000-0000681D0000}"/>
    <cellStyle name="Accent4 74" xfId="11966" xr:uid="{00000000-0005-0000-0000-0000691D0000}"/>
    <cellStyle name="Accent4 75" xfId="16923" xr:uid="{00000000-0005-0000-0000-00006A1D0000}"/>
    <cellStyle name="Accent4 76" xfId="17058" xr:uid="{00000000-0005-0000-0000-00006B1D0000}"/>
    <cellStyle name="Accent4 77" xfId="18404" xr:uid="{00000000-0005-0000-0000-00006C1D0000}"/>
    <cellStyle name="Accent4 78" xfId="18009" xr:uid="{00000000-0005-0000-0000-00006D1D0000}"/>
    <cellStyle name="Accent4 79" xfId="20824" xr:uid="{00000000-0005-0000-0000-00006E1D0000}"/>
    <cellStyle name="Accent4 8" xfId="722" xr:uid="{00000000-0005-0000-0000-00006F1D0000}"/>
    <cellStyle name="Accent4 8 2" xfId="7548" xr:uid="{00000000-0005-0000-0000-0000701D0000}"/>
    <cellStyle name="Accent4 80" xfId="17670" xr:uid="{00000000-0005-0000-0000-0000711D0000}"/>
    <cellStyle name="Accent4 81" xfId="7150" xr:uid="{00000000-0005-0000-0000-0000721D0000}"/>
    <cellStyle name="Accent4 82" xfId="26723" xr:uid="{00000000-0005-0000-0000-0000731D0000}"/>
    <cellStyle name="Accent4 9" xfId="737" xr:uid="{00000000-0005-0000-0000-0000741D0000}"/>
    <cellStyle name="Accent4 9 2" xfId="7562" xr:uid="{00000000-0005-0000-0000-0000751D0000}"/>
    <cellStyle name="Accent5" xfId="42" builtinId="45" customBuiltin="1"/>
    <cellStyle name="Accent5 - 20%" xfId="184" xr:uid="{00000000-0005-0000-0000-0000771D0000}"/>
    <cellStyle name="Accent5 - 20% 2" xfId="569" xr:uid="{00000000-0005-0000-0000-0000781D0000}"/>
    <cellStyle name="Accent5 - 20% 2 2" xfId="7433" xr:uid="{00000000-0005-0000-0000-0000791D0000}"/>
    <cellStyle name="Accent5 - 20% 3" xfId="7195" xr:uid="{00000000-0005-0000-0000-00007A1D0000}"/>
    <cellStyle name="Accent5 - 40%" xfId="185" xr:uid="{00000000-0005-0000-0000-00007B1D0000}"/>
    <cellStyle name="Accent5 - 40% 2" xfId="570" xr:uid="{00000000-0005-0000-0000-00007C1D0000}"/>
    <cellStyle name="Accent5 - 40% 2 2" xfId="7434" xr:uid="{00000000-0005-0000-0000-00007D1D0000}"/>
    <cellStyle name="Accent5 - 40% 3" xfId="7196" xr:uid="{00000000-0005-0000-0000-00007E1D0000}"/>
    <cellStyle name="Accent5 - 60%" xfId="186" xr:uid="{00000000-0005-0000-0000-00007F1D0000}"/>
    <cellStyle name="Accent5 - 60% 2" xfId="571" xr:uid="{00000000-0005-0000-0000-0000801D0000}"/>
    <cellStyle name="Accent5 - 60% 2 2" xfId="7435" xr:uid="{00000000-0005-0000-0000-0000811D0000}"/>
    <cellStyle name="Accent5 - 60% 3" xfId="7197" xr:uid="{00000000-0005-0000-0000-0000821D0000}"/>
    <cellStyle name="Accent5 10" xfId="763" xr:uid="{00000000-0005-0000-0000-0000831D0000}"/>
    <cellStyle name="Accent5 10 2" xfId="7586" xr:uid="{00000000-0005-0000-0000-0000841D0000}"/>
    <cellStyle name="Accent5 11" xfId="775" xr:uid="{00000000-0005-0000-0000-0000851D0000}"/>
    <cellStyle name="Accent5 11 2" xfId="7597" xr:uid="{00000000-0005-0000-0000-0000861D0000}"/>
    <cellStyle name="Accent5 12" xfId="787" xr:uid="{00000000-0005-0000-0000-0000871D0000}"/>
    <cellStyle name="Accent5 12 2" xfId="7608" xr:uid="{00000000-0005-0000-0000-0000881D0000}"/>
    <cellStyle name="Accent5 13" xfId="790" xr:uid="{00000000-0005-0000-0000-0000891D0000}"/>
    <cellStyle name="Accent5 13 2" xfId="7611" xr:uid="{00000000-0005-0000-0000-00008A1D0000}"/>
    <cellStyle name="Accent5 14" xfId="798" xr:uid="{00000000-0005-0000-0000-00008B1D0000}"/>
    <cellStyle name="Accent5 14 2" xfId="7618" xr:uid="{00000000-0005-0000-0000-00008C1D0000}"/>
    <cellStyle name="Accent5 15" xfId="815" xr:uid="{00000000-0005-0000-0000-00008D1D0000}"/>
    <cellStyle name="Accent5 15 2" xfId="7634" xr:uid="{00000000-0005-0000-0000-00008E1D0000}"/>
    <cellStyle name="Accent5 16" xfId="1364" xr:uid="{00000000-0005-0000-0000-00008F1D0000}"/>
    <cellStyle name="Accent5 16 2" xfId="8002" xr:uid="{00000000-0005-0000-0000-0000901D0000}"/>
    <cellStyle name="Accent5 17" xfId="1381" xr:uid="{00000000-0005-0000-0000-0000911D0000}"/>
    <cellStyle name="Accent5 17 2" xfId="8017" xr:uid="{00000000-0005-0000-0000-0000921D0000}"/>
    <cellStyle name="Accent5 18" xfId="1386" xr:uid="{00000000-0005-0000-0000-0000931D0000}"/>
    <cellStyle name="Accent5 18 2" xfId="8021" xr:uid="{00000000-0005-0000-0000-0000941D0000}"/>
    <cellStyle name="Accent5 19" xfId="1389" xr:uid="{00000000-0005-0000-0000-0000951D0000}"/>
    <cellStyle name="Accent5 19 2" xfId="8024" xr:uid="{00000000-0005-0000-0000-0000961D0000}"/>
    <cellStyle name="Accent5 2" xfId="572" xr:uid="{00000000-0005-0000-0000-0000971D0000}"/>
    <cellStyle name="Accent5 2 2" xfId="4871" xr:uid="{00000000-0005-0000-0000-0000981D0000}"/>
    <cellStyle name="Accent5 2 2 2" xfId="4872" xr:uid="{00000000-0005-0000-0000-0000991D0000}"/>
    <cellStyle name="Accent5 2 2 3" xfId="4873" xr:uid="{00000000-0005-0000-0000-00009A1D0000}"/>
    <cellStyle name="Accent5 2 3" xfId="4870" xr:uid="{00000000-0005-0000-0000-00009B1D0000}"/>
    <cellStyle name="Accent5 2 4" xfId="7436" xr:uid="{00000000-0005-0000-0000-00009C1D0000}"/>
    <cellStyle name="Accent5 20" xfId="1404" xr:uid="{00000000-0005-0000-0000-00009D1D0000}"/>
    <cellStyle name="Accent5 20 2" xfId="8038" xr:uid="{00000000-0005-0000-0000-00009E1D0000}"/>
    <cellStyle name="Accent5 21" xfId="1408" xr:uid="{00000000-0005-0000-0000-00009F1D0000}"/>
    <cellStyle name="Accent5 21 2" xfId="8041" xr:uid="{00000000-0005-0000-0000-0000A01D0000}"/>
    <cellStyle name="Accent5 22" xfId="1413" xr:uid="{00000000-0005-0000-0000-0000A11D0000}"/>
    <cellStyle name="Accent5 22 2" xfId="8046" xr:uid="{00000000-0005-0000-0000-0000A21D0000}"/>
    <cellStyle name="Accent5 23" xfId="1423" xr:uid="{00000000-0005-0000-0000-0000A31D0000}"/>
    <cellStyle name="Accent5 23 2" xfId="8055" xr:uid="{00000000-0005-0000-0000-0000A41D0000}"/>
    <cellStyle name="Accent5 24" xfId="1426" xr:uid="{00000000-0005-0000-0000-0000A51D0000}"/>
    <cellStyle name="Accent5 24 2" xfId="8058" xr:uid="{00000000-0005-0000-0000-0000A61D0000}"/>
    <cellStyle name="Accent5 25" xfId="1446" xr:uid="{00000000-0005-0000-0000-0000A71D0000}"/>
    <cellStyle name="Accent5 25 2" xfId="8076" xr:uid="{00000000-0005-0000-0000-0000A81D0000}"/>
    <cellStyle name="Accent5 26" xfId="1455" xr:uid="{00000000-0005-0000-0000-0000A91D0000}"/>
    <cellStyle name="Accent5 26 2" xfId="8085" xr:uid="{00000000-0005-0000-0000-0000AA1D0000}"/>
    <cellStyle name="Accent5 27" xfId="1518" xr:uid="{00000000-0005-0000-0000-0000AB1D0000}"/>
    <cellStyle name="Accent5 27 2" xfId="8138" xr:uid="{00000000-0005-0000-0000-0000AC1D0000}"/>
    <cellStyle name="Accent5 28" xfId="2169" xr:uid="{00000000-0005-0000-0000-0000AD1D0000}"/>
    <cellStyle name="Accent5 28 2" xfId="8698" xr:uid="{00000000-0005-0000-0000-0000AE1D0000}"/>
    <cellStyle name="Accent5 29" xfId="1477" xr:uid="{00000000-0005-0000-0000-0000AF1D0000}"/>
    <cellStyle name="Accent5 29 2" xfId="8106" xr:uid="{00000000-0005-0000-0000-0000B01D0000}"/>
    <cellStyle name="Accent5 3" xfId="573" xr:uid="{00000000-0005-0000-0000-0000B11D0000}"/>
    <cellStyle name="Accent5 3 2" xfId="4177" xr:uid="{00000000-0005-0000-0000-0000B21D0000}"/>
    <cellStyle name="Accent5 3 2 2" xfId="10136" xr:uid="{00000000-0005-0000-0000-0000B31D0000}"/>
    <cellStyle name="Accent5 3 3" xfId="7437" xr:uid="{00000000-0005-0000-0000-0000B41D0000}"/>
    <cellStyle name="Accent5 30" xfId="1593" xr:uid="{00000000-0005-0000-0000-0000B51D0000}"/>
    <cellStyle name="Accent5 30 2" xfId="8201" xr:uid="{00000000-0005-0000-0000-0000B61D0000}"/>
    <cellStyle name="Accent5 31" xfId="2065" xr:uid="{00000000-0005-0000-0000-0000B71D0000}"/>
    <cellStyle name="Accent5 31 2" xfId="8632" xr:uid="{00000000-0005-0000-0000-0000B81D0000}"/>
    <cellStyle name="Accent5 32" xfId="2177" xr:uid="{00000000-0005-0000-0000-0000B91D0000}"/>
    <cellStyle name="Accent5 32 2" xfId="8704" xr:uid="{00000000-0005-0000-0000-0000BA1D0000}"/>
    <cellStyle name="Accent5 33" xfId="1829" xr:uid="{00000000-0005-0000-0000-0000BB1D0000}"/>
    <cellStyle name="Accent5 33 2" xfId="8402" xr:uid="{00000000-0005-0000-0000-0000BC1D0000}"/>
    <cellStyle name="Accent5 34" xfId="1600" xr:uid="{00000000-0005-0000-0000-0000BD1D0000}"/>
    <cellStyle name="Accent5 34 2" xfId="8208" xr:uid="{00000000-0005-0000-0000-0000BE1D0000}"/>
    <cellStyle name="Accent5 35" xfId="1554" xr:uid="{00000000-0005-0000-0000-0000BF1D0000}"/>
    <cellStyle name="Accent5 35 2" xfId="8166" xr:uid="{00000000-0005-0000-0000-0000C01D0000}"/>
    <cellStyle name="Accent5 36" xfId="2134" xr:uid="{00000000-0005-0000-0000-0000C11D0000}"/>
    <cellStyle name="Accent5 36 2" xfId="8670" xr:uid="{00000000-0005-0000-0000-0000C21D0000}"/>
    <cellStyle name="Accent5 37" xfId="1582" xr:uid="{00000000-0005-0000-0000-0000C31D0000}"/>
    <cellStyle name="Accent5 37 2" xfId="8191" xr:uid="{00000000-0005-0000-0000-0000C41D0000}"/>
    <cellStyle name="Accent5 38" xfId="1780" xr:uid="{00000000-0005-0000-0000-0000C51D0000}"/>
    <cellStyle name="Accent5 38 2" xfId="8365" xr:uid="{00000000-0005-0000-0000-0000C61D0000}"/>
    <cellStyle name="Accent5 39" xfId="1824" xr:uid="{00000000-0005-0000-0000-0000C71D0000}"/>
    <cellStyle name="Accent5 39 2" xfId="8398" xr:uid="{00000000-0005-0000-0000-0000C81D0000}"/>
    <cellStyle name="Accent5 4" xfId="574" xr:uid="{00000000-0005-0000-0000-0000C91D0000}"/>
    <cellStyle name="Accent5 4 2" xfId="7438" xr:uid="{00000000-0005-0000-0000-0000CA1D0000}"/>
    <cellStyle name="Accent5 40" xfId="1837" xr:uid="{00000000-0005-0000-0000-0000CB1D0000}"/>
    <cellStyle name="Accent5 40 2" xfId="8408" xr:uid="{00000000-0005-0000-0000-0000CC1D0000}"/>
    <cellStyle name="Accent5 41" xfId="2259" xr:uid="{00000000-0005-0000-0000-0000CD1D0000}"/>
    <cellStyle name="Accent5 41 2" xfId="8779" xr:uid="{00000000-0005-0000-0000-0000CE1D0000}"/>
    <cellStyle name="Accent5 42" xfId="1743" xr:uid="{00000000-0005-0000-0000-0000CF1D0000}"/>
    <cellStyle name="Accent5 42 2" xfId="8332" xr:uid="{00000000-0005-0000-0000-0000D01D0000}"/>
    <cellStyle name="Accent5 43" xfId="1533" xr:uid="{00000000-0005-0000-0000-0000D11D0000}"/>
    <cellStyle name="Accent5 43 2" xfId="8150" xr:uid="{00000000-0005-0000-0000-0000D21D0000}"/>
    <cellStyle name="Accent5 44" xfId="1681" xr:uid="{00000000-0005-0000-0000-0000D31D0000}"/>
    <cellStyle name="Accent5 44 2" xfId="8287" xr:uid="{00000000-0005-0000-0000-0000D41D0000}"/>
    <cellStyle name="Accent5 45" xfId="1576" xr:uid="{00000000-0005-0000-0000-0000D51D0000}"/>
    <cellStyle name="Accent5 45 2" xfId="8185" xr:uid="{00000000-0005-0000-0000-0000D61D0000}"/>
    <cellStyle name="Accent5 46" xfId="2066" xr:uid="{00000000-0005-0000-0000-0000D71D0000}"/>
    <cellStyle name="Accent5 46 2" xfId="8633" xr:uid="{00000000-0005-0000-0000-0000D81D0000}"/>
    <cellStyle name="Accent5 47" xfId="2250" xr:uid="{00000000-0005-0000-0000-0000D91D0000}"/>
    <cellStyle name="Accent5 47 2" xfId="8771" xr:uid="{00000000-0005-0000-0000-0000DA1D0000}"/>
    <cellStyle name="Accent5 48" xfId="1534" xr:uid="{00000000-0005-0000-0000-0000DB1D0000}"/>
    <cellStyle name="Accent5 48 2" xfId="8151" xr:uid="{00000000-0005-0000-0000-0000DC1D0000}"/>
    <cellStyle name="Accent5 49" xfId="1757" xr:uid="{00000000-0005-0000-0000-0000DD1D0000}"/>
    <cellStyle name="Accent5 49 2" xfId="8345" xr:uid="{00000000-0005-0000-0000-0000DE1D0000}"/>
    <cellStyle name="Accent5 5" xfId="669" xr:uid="{00000000-0005-0000-0000-0000DF1D0000}"/>
    <cellStyle name="Accent5 5 2" xfId="1269" xr:uid="{00000000-0005-0000-0000-0000E01D0000}"/>
    <cellStyle name="Accent5 5 2 2" xfId="7949" xr:uid="{00000000-0005-0000-0000-0000E11D0000}"/>
    <cellStyle name="Accent5 5 3" xfId="7502" xr:uid="{00000000-0005-0000-0000-0000E21D0000}"/>
    <cellStyle name="Accent5 50" xfId="1577" xr:uid="{00000000-0005-0000-0000-0000E31D0000}"/>
    <cellStyle name="Accent5 50 2" xfId="8186" xr:uid="{00000000-0005-0000-0000-0000E41D0000}"/>
    <cellStyle name="Accent5 51" xfId="1822" xr:uid="{00000000-0005-0000-0000-0000E51D0000}"/>
    <cellStyle name="Accent5 51 2" xfId="8396" xr:uid="{00000000-0005-0000-0000-0000E61D0000}"/>
    <cellStyle name="Accent5 52" xfId="1806" xr:uid="{00000000-0005-0000-0000-0000E71D0000}"/>
    <cellStyle name="Accent5 52 2" xfId="8386" xr:uid="{00000000-0005-0000-0000-0000E81D0000}"/>
    <cellStyle name="Accent5 53" xfId="2176" xr:uid="{00000000-0005-0000-0000-0000E91D0000}"/>
    <cellStyle name="Accent5 53 2" xfId="8703" xr:uid="{00000000-0005-0000-0000-0000EA1D0000}"/>
    <cellStyle name="Accent5 54" xfId="1588" xr:uid="{00000000-0005-0000-0000-0000EB1D0000}"/>
    <cellStyle name="Accent5 54 2" xfId="8196" xr:uid="{00000000-0005-0000-0000-0000EC1D0000}"/>
    <cellStyle name="Accent5 55" xfId="1821" xr:uid="{00000000-0005-0000-0000-0000ED1D0000}"/>
    <cellStyle name="Accent5 55 2" xfId="8395" xr:uid="{00000000-0005-0000-0000-0000EE1D0000}"/>
    <cellStyle name="Accent5 56" xfId="1462" xr:uid="{00000000-0005-0000-0000-0000EF1D0000}"/>
    <cellStyle name="Accent5 56 2" xfId="8091" xr:uid="{00000000-0005-0000-0000-0000F01D0000}"/>
    <cellStyle name="Accent5 57" xfId="1779" xr:uid="{00000000-0005-0000-0000-0000F11D0000}"/>
    <cellStyle name="Accent5 57 2" xfId="8364" xr:uid="{00000000-0005-0000-0000-0000F21D0000}"/>
    <cellStyle name="Accent5 58" xfId="1675" xr:uid="{00000000-0005-0000-0000-0000F31D0000}"/>
    <cellStyle name="Accent5 58 2" xfId="8281" xr:uid="{00000000-0005-0000-0000-0000F41D0000}"/>
    <cellStyle name="Accent5 59" xfId="2264" xr:uid="{00000000-0005-0000-0000-0000F51D0000}"/>
    <cellStyle name="Accent5 59 2" xfId="8784" xr:uid="{00000000-0005-0000-0000-0000F61D0000}"/>
    <cellStyle name="Accent5 6" xfId="689" xr:uid="{00000000-0005-0000-0000-0000F71D0000}"/>
    <cellStyle name="Accent5 6 2" xfId="7518" xr:uid="{00000000-0005-0000-0000-0000F81D0000}"/>
    <cellStyle name="Accent5 60" xfId="1552" xr:uid="{00000000-0005-0000-0000-0000F91D0000}"/>
    <cellStyle name="Accent5 60 2" xfId="8165" xr:uid="{00000000-0005-0000-0000-0000FA1D0000}"/>
    <cellStyle name="Accent5 61" xfId="1825" xr:uid="{00000000-0005-0000-0000-0000FB1D0000}"/>
    <cellStyle name="Accent5 61 2" xfId="8399" xr:uid="{00000000-0005-0000-0000-0000FC1D0000}"/>
    <cellStyle name="Accent5 62" xfId="2090" xr:uid="{00000000-0005-0000-0000-0000FD1D0000}"/>
    <cellStyle name="Accent5 62 2" xfId="8636" xr:uid="{00000000-0005-0000-0000-0000FE1D0000}"/>
    <cellStyle name="Accent5 63" xfId="1804" xr:uid="{00000000-0005-0000-0000-0000FF1D0000}"/>
    <cellStyle name="Accent5 63 2" xfId="8385" xr:uid="{00000000-0005-0000-0000-0000001E0000}"/>
    <cellStyle name="Accent5 64" xfId="2028" xr:uid="{00000000-0005-0000-0000-0000011E0000}"/>
    <cellStyle name="Accent5 64 2" xfId="8595" xr:uid="{00000000-0005-0000-0000-0000021E0000}"/>
    <cellStyle name="Accent5 65" xfId="1542" xr:uid="{00000000-0005-0000-0000-0000031E0000}"/>
    <cellStyle name="Accent5 65 2" xfId="8156" xr:uid="{00000000-0005-0000-0000-0000041E0000}"/>
    <cellStyle name="Accent5 66" xfId="2301" xr:uid="{00000000-0005-0000-0000-0000051E0000}"/>
    <cellStyle name="Accent5 66 2" xfId="8817" xr:uid="{00000000-0005-0000-0000-0000061E0000}"/>
    <cellStyle name="Accent5 67" xfId="2325" xr:uid="{00000000-0005-0000-0000-0000071E0000}"/>
    <cellStyle name="Accent5 67 2" xfId="8839" xr:uid="{00000000-0005-0000-0000-0000081E0000}"/>
    <cellStyle name="Accent5 68" xfId="2334" xr:uid="{00000000-0005-0000-0000-0000091E0000}"/>
    <cellStyle name="Accent5 68 2" xfId="8848" xr:uid="{00000000-0005-0000-0000-00000A1E0000}"/>
    <cellStyle name="Accent5 69" xfId="2354" xr:uid="{00000000-0005-0000-0000-00000B1E0000}"/>
    <cellStyle name="Accent5 69 2" xfId="8866" xr:uid="{00000000-0005-0000-0000-00000C1E0000}"/>
    <cellStyle name="Accent5 7" xfId="711" xr:uid="{00000000-0005-0000-0000-00000D1E0000}"/>
    <cellStyle name="Accent5 7 2" xfId="7538" xr:uid="{00000000-0005-0000-0000-00000E1E0000}"/>
    <cellStyle name="Accent5 70" xfId="2363" xr:uid="{00000000-0005-0000-0000-00000F1E0000}"/>
    <cellStyle name="Accent5 70 2" xfId="8875" xr:uid="{00000000-0005-0000-0000-0000101E0000}"/>
    <cellStyle name="Accent5 71" xfId="7083" xr:uid="{00000000-0005-0000-0000-0000111E0000}"/>
    <cellStyle name="Accent5 71 2" xfId="11925" xr:uid="{00000000-0005-0000-0000-0000121E0000}"/>
    <cellStyle name="Accent5 72" xfId="7086" xr:uid="{00000000-0005-0000-0000-0000131E0000}"/>
    <cellStyle name="Accent5 72 2" xfId="11928" xr:uid="{00000000-0005-0000-0000-0000141E0000}"/>
    <cellStyle name="Accent5 73" xfId="7089" xr:uid="{00000000-0005-0000-0000-0000151E0000}"/>
    <cellStyle name="Accent5 73 2" xfId="11931" xr:uid="{00000000-0005-0000-0000-0000161E0000}"/>
    <cellStyle name="Accent5 74" xfId="11970" xr:uid="{00000000-0005-0000-0000-0000171E0000}"/>
    <cellStyle name="Accent5 75" xfId="16925" xr:uid="{00000000-0005-0000-0000-0000181E0000}"/>
    <cellStyle name="Accent5 76" xfId="18256" xr:uid="{00000000-0005-0000-0000-0000191E0000}"/>
    <cellStyle name="Accent5 77" xfId="18201" xr:uid="{00000000-0005-0000-0000-00001A1E0000}"/>
    <cellStyle name="Accent5 78" xfId="17586" xr:uid="{00000000-0005-0000-0000-00001B1E0000}"/>
    <cellStyle name="Accent5 79" xfId="19125" xr:uid="{00000000-0005-0000-0000-00001C1E0000}"/>
    <cellStyle name="Accent5 8" xfId="723" xr:uid="{00000000-0005-0000-0000-00001D1E0000}"/>
    <cellStyle name="Accent5 8 2" xfId="7549" xr:uid="{00000000-0005-0000-0000-00001E1E0000}"/>
    <cellStyle name="Accent5 80" xfId="18249" xr:uid="{00000000-0005-0000-0000-00001F1E0000}"/>
    <cellStyle name="Accent5 81" xfId="7154" xr:uid="{00000000-0005-0000-0000-0000201E0000}"/>
    <cellStyle name="Accent5 82" xfId="26724" xr:uid="{00000000-0005-0000-0000-0000211E0000}"/>
    <cellStyle name="Accent5 9" xfId="740" xr:uid="{00000000-0005-0000-0000-0000221E0000}"/>
    <cellStyle name="Accent5 9 2" xfId="7565" xr:uid="{00000000-0005-0000-0000-0000231E0000}"/>
    <cellStyle name="Accent6 - 20%" xfId="187" xr:uid="{00000000-0005-0000-0000-0000241E0000}"/>
    <cellStyle name="Accent6 - 20% 2" xfId="575" xr:uid="{00000000-0005-0000-0000-0000251E0000}"/>
    <cellStyle name="Accent6 - 20% 2 2" xfId="7439" xr:uid="{00000000-0005-0000-0000-0000261E0000}"/>
    <cellStyle name="Accent6 - 20% 3" xfId="7198" xr:uid="{00000000-0005-0000-0000-0000271E0000}"/>
    <cellStyle name="Accent6 - 40%" xfId="188" xr:uid="{00000000-0005-0000-0000-0000281E0000}"/>
    <cellStyle name="Accent6 - 40% 2" xfId="576" xr:uid="{00000000-0005-0000-0000-0000291E0000}"/>
    <cellStyle name="Accent6 - 40% 2 2" xfId="7440" xr:uid="{00000000-0005-0000-0000-00002A1E0000}"/>
    <cellStyle name="Accent6 - 40% 3" xfId="7199" xr:uid="{00000000-0005-0000-0000-00002B1E0000}"/>
    <cellStyle name="Accent6 - 60%" xfId="189" xr:uid="{00000000-0005-0000-0000-00002C1E0000}"/>
    <cellStyle name="Accent6 - 60% 2" xfId="577" xr:uid="{00000000-0005-0000-0000-00002D1E0000}"/>
    <cellStyle name="Accent6 - 60% 2 2" xfId="7441" xr:uid="{00000000-0005-0000-0000-00002E1E0000}"/>
    <cellStyle name="Accent6 - 60% 3" xfId="7200" xr:uid="{00000000-0005-0000-0000-00002F1E0000}"/>
    <cellStyle name="Accent6 10" xfId="766" xr:uid="{00000000-0005-0000-0000-0000301E0000}"/>
    <cellStyle name="Accent6 10 2" xfId="7589" xr:uid="{00000000-0005-0000-0000-0000311E0000}"/>
    <cellStyle name="Accent6 11" xfId="776" xr:uid="{00000000-0005-0000-0000-0000321E0000}"/>
    <cellStyle name="Accent6 11 2" xfId="7598" xr:uid="{00000000-0005-0000-0000-0000331E0000}"/>
    <cellStyle name="Accent6 12" xfId="788" xr:uid="{00000000-0005-0000-0000-0000341E0000}"/>
    <cellStyle name="Accent6 12 2" xfId="7609" xr:uid="{00000000-0005-0000-0000-0000351E0000}"/>
    <cellStyle name="Accent6 13" xfId="791" xr:uid="{00000000-0005-0000-0000-0000361E0000}"/>
    <cellStyle name="Accent6 13 2" xfId="7612" xr:uid="{00000000-0005-0000-0000-0000371E0000}"/>
    <cellStyle name="Accent6 14" xfId="799" xr:uid="{00000000-0005-0000-0000-0000381E0000}"/>
    <cellStyle name="Accent6 14 2" xfId="7619" xr:uid="{00000000-0005-0000-0000-0000391E0000}"/>
    <cellStyle name="Accent6 15" xfId="818" xr:uid="{00000000-0005-0000-0000-00003A1E0000}"/>
    <cellStyle name="Accent6 15 2" xfId="7637" xr:uid="{00000000-0005-0000-0000-00003B1E0000}"/>
    <cellStyle name="Accent6 16" xfId="1367" xr:uid="{00000000-0005-0000-0000-00003C1E0000}"/>
    <cellStyle name="Accent6 16 2" xfId="8005" xr:uid="{00000000-0005-0000-0000-00003D1E0000}"/>
    <cellStyle name="Accent6 17" xfId="1384" xr:uid="{00000000-0005-0000-0000-00003E1E0000}"/>
    <cellStyle name="Accent6 17 2" xfId="8019" xr:uid="{00000000-0005-0000-0000-00003F1E0000}"/>
    <cellStyle name="Accent6 18" xfId="1388" xr:uid="{00000000-0005-0000-0000-0000401E0000}"/>
    <cellStyle name="Accent6 18 2" xfId="8023" xr:uid="{00000000-0005-0000-0000-0000411E0000}"/>
    <cellStyle name="Accent6 19" xfId="1391" xr:uid="{00000000-0005-0000-0000-0000421E0000}"/>
    <cellStyle name="Accent6 19 2" xfId="8026" xr:uid="{00000000-0005-0000-0000-0000431E0000}"/>
    <cellStyle name="Accent6 2" xfId="578" xr:uid="{00000000-0005-0000-0000-0000441E0000}"/>
    <cellStyle name="Accent6 2 2" xfId="4875" xr:uid="{00000000-0005-0000-0000-0000451E0000}"/>
    <cellStyle name="Accent6 2 2 2" xfId="4876" xr:uid="{00000000-0005-0000-0000-0000461E0000}"/>
    <cellStyle name="Accent6 2 2 3" xfId="4877" xr:uid="{00000000-0005-0000-0000-0000471E0000}"/>
    <cellStyle name="Accent6 2 3" xfId="4874" xr:uid="{00000000-0005-0000-0000-0000481E0000}"/>
    <cellStyle name="Accent6 2 4" xfId="7442" xr:uid="{00000000-0005-0000-0000-0000491E0000}"/>
    <cellStyle name="Accent6 20" xfId="1406" xr:uid="{00000000-0005-0000-0000-00004A1E0000}"/>
    <cellStyle name="Accent6 20 2" xfId="8039" xr:uid="{00000000-0005-0000-0000-00004B1E0000}"/>
    <cellStyle name="Accent6 21" xfId="1411" xr:uid="{00000000-0005-0000-0000-00004C1E0000}"/>
    <cellStyle name="Accent6 21 2" xfId="8044" xr:uid="{00000000-0005-0000-0000-00004D1E0000}"/>
    <cellStyle name="Accent6 22" xfId="1415" xr:uid="{00000000-0005-0000-0000-00004E1E0000}"/>
    <cellStyle name="Accent6 22 2" xfId="8047" xr:uid="{00000000-0005-0000-0000-00004F1E0000}"/>
    <cellStyle name="Accent6 23" xfId="1424" xr:uid="{00000000-0005-0000-0000-0000501E0000}"/>
    <cellStyle name="Accent6 23 2" xfId="8056" xr:uid="{00000000-0005-0000-0000-0000511E0000}"/>
    <cellStyle name="Accent6 24" xfId="1427" xr:uid="{00000000-0005-0000-0000-0000521E0000}"/>
    <cellStyle name="Accent6 24 2" xfId="8059" xr:uid="{00000000-0005-0000-0000-0000531E0000}"/>
    <cellStyle name="Accent6 25" xfId="1449" xr:uid="{00000000-0005-0000-0000-0000541E0000}"/>
    <cellStyle name="Accent6 25 2" xfId="8079" xr:uid="{00000000-0005-0000-0000-0000551E0000}"/>
    <cellStyle name="Accent6 26" xfId="1456" xr:uid="{00000000-0005-0000-0000-0000561E0000}"/>
    <cellStyle name="Accent6 26 2" xfId="8086" xr:uid="{00000000-0005-0000-0000-0000571E0000}"/>
    <cellStyle name="Accent6 27" xfId="1522" xr:uid="{00000000-0005-0000-0000-0000581E0000}"/>
    <cellStyle name="Accent6 27 2" xfId="8142" xr:uid="{00000000-0005-0000-0000-0000591E0000}"/>
    <cellStyle name="Accent6 28" xfId="2170" xr:uid="{00000000-0005-0000-0000-00005A1E0000}"/>
    <cellStyle name="Accent6 28 2" xfId="8699" xr:uid="{00000000-0005-0000-0000-00005B1E0000}"/>
    <cellStyle name="Accent6 29" xfId="1480" xr:uid="{00000000-0005-0000-0000-00005C1E0000}"/>
    <cellStyle name="Accent6 29 2" xfId="8109" xr:uid="{00000000-0005-0000-0000-00005D1E0000}"/>
    <cellStyle name="Accent6 3" xfId="579" xr:uid="{00000000-0005-0000-0000-00005E1E0000}"/>
    <cellStyle name="Accent6 3 2" xfId="4181" xr:uid="{00000000-0005-0000-0000-00005F1E0000}"/>
    <cellStyle name="Accent6 3 2 2" xfId="10140" xr:uid="{00000000-0005-0000-0000-0000601E0000}"/>
    <cellStyle name="Accent6 3 3" xfId="7443" xr:uid="{00000000-0005-0000-0000-0000611E0000}"/>
    <cellStyle name="Accent6 30" xfId="1592" xr:uid="{00000000-0005-0000-0000-0000621E0000}"/>
    <cellStyle name="Accent6 30 2" xfId="8200" xr:uid="{00000000-0005-0000-0000-0000631E0000}"/>
    <cellStyle name="Accent6 31" xfId="1686" xr:uid="{00000000-0005-0000-0000-0000641E0000}"/>
    <cellStyle name="Accent6 31 2" xfId="8291" xr:uid="{00000000-0005-0000-0000-0000651E0000}"/>
    <cellStyle name="Accent6 32" xfId="1460" xr:uid="{00000000-0005-0000-0000-0000661E0000}"/>
    <cellStyle name="Accent6 32 2" xfId="8089" xr:uid="{00000000-0005-0000-0000-0000671E0000}"/>
    <cellStyle name="Accent6 33" xfId="1562" xr:uid="{00000000-0005-0000-0000-0000681E0000}"/>
    <cellStyle name="Accent6 33 2" xfId="8174" xr:uid="{00000000-0005-0000-0000-0000691E0000}"/>
    <cellStyle name="Accent6 34" xfId="1563" xr:uid="{00000000-0005-0000-0000-00006A1E0000}"/>
    <cellStyle name="Accent6 34 2" xfId="8175" xr:uid="{00000000-0005-0000-0000-00006B1E0000}"/>
    <cellStyle name="Accent6 35" xfId="2254" xr:uid="{00000000-0005-0000-0000-00006C1E0000}"/>
    <cellStyle name="Accent6 35 2" xfId="8775" xr:uid="{00000000-0005-0000-0000-00006D1E0000}"/>
    <cellStyle name="Accent6 36" xfId="2064" xr:uid="{00000000-0005-0000-0000-00006E1E0000}"/>
    <cellStyle name="Accent6 36 2" xfId="8631" xr:uid="{00000000-0005-0000-0000-00006F1E0000}"/>
    <cellStyle name="Accent6 37" xfId="2267" xr:uid="{00000000-0005-0000-0000-0000701E0000}"/>
    <cellStyle name="Accent6 37 2" xfId="8786" xr:uid="{00000000-0005-0000-0000-0000711E0000}"/>
    <cellStyle name="Accent6 38" xfId="2193" xr:uid="{00000000-0005-0000-0000-0000721E0000}"/>
    <cellStyle name="Accent6 38 2" xfId="8719" xr:uid="{00000000-0005-0000-0000-0000731E0000}"/>
    <cellStyle name="Accent6 39" xfId="1546" xr:uid="{00000000-0005-0000-0000-0000741E0000}"/>
    <cellStyle name="Accent6 39 2" xfId="8160" xr:uid="{00000000-0005-0000-0000-0000751E0000}"/>
    <cellStyle name="Accent6 4" xfId="580" xr:uid="{00000000-0005-0000-0000-0000761E0000}"/>
    <cellStyle name="Accent6 4 2" xfId="7444" xr:uid="{00000000-0005-0000-0000-0000771E0000}"/>
    <cellStyle name="Accent6 40" xfId="1826" xr:uid="{00000000-0005-0000-0000-0000781E0000}"/>
    <cellStyle name="Accent6 40 2" xfId="8400" xr:uid="{00000000-0005-0000-0000-0000791E0000}"/>
    <cellStyle name="Accent6 41" xfId="2110" xr:uid="{00000000-0005-0000-0000-00007A1E0000}"/>
    <cellStyle name="Accent6 41 2" xfId="8654" xr:uid="{00000000-0005-0000-0000-00007B1E0000}"/>
    <cellStyle name="Accent6 42" xfId="1591" xr:uid="{00000000-0005-0000-0000-00007C1E0000}"/>
    <cellStyle name="Accent6 42 2" xfId="8199" xr:uid="{00000000-0005-0000-0000-00007D1E0000}"/>
    <cellStyle name="Accent6 43" xfId="1557" xr:uid="{00000000-0005-0000-0000-00007E1E0000}"/>
    <cellStyle name="Accent6 43 2" xfId="8169" xr:uid="{00000000-0005-0000-0000-00007F1E0000}"/>
    <cellStyle name="Accent6 44" xfId="1529" xr:uid="{00000000-0005-0000-0000-0000801E0000}"/>
    <cellStyle name="Accent6 44 2" xfId="8148" xr:uid="{00000000-0005-0000-0000-0000811E0000}"/>
    <cellStyle name="Accent6 45" xfId="1703" xr:uid="{00000000-0005-0000-0000-0000821E0000}"/>
    <cellStyle name="Accent6 45 2" xfId="8300" xr:uid="{00000000-0005-0000-0000-0000831E0000}"/>
    <cellStyle name="Accent6 46" xfId="1527" xr:uid="{00000000-0005-0000-0000-0000841E0000}"/>
    <cellStyle name="Accent6 46 2" xfId="8146" xr:uid="{00000000-0005-0000-0000-0000851E0000}"/>
    <cellStyle name="Accent6 47" xfId="2271" xr:uid="{00000000-0005-0000-0000-0000861E0000}"/>
    <cellStyle name="Accent6 47 2" xfId="8790" xr:uid="{00000000-0005-0000-0000-0000871E0000}"/>
    <cellStyle name="Accent6 48" xfId="1586" xr:uid="{00000000-0005-0000-0000-0000881E0000}"/>
    <cellStyle name="Accent6 48 2" xfId="8195" xr:uid="{00000000-0005-0000-0000-0000891E0000}"/>
    <cellStyle name="Accent6 49" xfId="2180" xr:uid="{00000000-0005-0000-0000-00008A1E0000}"/>
    <cellStyle name="Accent6 49 2" xfId="8707" xr:uid="{00000000-0005-0000-0000-00008B1E0000}"/>
    <cellStyle name="Accent6 5" xfId="670" xr:uid="{00000000-0005-0000-0000-00008C1E0000}"/>
    <cellStyle name="Accent6 5 2" xfId="1270" xr:uid="{00000000-0005-0000-0000-00008D1E0000}"/>
    <cellStyle name="Accent6 5 2 2" xfId="7950" xr:uid="{00000000-0005-0000-0000-00008E1E0000}"/>
    <cellStyle name="Accent6 5 3" xfId="7503" xr:uid="{00000000-0005-0000-0000-00008F1E0000}"/>
    <cellStyle name="Accent6 50" xfId="2243" xr:uid="{00000000-0005-0000-0000-0000901E0000}"/>
    <cellStyle name="Accent6 50 2" xfId="8765" xr:uid="{00000000-0005-0000-0000-0000911E0000}"/>
    <cellStyle name="Accent6 51" xfId="2209" xr:uid="{00000000-0005-0000-0000-0000921E0000}"/>
    <cellStyle name="Accent6 51 2" xfId="8732" xr:uid="{00000000-0005-0000-0000-0000931E0000}"/>
    <cellStyle name="Accent6 52" xfId="2190" xr:uid="{00000000-0005-0000-0000-0000941E0000}"/>
    <cellStyle name="Accent6 52 2" xfId="8716" xr:uid="{00000000-0005-0000-0000-0000951E0000}"/>
    <cellStyle name="Accent6 53" xfId="2235" xr:uid="{00000000-0005-0000-0000-0000961E0000}"/>
    <cellStyle name="Accent6 53 2" xfId="8757" xr:uid="{00000000-0005-0000-0000-0000971E0000}"/>
    <cellStyle name="Accent6 54" xfId="2215" xr:uid="{00000000-0005-0000-0000-0000981E0000}"/>
    <cellStyle name="Accent6 54 2" xfId="8738" xr:uid="{00000000-0005-0000-0000-0000991E0000}"/>
    <cellStyle name="Accent6 55" xfId="2223" xr:uid="{00000000-0005-0000-0000-00009A1E0000}"/>
    <cellStyle name="Accent6 55 2" xfId="8746" xr:uid="{00000000-0005-0000-0000-00009B1E0000}"/>
    <cellStyle name="Accent6 56" xfId="2219" xr:uid="{00000000-0005-0000-0000-00009C1E0000}"/>
    <cellStyle name="Accent6 56 2" xfId="8742" xr:uid="{00000000-0005-0000-0000-00009D1E0000}"/>
    <cellStyle name="Accent6 57" xfId="1548" xr:uid="{00000000-0005-0000-0000-00009E1E0000}"/>
    <cellStyle name="Accent6 57 2" xfId="8161" xr:uid="{00000000-0005-0000-0000-00009F1E0000}"/>
    <cellStyle name="Accent6 58" xfId="2248" xr:uid="{00000000-0005-0000-0000-0000A01E0000}"/>
    <cellStyle name="Accent6 58 2" xfId="8769" xr:uid="{00000000-0005-0000-0000-0000A11E0000}"/>
    <cellStyle name="Accent6 59" xfId="2205" xr:uid="{00000000-0005-0000-0000-0000A21E0000}"/>
    <cellStyle name="Accent6 59 2" xfId="8729" xr:uid="{00000000-0005-0000-0000-0000A31E0000}"/>
    <cellStyle name="Accent6 6" xfId="692" xr:uid="{00000000-0005-0000-0000-0000A41E0000}"/>
    <cellStyle name="Accent6 6 2" xfId="7521" xr:uid="{00000000-0005-0000-0000-0000A51E0000}"/>
    <cellStyle name="Accent6 60" xfId="2229" xr:uid="{00000000-0005-0000-0000-0000A61E0000}"/>
    <cellStyle name="Accent6 60 2" xfId="8752" xr:uid="{00000000-0005-0000-0000-0000A71E0000}"/>
    <cellStyle name="Accent6 61" xfId="2218" xr:uid="{00000000-0005-0000-0000-0000A81E0000}"/>
    <cellStyle name="Accent6 61 2" xfId="8741" xr:uid="{00000000-0005-0000-0000-0000A91E0000}"/>
    <cellStyle name="Accent6 62" xfId="2189" xr:uid="{00000000-0005-0000-0000-0000AA1E0000}"/>
    <cellStyle name="Accent6 62 2" xfId="8715" xr:uid="{00000000-0005-0000-0000-0000AB1E0000}"/>
    <cellStyle name="Accent6 63" xfId="2237" xr:uid="{00000000-0005-0000-0000-0000AC1E0000}"/>
    <cellStyle name="Accent6 63 2" xfId="8759" xr:uid="{00000000-0005-0000-0000-0000AD1E0000}"/>
    <cellStyle name="Accent6 64" xfId="2213" xr:uid="{00000000-0005-0000-0000-0000AE1E0000}"/>
    <cellStyle name="Accent6 64 2" xfId="8736" xr:uid="{00000000-0005-0000-0000-0000AF1E0000}"/>
    <cellStyle name="Accent6 65" xfId="2224" xr:uid="{00000000-0005-0000-0000-0000B01E0000}"/>
    <cellStyle name="Accent6 65 2" xfId="8747" xr:uid="{00000000-0005-0000-0000-0000B11E0000}"/>
    <cellStyle name="Accent6 66" xfId="2304" xr:uid="{00000000-0005-0000-0000-0000B21E0000}"/>
    <cellStyle name="Accent6 66 2" xfId="8820" xr:uid="{00000000-0005-0000-0000-0000B31E0000}"/>
    <cellStyle name="Accent6 67" xfId="2328" xr:uid="{00000000-0005-0000-0000-0000B41E0000}"/>
    <cellStyle name="Accent6 67 2" xfId="8842" xr:uid="{00000000-0005-0000-0000-0000B51E0000}"/>
    <cellStyle name="Accent6 68" xfId="2335" xr:uid="{00000000-0005-0000-0000-0000B61E0000}"/>
    <cellStyle name="Accent6 68 2" xfId="8849" xr:uid="{00000000-0005-0000-0000-0000B71E0000}"/>
    <cellStyle name="Accent6 69" xfId="2357" xr:uid="{00000000-0005-0000-0000-0000B81E0000}"/>
    <cellStyle name="Accent6 69 2" xfId="8869" xr:uid="{00000000-0005-0000-0000-0000B91E0000}"/>
    <cellStyle name="Accent6 7" xfId="714" xr:uid="{00000000-0005-0000-0000-0000BA1E0000}"/>
    <cellStyle name="Accent6 7 2" xfId="7541" xr:uid="{00000000-0005-0000-0000-0000BB1E0000}"/>
    <cellStyle name="Accent6 70" xfId="2364" xr:uid="{00000000-0005-0000-0000-0000BC1E0000}"/>
    <cellStyle name="Accent6 70 2" xfId="8876" xr:uid="{00000000-0005-0000-0000-0000BD1E0000}"/>
    <cellStyle name="Accent6 71" xfId="7084" xr:uid="{00000000-0005-0000-0000-0000BE1E0000}"/>
    <cellStyle name="Accent6 71 2" xfId="11926" xr:uid="{00000000-0005-0000-0000-0000BF1E0000}"/>
    <cellStyle name="Accent6 72" xfId="7087" xr:uid="{00000000-0005-0000-0000-0000C01E0000}"/>
    <cellStyle name="Accent6 72 2" xfId="11929" xr:uid="{00000000-0005-0000-0000-0000C11E0000}"/>
    <cellStyle name="Accent6 73" xfId="7090" xr:uid="{00000000-0005-0000-0000-0000C21E0000}"/>
    <cellStyle name="Accent6 73 2" xfId="11932" xr:uid="{00000000-0005-0000-0000-0000C31E0000}"/>
    <cellStyle name="Accent6 74" xfId="11974" xr:uid="{00000000-0005-0000-0000-0000C41E0000}"/>
    <cellStyle name="Accent6 75" xfId="16926" xr:uid="{00000000-0005-0000-0000-0000C51E0000}"/>
    <cellStyle name="Accent6 76" xfId="17437" xr:uid="{00000000-0005-0000-0000-0000C61E0000}"/>
    <cellStyle name="Accent6 77" xfId="18203" xr:uid="{00000000-0005-0000-0000-0000C71E0000}"/>
    <cellStyle name="Accent6 78" xfId="17169" xr:uid="{00000000-0005-0000-0000-0000C81E0000}"/>
    <cellStyle name="Accent6 79" xfId="20774" xr:uid="{00000000-0005-0000-0000-0000C91E0000}"/>
    <cellStyle name="Accent6 8" xfId="724" xr:uid="{00000000-0005-0000-0000-0000CA1E0000}"/>
    <cellStyle name="Accent6 8 2" xfId="7550" xr:uid="{00000000-0005-0000-0000-0000CB1E0000}"/>
    <cellStyle name="Accent6 80" xfId="17516" xr:uid="{00000000-0005-0000-0000-0000CC1E0000}"/>
    <cellStyle name="Accent6 81" xfId="7158" xr:uid="{00000000-0005-0000-0000-0000CD1E0000}"/>
    <cellStyle name="Accent6 82" xfId="26725" xr:uid="{00000000-0005-0000-0000-0000CE1E0000}"/>
    <cellStyle name="Accent6 83" xfId="118" xr:uid="{00000000-0005-0000-0000-0000CF1E0000}"/>
    <cellStyle name="Accent6 84" xfId="58" xr:uid="{00000000-0005-0000-0000-0000D01E0000}"/>
    <cellStyle name="Accent6 9" xfId="743" xr:uid="{00000000-0005-0000-0000-0000D11E0000}"/>
    <cellStyle name="Accent6 9 2" xfId="7568" xr:uid="{00000000-0005-0000-0000-0000D21E0000}"/>
    <cellStyle name="Account Heading" xfId="190" xr:uid="{00000000-0005-0000-0000-0000D31E0000}"/>
    <cellStyle name="Actual Date" xfId="191" xr:uid="{00000000-0005-0000-0000-0000D41E0000}"/>
    <cellStyle name="Actual Date 2" xfId="825" xr:uid="{00000000-0005-0000-0000-0000D51E0000}"/>
    <cellStyle name="ÅëÈ­ [0]_±âÅ¸" xfId="3786" xr:uid="{00000000-0005-0000-0000-0000D61E0000}"/>
    <cellStyle name="ÅëÈ­_±âÅ¸" xfId="3787" xr:uid="{00000000-0005-0000-0000-0000D71E0000}"/>
    <cellStyle name="AggblueCels_1x" xfId="4878" xr:uid="{00000000-0005-0000-0000-0000D81E0000}"/>
    <cellStyle name="AMN" xfId="3788" xr:uid="{00000000-0005-0000-0000-0000D91E0000}"/>
    <cellStyle name="As built" xfId="192" xr:uid="{00000000-0005-0000-0000-0000DA1E0000}"/>
    <cellStyle name="As built 2" xfId="7201" xr:uid="{00000000-0005-0000-0000-0000DB1E0000}"/>
    <cellStyle name="Assumption_Flex" xfId="4755" xr:uid="{00000000-0005-0000-0000-0000DC1E0000}"/>
    <cellStyle name="ÄÞ¸¶ [0]_±âÅ¸" xfId="3789" xr:uid="{00000000-0005-0000-0000-0000DD1E0000}"/>
    <cellStyle name="ÄÞ¸¶_±âÅ¸" xfId="3790" xr:uid="{00000000-0005-0000-0000-0000DE1E0000}"/>
    <cellStyle name="b0let" xfId="3791" xr:uid="{00000000-0005-0000-0000-0000DF1E0000}"/>
    <cellStyle name="b0let 2" xfId="5516" xr:uid="{00000000-0005-0000-0000-0000E01E0000}"/>
    <cellStyle name="b0let 2 2" xfId="6603" xr:uid="{00000000-0005-0000-0000-0000E11E0000}"/>
    <cellStyle name="b0let 2 2 10" xfId="28132" xr:uid="{00000000-0005-0000-0000-0000E21E0000}"/>
    <cellStyle name="b0let 2 2 2" xfId="19953" xr:uid="{00000000-0005-0000-0000-0000E31E0000}"/>
    <cellStyle name="b0let 2 2 2 2" xfId="25723" xr:uid="{00000000-0005-0000-0000-0000E41E0000}"/>
    <cellStyle name="b0let 2 2 2 3" xfId="33426" xr:uid="{00000000-0005-0000-0000-0000E51E0000}"/>
    <cellStyle name="b0let 2 2 3" xfId="20749" xr:uid="{00000000-0005-0000-0000-0000E61E0000}"/>
    <cellStyle name="b0let 2 2 3 2" xfId="26512" xr:uid="{00000000-0005-0000-0000-0000E71E0000}"/>
    <cellStyle name="b0let 2 2 3 3" xfId="34217" xr:uid="{00000000-0005-0000-0000-0000E81E0000}"/>
    <cellStyle name="b0let 2 2 4" xfId="20366" xr:uid="{00000000-0005-0000-0000-0000E91E0000}"/>
    <cellStyle name="b0let 2 2 4 2" xfId="26136" xr:uid="{00000000-0005-0000-0000-0000EA1E0000}"/>
    <cellStyle name="b0let 2 2 4 3" xfId="33839" xr:uid="{00000000-0005-0000-0000-0000EB1E0000}"/>
    <cellStyle name="b0let 2 2 5" xfId="17745" xr:uid="{00000000-0005-0000-0000-0000EC1E0000}"/>
    <cellStyle name="b0let 2 2 5 2" xfId="23560" xr:uid="{00000000-0005-0000-0000-0000ED1E0000}"/>
    <cellStyle name="b0let 2 2 5 2 2" xfId="37023" xr:uid="{00000000-0005-0000-0000-0000EE1E0000}"/>
    <cellStyle name="b0let 2 2 5 3" xfId="31251" xr:uid="{00000000-0005-0000-0000-0000EF1E0000}"/>
    <cellStyle name="b0let 2 2 6" xfId="18161" xr:uid="{00000000-0005-0000-0000-0000F01E0000}"/>
    <cellStyle name="b0let 2 2 6 2" xfId="23959" xr:uid="{00000000-0005-0000-0000-0000F11E0000}"/>
    <cellStyle name="b0let 2 2 6 3" xfId="31657" xr:uid="{00000000-0005-0000-0000-0000F21E0000}"/>
    <cellStyle name="b0let 2 2 7" xfId="17375" xr:uid="{00000000-0005-0000-0000-0000F31E0000}"/>
    <cellStyle name="b0let 2 2 7 2" xfId="23203" xr:uid="{00000000-0005-0000-0000-0000F41E0000}"/>
    <cellStyle name="b0let 2 2 7 2 2" xfId="36666" xr:uid="{00000000-0005-0000-0000-0000F51E0000}"/>
    <cellStyle name="b0let 2 2 7 3" xfId="30891" xr:uid="{00000000-0005-0000-0000-0000F61E0000}"/>
    <cellStyle name="b0let 2 2 8" xfId="16432" xr:uid="{00000000-0005-0000-0000-0000F71E0000}"/>
    <cellStyle name="b0let 2 2 8 2" xfId="30058" xr:uid="{00000000-0005-0000-0000-0000F81E0000}"/>
    <cellStyle name="b0let 2 2 9" xfId="22380" xr:uid="{00000000-0005-0000-0000-0000F91E0000}"/>
    <cellStyle name="b0let 2 2 9 2" xfId="35843" xr:uid="{00000000-0005-0000-0000-0000FA1E0000}"/>
    <cellStyle name="b0let 2 3" xfId="19002" xr:uid="{00000000-0005-0000-0000-0000FB1E0000}"/>
    <cellStyle name="b0let 2 3 2" xfId="24774" xr:uid="{00000000-0005-0000-0000-0000FC1E0000}"/>
    <cellStyle name="b0let 2 3 3" xfId="32476" xr:uid="{00000000-0005-0000-0000-0000FD1E0000}"/>
    <cellStyle name="b0let 2 4" xfId="17159" xr:uid="{00000000-0005-0000-0000-0000FE1E0000}"/>
    <cellStyle name="b0let 2 4 2" xfId="23000" xr:uid="{00000000-0005-0000-0000-0000FF1E0000}"/>
    <cellStyle name="b0let 2 4 2 2" xfId="36463" xr:uid="{00000000-0005-0000-0000-0000001F0000}"/>
    <cellStyle name="b0let 2 4 3" xfId="30681" xr:uid="{00000000-0005-0000-0000-0000011F0000}"/>
    <cellStyle name="b0let 2 5" xfId="20407" xr:uid="{00000000-0005-0000-0000-0000021F0000}"/>
    <cellStyle name="b0let 2 5 2" xfId="26176" xr:uid="{00000000-0005-0000-0000-0000031F0000}"/>
    <cellStyle name="b0let 2 5 3" xfId="33880" xr:uid="{00000000-0005-0000-0000-0000041F0000}"/>
    <cellStyle name="b0let 2 6" xfId="15346" xr:uid="{00000000-0005-0000-0000-0000051F0000}"/>
    <cellStyle name="b0let 2 6 2" xfId="29160" xr:uid="{00000000-0005-0000-0000-0000061F0000}"/>
    <cellStyle name="b0let 2 7" xfId="21481" xr:uid="{00000000-0005-0000-0000-0000071F0000}"/>
    <cellStyle name="b0let 2 7 2" xfId="34944" xr:uid="{00000000-0005-0000-0000-0000081F0000}"/>
    <cellStyle name="b0let 2 8" xfId="27233" xr:uid="{00000000-0005-0000-0000-0000091F0000}"/>
    <cellStyle name="b0let 3" xfId="6012" xr:uid="{00000000-0005-0000-0000-00000A1F0000}"/>
    <cellStyle name="b0let 3 10" xfId="27636" xr:uid="{00000000-0005-0000-0000-00000B1F0000}"/>
    <cellStyle name="b0let 3 11" xfId="11262" xr:uid="{00000000-0005-0000-0000-00000C1F0000}"/>
    <cellStyle name="b0let 3 2" xfId="19432" xr:uid="{00000000-0005-0000-0000-00000D1F0000}"/>
    <cellStyle name="b0let 3 2 2" xfId="25202" xr:uid="{00000000-0005-0000-0000-00000E1F0000}"/>
    <cellStyle name="b0let 3 2 3" xfId="32905" xr:uid="{00000000-0005-0000-0000-00000F1F0000}"/>
    <cellStyle name="b0let 3 3" xfId="20594" xr:uid="{00000000-0005-0000-0000-0000101F0000}"/>
    <cellStyle name="b0let 3 3 2" xfId="26358" xr:uid="{00000000-0005-0000-0000-0000111F0000}"/>
    <cellStyle name="b0let 3 3 3" xfId="34063" xr:uid="{00000000-0005-0000-0000-0000121F0000}"/>
    <cellStyle name="b0let 3 4" xfId="20374" xr:uid="{00000000-0005-0000-0000-0000131F0000}"/>
    <cellStyle name="b0let 3 4 2" xfId="26144" xr:uid="{00000000-0005-0000-0000-0000141F0000}"/>
    <cellStyle name="b0let 3 4 3" xfId="33847" xr:uid="{00000000-0005-0000-0000-0000151F0000}"/>
    <cellStyle name="b0let 3 5" xfId="17790" xr:uid="{00000000-0005-0000-0000-0000161F0000}"/>
    <cellStyle name="b0let 3 5 2" xfId="23605" xr:uid="{00000000-0005-0000-0000-0000171F0000}"/>
    <cellStyle name="b0let 3 5 2 2" xfId="37068" xr:uid="{00000000-0005-0000-0000-0000181F0000}"/>
    <cellStyle name="b0let 3 5 3" xfId="31296" xr:uid="{00000000-0005-0000-0000-0000191F0000}"/>
    <cellStyle name="b0let 3 6" xfId="20810" xr:uid="{00000000-0005-0000-0000-00001A1F0000}"/>
    <cellStyle name="b0let 3 6 2" xfId="26571" xr:uid="{00000000-0005-0000-0000-00001B1F0000}"/>
    <cellStyle name="b0let 3 6 3" xfId="34276" xr:uid="{00000000-0005-0000-0000-00001C1F0000}"/>
    <cellStyle name="b0let 3 7" xfId="18226" xr:uid="{00000000-0005-0000-0000-00001D1F0000}"/>
    <cellStyle name="b0let 3 7 2" xfId="24017" xr:uid="{00000000-0005-0000-0000-00001E1F0000}"/>
    <cellStyle name="b0let 3 7 3" xfId="31716" xr:uid="{00000000-0005-0000-0000-00001F1F0000}"/>
    <cellStyle name="b0let 3 8" xfId="15841" xr:uid="{00000000-0005-0000-0000-0000201F0000}"/>
    <cellStyle name="b0let 3 8 2" xfId="29562" xr:uid="{00000000-0005-0000-0000-0000211F0000}"/>
    <cellStyle name="b0let 3 9" xfId="21884" xr:uid="{00000000-0005-0000-0000-0000221F0000}"/>
    <cellStyle name="b0let 3 9 2" xfId="35347" xr:uid="{00000000-0005-0000-0000-0000231F0000}"/>
    <cellStyle name="background" xfId="193" xr:uid="{00000000-0005-0000-0000-0000241F0000}"/>
    <cellStyle name="background 2" xfId="826" xr:uid="{00000000-0005-0000-0000-0000251F0000}"/>
    <cellStyle name="Background 3" xfId="3792" xr:uid="{00000000-0005-0000-0000-0000261F0000}"/>
    <cellStyle name="Background 3 2" xfId="9950" xr:uid="{00000000-0005-0000-0000-0000271F0000}"/>
    <cellStyle name="Background 4" xfId="4387" xr:uid="{00000000-0005-0000-0000-0000281F0000}"/>
    <cellStyle name="Background 4 2" xfId="10304" xr:uid="{00000000-0005-0000-0000-0000291F0000}"/>
    <cellStyle name="Background 5" xfId="4552" xr:uid="{00000000-0005-0000-0000-00002A1F0000}"/>
    <cellStyle name="Background 5 2" xfId="10449" xr:uid="{00000000-0005-0000-0000-00002B1F0000}"/>
    <cellStyle name="Background 6" xfId="4562" xr:uid="{00000000-0005-0000-0000-00002C1F0000}"/>
    <cellStyle name="Background 6 2" xfId="10454" xr:uid="{00000000-0005-0000-0000-00002D1F0000}"/>
    <cellStyle name="Background 7" xfId="4557" xr:uid="{00000000-0005-0000-0000-00002E1F0000}"/>
    <cellStyle name="Background 7 2" xfId="10451" xr:uid="{00000000-0005-0000-0000-00002F1F0000}"/>
    <cellStyle name="Bad" xfId="20" builtinId="27" customBuiltin="1"/>
    <cellStyle name="Bad 2" xfId="194" xr:uid="{00000000-0005-0000-0000-0000311F0000}"/>
    <cellStyle name="Bad 2 2" xfId="1026" xr:uid="{00000000-0005-0000-0000-0000321F0000}"/>
    <cellStyle name="Bad 2 2 2" xfId="1271" xr:uid="{00000000-0005-0000-0000-0000331F0000}"/>
    <cellStyle name="Bad 2 2 2 2" xfId="4881" xr:uid="{00000000-0005-0000-0000-0000341F0000}"/>
    <cellStyle name="Bad 2 2 2 3" xfId="7951" xr:uid="{00000000-0005-0000-0000-0000351F0000}"/>
    <cellStyle name="Bad 2 2 3" xfId="4882" xr:uid="{00000000-0005-0000-0000-0000361F0000}"/>
    <cellStyle name="Bad 2 2 4" xfId="4880" xr:uid="{00000000-0005-0000-0000-0000371F0000}"/>
    <cellStyle name="Bad 2 2 5" xfId="7708" xr:uid="{00000000-0005-0000-0000-0000381F0000}"/>
    <cellStyle name="Bad 2 3" xfId="1272" xr:uid="{00000000-0005-0000-0000-0000391F0000}"/>
    <cellStyle name="Bad 2 3 2" xfId="7952" xr:uid="{00000000-0005-0000-0000-00003A1F0000}"/>
    <cellStyle name="Bad 2 4" xfId="4879" xr:uid="{00000000-0005-0000-0000-00003B1F0000}"/>
    <cellStyle name="Bad 2 5" xfId="7202" xr:uid="{00000000-0005-0000-0000-00003C1F0000}"/>
    <cellStyle name="Bad 3" xfId="581" xr:uid="{00000000-0005-0000-0000-00003D1F0000}"/>
    <cellStyle name="Bad 3 2" xfId="4158" xr:uid="{00000000-0005-0000-0000-00003E1F0000}"/>
    <cellStyle name="Bad 3 2 2" xfId="10117" xr:uid="{00000000-0005-0000-0000-00003F1F0000}"/>
    <cellStyle name="Bad 3 3" xfId="7445" xr:uid="{00000000-0005-0000-0000-0000401F0000}"/>
    <cellStyle name="Bad 4" xfId="1273" xr:uid="{00000000-0005-0000-0000-0000411F0000}"/>
    <cellStyle name="Bad 4 2" xfId="7953" xr:uid="{00000000-0005-0000-0000-0000421F0000}"/>
    <cellStyle name="Bad 5" xfId="1491" xr:uid="{00000000-0005-0000-0000-0000431F0000}"/>
    <cellStyle name="Bad 5 2" xfId="8115" xr:uid="{00000000-0005-0000-0000-0000441F0000}"/>
    <cellStyle name="Bad 6" xfId="11943" xr:uid="{00000000-0005-0000-0000-0000451F0000}"/>
    <cellStyle name="Bad 7" xfId="7127" xr:uid="{00000000-0005-0000-0000-0000461F0000}"/>
    <cellStyle name="banner" xfId="195" xr:uid="{00000000-0005-0000-0000-0000471F0000}"/>
    <cellStyle name="banner 2" xfId="827" xr:uid="{00000000-0005-0000-0000-0000481F0000}"/>
    <cellStyle name="BB" xfId="196" xr:uid="{00000000-0005-0000-0000-0000491F0000}"/>
    <cellStyle name="BB 2" xfId="3793" xr:uid="{00000000-0005-0000-0000-00004A1F0000}"/>
    <cellStyle name="BE Pickup Link" xfId="197" xr:uid="{00000000-0005-0000-0000-00004B1F0000}"/>
    <cellStyle name="BE Pickup Link 2" xfId="828" xr:uid="{00000000-0005-0000-0000-00004C1F0000}"/>
    <cellStyle name="Black" xfId="198" xr:uid="{00000000-0005-0000-0000-00004D1F0000}"/>
    <cellStyle name="Black 2" xfId="829" xr:uid="{00000000-0005-0000-0000-00004E1F0000}"/>
    <cellStyle name="Blank" xfId="199" xr:uid="{00000000-0005-0000-0000-00004F1F0000}"/>
    <cellStyle name="Blank 2" xfId="3794" xr:uid="{00000000-0005-0000-0000-0000501F0000}"/>
    <cellStyle name="Blank 2 2" xfId="5173" xr:uid="{00000000-0005-0000-0000-0000511F0000}"/>
    <cellStyle name="Blank 2 2 2" xfId="5913" xr:uid="{00000000-0005-0000-0000-0000521F0000}"/>
    <cellStyle name="Blank 2 2 2 2" xfId="7000" xr:uid="{00000000-0005-0000-0000-0000531F0000}"/>
    <cellStyle name="Blank 2 2 2 2 2" xfId="20296" xr:uid="{00000000-0005-0000-0000-0000541F0000}"/>
    <cellStyle name="Blank 2 2 2 2 2 2" xfId="26066" xr:uid="{00000000-0005-0000-0000-0000551F0000}"/>
    <cellStyle name="Blank 2 2 2 2 2 3" xfId="33769" xr:uid="{00000000-0005-0000-0000-0000561F0000}"/>
    <cellStyle name="Blank 2 2 2 2 3" xfId="17319" xr:uid="{00000000-0005-0000-0000-0000571F0000}"/>
    <cellStyle name="Blank 2 2 2 2 3 2" xfId="23148" xr:uid="{00000000-0005-0000-0000-0000581F0000}"/>
    <cellStyle name="Blank 2 2 2 2 3 2 2" xfId="36611" xr:uid="{00000000-0005-0000-0000-0000591F0000}"/>
    <cellStyle name="Blank 2 2 2 2 3 3" xfId="30835" xr:uid="{00000000-0005-0000-0000-00005A1F0000}"/>
    <cellStyle name="Blank 2 2 2 2 4" xfId="16828" xr:uid="{00000000-0005-0000-0000-00005B1F0000}"/>
    <cellStyle name="Blank 2 2 2 2 4 2" xfId="30381" xr:uid="{00000000-0005-0000-0000-00005C1F0000}"/>
    <cellStyle name="Blank 2 2 2 2 5" xfId="22704" xr:uid="{00000000-0005-0000-0000-00005D1F0000}"/>
    <cellStyle name="Blank 2 2 2 2 5 2" xfId="36167" xr:uid="{00000000-0005-0000-0000-00005E1F0000}"/>
    <cellStyle name="Blank 2 2 2 2 6" xfId="28456" xr:uid="{00000000-0005-0000-0000-00005F1F0000}"/>
    <cellStyle name="Blank 2 2 2 2 7" xfId="11854" xr:uid="{00000000-0005-0000-0000-0000601F0000}"/>
    <cellStyle name="Blank 2 2 2 3" xfId="19347" xr:uid="{00000000-0005-0000-0000-0000611F0000}"/>
    <cellStyle name="Blank 2 2 2 3 2" xfId="25118" xr:uid="{00000000-0005-0000-0000-0000621F0000}"/>
    <cellStyle name="Blank 2 2 2 3 3" xfId="32820" xr:uid="{00000000-0005-0000-0000-0000631F0000}"/>
    <cellStyle name="Blank 2 2 2 4" xfId="17320" xr:uid="{00000000-0005-0000-0000-0000641F0000}"/>
    <cellStyle name="Blank 2 2 2 4 2" xfId="23149" xr:uid="{00000000-0005-0000-0000-0000651F0000}"/>
    <cellStyle name="Blank 2 2 2 4 2 2" xfId="36612" xr:uid="{00000000-0005-0000-0000-0000661F0000}"/>
    <cellStyle name="Blank 2 2 2 4 3" xfId="30836" xr:uid="{00000000-0005-0000-0000-0000671F0000}"/>
    <cellStyle name="Blank 2 2 2 5" xfId="15742" xr:uid="{00000000-0005-0000-0000-0000681F0000}"/>
    <cellStyle name="Blank 2 2 2 5 2" xfId="29483" xr:uid="{00000000-0005-0000-0000-0000691F0000}"/>
    <cellStyle name="Blank 2 2 2 6" xfId="21805" xr:uid="{00000000-0005-0000-0000-00006A1F0000}"/>
    <cellStyle name="Blank 2 2 2 6 2" xfId="35268" xr:uid="{00000000-0005-0000-0000-00006B1F0000}"/>
    <cellStyle name="Blank 2 2 2 7" xfId="27557" xr:uid="{00000000-0005-0000-0000-00006C1F0000}"/>
    <cellStyle name="Blank 2 2 2 8" xfId="11193" xr:uid="{00000000-0005-0000-0000-00006D1F0000}"/>
    <cellStyle name="Blank 2 2 3" xfId="6262" xr:uid="{00000000-0005-0000-0000-00006E1F0000}"/>
    <cellStyle name="Blank 2 2 3 2" xfId="19640" xr:uid="{00000000-0005-0000-0000-00006F1F0000}"/>
    <cellStyle name="Blank 2 2 3 2 2" xfId="25410" xr:uid="{00000000-0005-0000-0000-0000701F0000}"/>
    <cellStyle name="Blank 2 2 3 2 3" xfId="33113" xr:uid="{00000000-0005-0000-0000-0000711F0000}"/>
    <cellStyle name="Blank 2 2 3 3" xfId="17902" xr:uid="{00000000-0005-0000-0000-0000721F0000}"/>
    <cellStyle name="Blank 2 2 3 3 2" xfId="23712" xr:uid="{00000000-0005-0000-0000-0000731F0000}"/>
    <cellStyle name="Blank 2 2 3 3 2 2" xfId="37175" xr:uid="{00000000-0005-0000-0000-0000741F0000}"/>
    <cellStyle name="Blank 2 2 3 3 3" xfId="31406" xr:uid="{00000000-0005-0000-0000-0000751F0000}"/>
    <cellStyle name="Blank 2 2 3 4" xfId="16091" xr:uid="{00000000-0005-0000-0000-0000761F0000}"/>
    <cellStyle name="Blank 2 2 3 4 2" xfId="29756" xr:uid="{00000000-0005-0000-0000-0000771F0000}"/>
    <cellStyle name="Blank 2 2 3 5" xfId="22078" xr:uid="{00000000-0005-0000-0000-0000781F0000}"/>
    <cellStyle name="Blank 2 2 3 5 2" xfId="35541" xr:uid="{00000000-0005-0000-0000-0000791F0000}"/>
    <cellStyle name="Blank 2 2 3 6" xfId="27830" xr:uid="{00000000-0005-0000-0000-00007A1F0000}"/>
    <cellStyle name="Blank 2 2 3 7" xfId="11396" xr:uid="{00000000-0005-0000-0000-00007B1F0000}"/>
    <cellStyle name="Blank 2 2 4" xfId="18685" xr:uid="{00000000-0005-0000-0000-00007C1F0000}"/>
    <cellStyle name="Blank 2 2 4 2" xfId="24457" xr:uid="{00000000-0005-0000-0000-00007D1F0000}"/>
    <cellStyle name="Blank 2 2 4 3" xfId="32159" xr:uid="{00000000-0005-0000-0000-00007E1F0000}"/>
    <cellStyle name="Blank 2 2 5" xfId="17963" xr:uid="{00000000-0005-0000-0000-00007F1F0000}"/>
    <cellStyle name="Blank 2 2 5 2" xfId="23772" xr:uid="{00000000-0005-0000-0000-0000801F0000}"/>
    <cellStyle name="Blank 2 2 5 2 2" xfId="37235" xr:uid="{00000000-0005-0000-0000-0000811F0000}"/>
    <cellStyle name="Blank 2 2 5 3" xfId="31467" xr:uid="{00000000-0005-0000-0000-0000821F0000}"/>
    <cellStyle name="Blank 2 2 6" xfId="15003" xr:uid="{00000000-0005-0000-0000-0000831F0000}"/>
    <cellStyle name="Blank 2 2 6 2" xfId="28856" xr:uid="{00000000-0005-0000-0000-0000841F0000}"/>
    <cellStyle name="Blank 2 2 7" xfId="21177" xr:uid="{00000000-0005-0000-0000-0000851F0000}"/>
    <cellStyle name="Blank 2 2 7 2" xfId="34640" xr:uid="{00000000-0005-0000-0000-0000861F0000}"/>
    <cellStyle name="Blank 2 2 8" xfId="26931" xr:uid="{00000000-0005-0000-0000-0000871F0000}"/>
    <cellStyle name="Blank 2 2 9" xfId="10733" xr:uid="{00000000-0005-0000-0000-0000881F0000}"/>
    <cellStyle name="Blank 2 3" xfId="5435" xr:uid="{00000000-0005-0000-0000-0000891F0000}"/>
    <cellStyle name="Blank 2 3 2" xfId="6522" xr:uid="{00000000-0005-0000-0000-00008A1F0000}"/>
    <cellStyle name="Blank 2 3 2 2" xfId="19882" xr:uid="{00000000-0005-0000-0000-00008B1F0000}"/>
    <cellStyle name="Blank 2 3 2 2 2" xfId="25652" xr:uid="{00000000-0005-0000-0000-00008C1F0000}"/>
    <cellStyle name="Blank 2 3 2 2 3" xfId="33355" xr:uid="{00000000-0005-0000-0000-00008D1F0000}"/>
    <cellStyle name="Blank 2 3 2 3" xfId="17086" xr:uid="{00000000-0005-0000-0000-00008E1F0000}"/>
    <cellStyle name="Blank 2 3 2 3 2" xfId="22928" xr:uid="{00000000-0005-0000-0000-00008F1F0000}"/>
    <cellStyle name="Blank 2 3 2 3 2 2" xfId="36391" xr:uid="{00000000-0005-0000-0000-0000901F0000}"/>
    <cellStyle name="Blank 2 3 2 3 3" xfId="30609" xr:uid="{00000000-0005-0000-0000-0000911F0000}"/>
    <cellStyle name="Blank 2 3 2 4" xfId="16351" xr:uid="{00000000-0005-0000-0000-0000921F0000}"/>
    <cellStyle name="Blank 2 3 2 4 2" xfId="29990" xr:uid="{00000000-0005-0000-0000-0000931F0000}"/>
    <cellStyle name="Blank 2 3 2 5" xfId="22312" xr:uid="{00000000-0005-0000-0000-0000941F0000}"/>
    <cellStyle name="Blank 2 3 2 5 2" xfId="35775" xr:uid="{00000000-0005-0000-0000-0000951F0000}"/>
    <cellStyle name="Blank 2 3 2 6" xfId="28064" xr:uid="{00000000-0005-0000-0000-0000961F0000}"/>
    <cellStyle name="Blank 2 3 2 7" xfId="11581" xr:uid="{00000000-0005-0000-0000-0000971F0000}"/>
    <cellStyle name="Blank 2 3 3" xfId="18930" xr:uid="{00000000-0005-0000-0000-0000981F0000}"/>
    <cellStyle name="Blank 2 3 3 2" xfId="24702" xr:uid="{00000000-0005-0000-0000-0000991F0000}"/>
    <cellStyle name="Blank 2 3 3 3" xfId="32404" xr:uid="{00000000-0005-0000-0000-00009A1F0000}"/>
    <cellStyle name="Blank 2 3 4" xfId="17077" xr:uid="{00000000-0005-0000-0000-00009B1F0000}"/>
    <cellStyle name="Blank 2 3 4 2" xfId="22919" xr:uid="{00000000-0005-0000-0000-00009C1F0000}"/>
    <cellStyle name="Blank 2 3 4 2 2" xfId="36382" xr:uid="{00000000-0005-0000-0000-00009D1F0000}"/>
    <cellStyle name="Blank 2 3 4 3" xfId="30600" xr:uid="{00000000-0005-0000-0000-00009E1F0000}"/>
    <cellStyle name="Blank 2 3 5" xfId="15265" xr:uid="{00000000-0005-0000-0000-00009F1F0000}"/>
    <cellStyle name="Blank 2 3 5 2" xfId="29092" xr:uid="{00000000-0005-0000-0000-0000A01F0000}"/>
    <cellStyle name="Blank 2 3 6" xfId="21413" xr:uid="{00000000-0005-0000-0000-0000A11F0000}"/>
    <cellStyle name="Blank 2 3 6 2" xfId="34876" xr:uid="{00000000-0005-0000-0000-0000A21F0000}"/>
    <cellStyle name="Blank 2 3 7" xfId="27165" xr:uid="{00000000-0005-0000-0000-0000A31F0000}"/>
    <cellStyle name="Blank 2 3 8" xfId="10920" xr:uid="{00000000-0005-0000-0000-0000A41F0000}"/>
    <cellStyle name="Blank 2 4" xfId="18118" xr:uid="{00000000-0005-0000-0000-0000A51F0000}"/>
    <cellStyle name="Blank 2 4 2" xfId="23920" xr:uid="{00000000-0005-0000-0000-0000A61F0000}"/>
    <cellStyle name="Blank 2 4 3" xfId="31617" xr:uid="{00000000-0005-0000-0000-0000A71F0000}"/>
    <cellStyle name="Blank 2 5" xfId="17793" xr:uid="{00000000-0005-0000-0000-0000A81F0000}"/>
    <cellStyle name="Blank 2 5 2" xfId="23608" xr:uid="{00000000-0005-0000-0000-0000A91F0000}"/>
    <cellStyle name="Blank 2 5 2 2" xfId="37071" xr:uid="{00000000-0005-0000-0000-0000AA1F0000}"/>
    <cellStyle name="Blank 2 5 3" xfId="31299" xr:uid="{00000000-0005-0000-0000-0000AB1F0000}"/>
    <cellStyle name="Blank 2 6" xfId="14222" xr:uid="{00000000-0005-0000-0000-0000AC1F0000}"/>
    <cellStyle name="Blank 2 6 2" xfId="28617" xr:uid="{00000000-0005-0000-0000-0000AD1F0000}"/>
    <cellStyle name="Blank 2 7" xfId="20974" xr:uid="{00000000-0005-0000-0000-0000AE1F0000}"/>
    <cellStyle name="Blank 2 7 2" xfId="34437" xr:uid="{00000000-0005-0000-0000-0000AF1F0000}"/>
    <cellStyle name="Blank 2 8" xfId="26741" xr:uid="{00000000-0005-0000-0000-0000B01F0000}"/>
    <cellStyle name="Blank 2 9" xfId="9951" xr:uid="{00000000-0005-0000-0000-0000B11F0000}"/>
    <cellStyle name="Blank 3" xfId="4385" xr:uid="{00000000-0005-0000-0000-0000B21F0000}"/>
    <cellStyle name="Blank 3 10" xfId="10303" xr:uid="{00000000-0005-0000-0000-0000B31F0000}"/>
    <cellStyle name="Blank 3 2" xfId="5213" xr:uid="{00000000-0005-0000-0000-0000B41F0000}"/>
    <cellStyle name="Blank 3 2 2" xfId="5944" xr:uid="{00000000-0005-0000-0000-0000B51F0000}"/>
    <cellStyle name="Blank 3 2 2 2" xfId="7031" xr:uid="{00000000-0005-0000-0000-0000B61F0000}"/>
    <cellStyle name="Blank 3 2 2 2 2" xfId="20327" xr:uid="{00000000-0005-0000-0000-0000B71F0000}"/>
    <cellStyle name="Blank 3 2 2 2 2 2" xfId="26097" xr:uid="{00000000-0005-0000-0000-0000B81F0000}"/>
    <cellStyle name="Blank 3 2 2 2 2 3" xfId="33800" xr:uid="{00000000-0005-0000-0000-0000B91F0000}"/>
    <cellStyle name="Blank 3 2 2 2 3" xfId="20681" xr:uid="{00000000-0005-0000-0000-0000BA1F0000}"/>
    <cellStyle name="Blank 3 2 2 2 3 2" xfId="26444" xr:uid="{00000000-0005-0000-0000-0000BB1F0000}"/>
    <cellStyle name="Blank 3 2 2 2 3 3" xfId="34149" xr:uid="{00000000-0005-0000-0000-0000BC1F0000}"/>
    <cellStyle name="Blank 3 2 2 2 4" xfId="16859" xr:uid="{00000000-0005-0000-0000-0000BD1F0000}"/>
    <cellStyle name="Blank 3 2 2 2 4 2" xfId="30412" xr:uid="{00000000-0005-0000-0000-0000BE1F0000}"/>
    <cellStyle name="Blank 3 2 2 2 5" xfId="22735" xr:uid="{00000000-0005-0000-0000-0000BF1F0000}"/>
    <cellStyle name="Blank 3 2 2 2 5 2" xfId="36198" xr:uid="{00000000-0005-0000-0000-0000C01F0000}"/>
    <cellStyle name="Blank 3 2 2 2 6" xfId="28487" xr:uid="{00000000-0005-0000-0000-0000C11F0000}"/>
    <cellStyle name="Blank 3 2 2 2 7" xfId="11883" xr:uid="{00000000-0005-0000-0000-0000C21F0000}"/>
    <cellStyle name="Blank 3 2 2 3" xfId="19378" xr:uid="{00000000-0005-0000-0000-0000C31F0000}"/>
    <cellStyle name="Blank 3 2 2 3 2" xfId="25149" xr:uid="{00000000-0005-0000-0000-0000C41F0000}"/>
    <cellStyle name="Blank 3 2 2 3 3" xfId="32851" xr:uid="{00000000-0005-0000-0000-0000C51F0000}"/>
    <cellStyle name="Blank 3 2 2 4" xfId="18077" xr:uid="{00000000-0005-0000-0000-0000C61F0000}"/>
    <cellStyle name="Blank 3 2 2 4 2" xfId="23879" xr:uid="{00000000-0005-0000-0000-0000C71F0000}"/>
    <cellStyle name="Blank 3 2 2 4 3" xfId="31576" xr:uid="{00000000-0005-0000-0000-0000C81F0000}"/>
    <cellStyle name="Blank 3 2 2 5" xfId="15773" xr:uid="{00000000-0005-0000-0000-0000C91F0000}"/>
    <cellStyle name="Blank 3 2 2 5 2" xfId="29514" xr:uid="{00000000-0005-0000-0000-0000CA1F0000}"/>
    <cellStyle name="Blank 3 2 2 6" xfId="21836" xr:uid="{00000000-0005-0000-0000-0000CB1F0000}"/>
    <cellStyle name="Blank 3 2 2 6 2" xfId="35299" xr:uid="{00000000-0005-0000-0000-0000CC1F0000}"/>
    <cellStyle name="Blank 3 2 2 7" xfId="27588" xr:uid="{00000000-0005-0000-0000-0000CD1F0000}"/>
    <cellStyle name="Blank 3 2 2 8" xfId="11222" xr:uid="{00000000-0005-0000-0000-0000CE1F0000}"/>
    <cellStyle name="Blank 3 2 3" xfId="6301" xr:uid="{00000000-0005-0000-0000-0000CF1F0000}"/>
    <cellStyle name="Blank 3 2 3 2" xfId="19672" xr:uid="{00000000-0005-0000-0000-0000D01F0000}"/>
    <cellStyle name="Blank 3 2 3 2 2" xfId="25442" xr:uid="{00000000-0005-0000-0000-0000D11F0000}"/>
    <cellStyle name="Blank 3 2 3 2 3" xfId="33145" xr:uid="{00000000-0005-0000-0000-0000D21F0000}"/>
    <cellStyle name="Blank 3 2 3 3" xfId="17873" xr:uid="{00000000-0005-0000-0000-0000D31F0000}"/>
    <cellStyle name="Blank 3 2 3 3 2" xfId="23684" xr:uid="{00000000-0005-0000-0000-0000D41F0000}"/>
    <cellStyle name="Blank 3 2 3 3 2 2" xfId="37147" xr:uid="{00000000-0005-0000-0000-0000D51F0000}"/>
    <cellStyle name="Blank 3 2 3 3 3" xfId="31377" xr:uid="{00000000-0005-0000-0000-0000D61F0000}"/>
    <cellStyle name="Blank 3 2 3 4" xfId="16130" xr:uid="{00000000-0005-0000-0000-0000D71F0000}"/>
    <cellStyle name="Blank 3 2 3 4 2" xfId="29787" xr:uid="{00000000-0005-0000-0000-0000D81F0000}"/>
    <cellStyle name="Blank 3 2 3 5" xfId="22109" xr:uid="{00000000-0005-0000-0000-0000D91F0000}"/>
    <cellStyle name="Blank 3 2 3 5 2" xfId="35572" xr:uid="{00000000-0005-0000-0000-0000DA1F0000}"/>
    <cellStyle name="Blank 3 2 3 6" xfId="27861" xr:uid="{00000000-0005-0000-0000-0000DB1F0000}"/>
    <cellStyle name="Blank 3 2 3 7" xfId="11427" xr:uid="{00000000-0005-0000-0000-0000DC1F0000}"/>
    <cellStyle name="Blank 3 2 4" xfId="18720" xr:uid="{00000000-0005-0000-0000-0000DD1F0000}"/>
    <cellStyle name="Blank 3 2 4 2" xfId="24492" xr:uid="{00000000-0005-0000-0000-0000DE1F0000}"/>
    <cellStyle name="Blank 3 2 4 3" xfId="32194" xr:uid="{00000000-0005-0000-0000-0000DF1F0000}"/>
    <cellStyle name="Blank 3 2 5" xfId="17929" xr:uid="{00000000-0005-0000-0000-0000E01F0000}"/>
    <cellStyle name="Blank 3 2 5 2" xfId="23739" xr:uid="{00000000-0005-0000-0000-0000E11F0000}"/>
    <cellStyle name="Blank 3 2 5 2 2" xfId="37202" xr:uid="{00000000-0005-0000-0000-0000E21F0000}"/>
    <cellStyle name="Blank 3 2 5 3" xfId="31433" xr:uid="{00000000-0005-0000-0000-0000E31F0000}"/>
    <cellStyle name="Blank 3 2 6" xfId="15043" xr:uid="{00000000-0005-0000-0000-0000E41F0000}"/>
    <cellStyle name="Blank 3 2 6 2" xfId="28888" xr:uid="{00000000-0005-0000-0000-0000E51F0000}"/>
    <cellStyle name="Blank 3 2 7" xfId="21209" xr:uid="{00000000-0005-0000-0000-0000E61F0000}"/>
    <cellStyle name="Blank 3 2 7 2" xfId="34672" xr:uid="{00000000-0005-0000-0000-0000E71F0000}"/>
    <cellStyle name="Blank 3 2 8" xfId="26962" xr:uid="{00000000-0005-0000-0000-0000E81F0000}"/>
    <cellStyle name="Blank 3 2 9" xfId="10765" xr:uid="{00000000-0005-0000-0000-0000E91F0000}"/>
    <cellStyle name="Blank 3 3" xfId="5558" xr:uid="{00000000-0005-0000-0000-0000EA1F0000}"/>
    <cellStyle name="Blank 3 3 2" xfId="6645" xr:uid="{00000000-0005-0000-0000-0000EB1F0000}"/>
    <cellStyle name="Blank 3 3 2 2" xfId="19987" xr:uid="{00000000-0005-0000-0000-0000EC1F0000}"/>
    <cellStyle name="Blank 3 3 2 2 2" xfId="25757" xr:uid="{00000000-0005-0000-0000-0000ED1F0000}"/>
    <cellStyle name="Blank 3 3 2 2 3" xfId="33460" xr:uid="{00000000-0005-0000-0000-0000EE1F0000}"/>
    <cellStyle name="Blank 3 3 2 3" xfId="17087" xr:uid="{00000000-0005-0000-0000-0000EF1F0000}"/>
    <cellStyle name="Blank 3 3 2 3 2" xfId="22929" xr:uid="{00000000-0005-0000-0000-0000F01F0000}"/>
    <cellStyle name="Blank 3 3 2 3 2 2" xfId="36392" xr:uid="{00000000-0005-0000-0000-0000F11F0000}"/>
    <cellStyle name="Blank 3 3 2 3 3" xfId="30610" xr:uid="{00000000-0005-0000-0000-0000F21F0000}"/>
    <cellStyle name="Blank 3 3 2 4" xfId="16473" xr:uid="{00000000-0005-0000-0000-0000F31F0000}"/>
    <cellStyle name="Blank 3 3 2 4 2" xfId="30090" xr:uid="{00000000-0005-0000-0000-0000F41F0000}"/>
    <cellStyle name="Blank 3 3 2 5" xfId="22413" xr:uid="{00000000-0005-0000-0000-0000F51F0000}"/>
    <cellStyle name="Blank 3 3 2 5 2" xfId="35876" xr:uid="{00000000-0005-0000-0000-0000F61F0000}"/>
    <cellStyle name="Blank 3 3 2 6" xfId="28165" xr:uid="{00000000-0005-0000-0000-0000F71F0000}"/>
    <cellStyle name="Blank 3 3 2 7" xfId="11659" xr:uid="{00000000-0005-0000-0000-0000F81F0000}"/>
    <cellStyle name="Blank 3 3 3" xfId="19038" xr:uid="{00000000-0005-0000-0000-0000F91F0000}"/>
    <cellStyle name="Blank 3 3 3 2" xfId="24810" xr:uid="{00000000-0005-0000-0000-0000FA1F0000}"/>
    <cellStyle name="Blank 3 3 3 3" xfId="32512" xr:uid="{00000000-0005-0000-0000-0000FB1F0000}"/>
    <cellStyle name="Blank 3 3 4" xfId="18383" xr:uid="{00000000-0005-0000-0000-0000FC1F0000}"/>
    <cellStyle name="Blank 3 3 4 2" xfId="24162" xr:uid="{00000000-0005-0000-0000-0000FD1F0000}"/>
    <cellStyle name="Blank 3 3 4 3" xfId="31863" xr:uid="{00000000-0005-0000-0000-0000FE1F0000}"/>
    <cellStyle name="Blank 3 3 5" xfId="15387" xr:uid="{00000000-0005-0000-0000-0000FF1F0000}"/>
    <cellStyle name="Blank 3 3 5 2" xfId="29192" xr:uid="{00000000-0005-0000-0000-000000200000}"/>
    <cellStyle name="Blank 3 3 6" xfId="21514" xr:uid="{00000000-0005-0000-0000-000001200000}"/>
    <cellStyle name="Blank 3 3 6 2" xfId="34977" xr:uid="{00000000-0005-0000-0000-000002200000}"/>
    <cellStyle name="Blank 3 3 7" xfId="27266" xr:uid="{00000000-0005-0000-0000-000003200000}"/>
    <cellStyle name="Blank 3 3 8" xfId="10998" xr:uid="{00000000-0005-0000-0000-000004200000}"/>
    <cellStyle name="Blank 3 4" xfId="6044" xr:uid="{00000000-0005-0000-0000-000005200000}"/>
    <cellStyle name="Blank 3 4 2" xfId="19457" xr:uid="{00000000-0005-0000-0000-000006200000}"/>
    <cellStyle name="Blank 3 4 2 2" xfId="25227" xr:uid="{00000000-0005-0000-0000-000007200000}"/>
    <cellStyle name="Blank 3 4 2 3" xfId="32930" xr:uid="{00000000-0005-0000-0000-000008200000}"/>
    <cellStyle name="Blank 3 4 3" xfId="20476" xr:uid="{00000000-0005-0000-0000-000009200000}"/>
    <cellStyle name="Blank 3 4 3 2" xfId="26244" xr:uid="{00000000-0005-0000-0000-00000A200000}"/>
    <cellStyle name="Blank 3 4 3 3" xfId="33948" xr:uid="{00000000-0005-0000-0000-00000B200000}"/>
    <cellStyle name="Blank 3 4 4" xfId="15873" xr:uid="{00000000-0005-0000-0000-00000C200000}"/>
    <cellStyle name="Blank 3 4 4 2" xfId="29585" xr:uid="{00000000-0005-0000-0000-00000D200000}"/>
    <cellStyle name="Blank 3 4 5" xfId="21907" xr:uid="{00000000-0005-0000-0000-00000E200000}"/>
    <cellStyle name="Blank 3 4 5 2" xfId="35370" xr:uid="{00000000-0005-0000-0000-00000F200000}"/>
    <cellStyle name="Blank 3 4 6" xfId="27659" xr:uid="{00000000-0005-0000-0000-000010200000}"/>
    <cellStyle name="Blank 3 4 7" xfId="11285" xr:uid="{00000000-0005-0000-0000-000011200000}"/>
    <cellStyle name="Blank 3 5" xfId="18330" xr:uid="{00000000-0005-0000-0000-000012200000}"/>
    <cellStyle name="Blank 3 5 2" xfId="24110" xr:uid="{00000000-0005-0000-0000-000013200000}"/>
    <cellStyle name="Blank 3 5 3" xfId="31811" xr:uid="{00000000-0005-0000-0000-000014200000}"/>
    <cellStyle name="Blank 3 6" xfId="18021" xr:uid="{00000000-0005-0000-0000-000015200000}"/>
    <cellStyle name="Blank 3 6 2" xfId="23825" xr:uid="{00000000-0005-0000-0000-000016200000}"/>
    <cellStyle name="Blank 3 6 3" xfId="31522" xr:uid="{00000000-0005-0000-0000-000017200000}"/>
    <cellStyle name="Blank 3 7" xfId="14445" xr:uid="{00000000-0005-0000-0000-000018200000}"/>
    <cellStyle name="Blank 3 7 2" xfId="28665" xr:uid="{00000000-0005-0000-0000-000019200000}"/>
    <cellStyle name="Blank 3 8" xfId="21007" xr:uid="{00000000-0005-0000-0000-00001A200000}"/>
    <cellStyle name="Blank 3 8 2" xfId="34470" xr:uid="{00000000-0005-0000-0000-00001B200000}"/>
    <cellStyle name="Blank 3 9" xfId="26762" xr:uid="{00000000-0005-0000-0000-00001C200000}"/>
    <cellStyle name="BlankP" xfId="3795" xr:uid="{00000000-0005-0000-0000-00001D200000}"/>
    <cellStyle name="BlankP 10" xfId="9952" xr:uid="{00000000-0005-0000-0000-00001E200000}"/>
    <cellStyle name="BlankP 2" xfId="4550" xr:uid="{00000000-0005-0000-0000-00001F200000}"/>
    <cellStyle name="BlankP 2 10" xfId="10448" xr:uid="{00000000-0005-0000-0000-000020200000}"/>
    <cellStyle name="BlankP 2 2" xfId="5230" xr:uid="{00000000-0005-0000-0000-000021200000}"/>
    <cellStyle name="BlankP 2 2 2" xfId="5953" xr:uid="{00000000-0005-0000-0000-000022200000}"/>
    <cellStyle name="BlankP 2 2 2 2" xfId="7040" xr:uid="{00000000-0005-0000-0000-000023200000}"/>
    <cellStyle name="BlankP 2 2 2 2 2" xfId="20336" xr:uid="{00000000-0005-0000-0000-000024200000}"/>
    <cellStyle name="BlankP 2 2 2 2 2 2" xfId="26106" xr:uid="{00000000-0005-0000-0000-000025200000}"/>
    <cellStyle name="BlankP 2 2 2 2 2 3" xfId="33809" xr:uid="{00000000-0005-0000-0000-000026200000}"/>
    <cellStyle name="BlankP 2 2 2 2 3" xfId="17928" xr:uid="{00000000-0005-0000-0000-000027200000}"/>
    <cellStyle name="BlankP 2 2 2 2 3 2" xfId="23738" xr:uid="{00000000-0005-0000-0000-000028200000}"/>
    <cellStyle name="BlankP 2 2 2 2 3 2 2" xfId="37201" xr:uid="{00000000-0005-0000-0000-000029200000}"/>
    <cellStyle name="BlankP 2 2 2 2 3 3" xfId="31432" xr:uid="{00000000-0005-0000-0000-00002A200000}"/>
    <cellStyle name="BlankP 2 2 2 2 4" xfId="16868" xr:uid="{00000000-0005-0000-0000-00002B200000}"/>
    <cellStyle name="BlankP 2 2 2 2 4 2" xfId="30421" xr:uid="{00000000-0005-0000-0000-00002C200000}"/>
    <cellStyle name="BlankP 2 2 2 2 5" xfId="22744" xr:uid="{00000000-0005-0000-0000-00002D200000}"/>
    <cellStyle name="BlankP 2 2 2 2 5 2" xfId="36207" xr:uid="{00000000-0005-0000-0000-00002E200000}"/>
    <cellStyle name="BlankP 2 2 2 2 6" xfId="28496" xr:uid="{00000000-0005-0000-0000-00002F200000}"/>
    <cellStyle name="BlankP 2 2 2 2 7" xfId="11891" xr:uid="{00000000-0005-0000-0000-000030200000}"/>
    <cellStyle name="BlankP 2 2 2 3" xfId="19387" xr:uid="{00000000-0005-0000-0000-000031200000}"/>
    <cellStyle name="BlankP 2 2 2 3 2" xfId="25158" xr:uid="{00000000-0005-0000-0000-000032200000}"/>
    <cellStyle name="BlankP 2 2 2 3 3" xfId="32860" xr:uid="{00000000-0005-0000-0000-000033200000}"/>
    <cellStyle name="BlankP 2 2 2 4" xfId="16995" xr:uid="{00000000-0005-0000-0000-000034200000}"/>
    <cellStyle name="BlankP 2 2 2 4 2" xfId="22843" xr:uid="{00000000-0005-0000-0000-000035200000}"/>
    <cellStyle name="BlankP 2 2 2 4 2 2" xfId="36306" xr:uid="{00000000-0005-0000-0000-000036200000}"/>
    <cellStyle name="BlankP 2 2 2 4 3" xfId="30523" xr:uid="{00000000-0005-0000-0000-000037200000}"/>
    <cellStyle name="BlankP 2 2 2 5" xfId="15782" xr:uid="{00000000-0005-0000-0000-000038200000}"/>
    <cellStyle name="BlankP 2 2 2 5 2" xfId="29523" xr:uid="{00000000-0005-0000-0000-000039200000}"/>
    <cellStyle name="BlankP 2 2 2 6" xfId="21845" xr:uid="{00000000-0005-0000-0000-00003A200000}"/>
    <cellStyle name="BlankP 2 2 2 6 2" xfId="35308" xr:uid="{00000000-0005-0000-0000-00003B200000}"/>
    <cellStyle name="BlankP 2 2 2 7" xfId="27597" xr:uid="{00000000-0005-0000-0000-00003C200000}"/>
    <cellStyle name="BlankP 2 2 2 8" xfId="11230" xr:uid="{00000000-0005-0000-0000-00003D200000}"/>
    <cellStyle name="BlankP 2 2 3" xfId="6318" xr:uid="{00000000-0005-0000-0000-00003E200000}"/>
    <cellStyle name="BlankP 2 2 3 2" xfId="19685" xr:uid="{00000000-0005-0000-0000-00003F200000}"/>
    <cellStyle name="BlankP 2 2 3 2 2" xfId="25455" xr:uid="{00000000-0005-0000-0000-000040200000}"/>
    <cellStyle name="BlankP 2 2 3 2 3" xfId="33158" xr:uid="{00000000-0005-0000-0000-000041200000}"/>
    <cellStyle name="BlankP 2 2 3 3" xfId="17170" xr:uid="{00000000-0005-0000-0000-000042200000}"/>
    <cellStyle name="BlankP 2 2 3 3 2" xfId="23010" xr:uid="{00000000-0005-0000-0000-000043200000}"/>
    <cellStyle name="BlankP 2 2 3 3 2 2" xfId="36473" xr:uid="{00000000-0005-0000-0000-000044200000}"/>
    <cellStyle name="BlankP 2 2 3 3 3" xfId="30691" xr:uid="{00000000-0005-0000-0000-000045200000}"/>
    <cellStyle name="BlankP 2 2 3 4" xfId="16147" xr:uid="{00000000-0005-0000-0000-000046200000}"/>
    <cellStyle name="BlankP 2 2 3 4 2" xfId="29796" xr:uid="{00000000-0005-0000-0000-000047200000}"/>
    <cellStyle name="BlankP 2 2 3 5" xfId="22118" xr:uid="{00000000-0005-0000-0000-000048200000}"/>
    <cellStyle name="BlankP 2 2 3 5 2" xfId="35581" xr:uid="{00000000-0005-0000-0000-000049200000}"/>
    <cellStyle name="BlankP 2 2 3 6" xfId="27870" xr:uid="{00000000-0005-0000-0000-00004A200000}"/>
    <cellStyle name="BlankP 2 2 3 7" xfId="11437" xr:uid="{00000000-0005-0000-0000-00004B200000}"/>
    <cellStyle name="BlankP 2 2 4" xfId="18733" xr:uid="{00000000-0005-0000-0000-00004C200000}"/>
    <cellStyle name="BlankP 2 2 4 2" xfId="24505" xr:uid="{00000000-0005-0000-0000-00004D200000}"/>
    <cellStyle name="BlankP 2 2 4 3" xfId="32207" xr:uid="{00000000-0005-0000-0000-00004E200000}"/>
    <cellStyle name="BlankP 2 2 5" xfId="16981" xr:uid="{00000000-0005-0000-0000-00004F200000}"/>
    <cellStyle name="BlankP 2 2 5 2" xfId="22831" xr:uid="{00000000-0005-0000-0000-000050200000}"/>
    <cellStyle name="BlankP 2 2 5 2 2" xfId="36294" xr:uid="{00000000-0005-0000-0000-000051200000}"/>
    <cellStyle name="BlankP 2 2 5 3" xfId="30509" xr:uid="{00000000-0005-0000-0000-000052200000}"/>
    <cellStyle name="BlankP 2 2 6" xfId="15060" xr:uid="{00000000-0005-0000-0000-000053200000}"/>
    <cellStyle name="BlankP 2 2 6 2" xfId="28897" xr:uid="{00000000-0005-0000-0000-000054200000}"/>
    <cellStyle name="BlankP 2 2 7" xfId="21218" xr:uid="{00000000-0005-0000-0000-000055200000}"/>
    <cellStyle name="BlankP 2 2 7 2" xfId="34681" xr:uid="{00000000-0005-0000-0000-000056200000}"/>
    <cellStyle name="BlankP 2 2 8" xfId="26971" xr:uid="{00000000-0005-0000-0000-000057200000}"/>
    <cellStyle name="BlankP 2 2 9" xfId="10775" xr:uid="{00000000-0005-0000-0000-000058200000}"/>
    <cellStyle name="BlankP 2 3" xfId="5553" xr:uid="{00000000-0005-0000-0000-000059200000}"/>
    <cellStyle name="BlankP 2 3 2" xfId="6640" xr:uid="{00000000-0005-0000-0000-00005A200000}"/>
    <cellStyle name="BlankP 2 3 2 2" xfId="19982" xr:uid="{00000000-0005-0000-0000-00005B200000}"/>
    <cellStyle name="BlankP 2 3 2 2 2" xfId="25752" xr:uid="{00000000-0005-0000-0000-00005C200000}"/>
    <cellStyle name="BlankP 2 3 2 2 3" xfId="33455" xr:uid="{00000000-0005-0000-0000-00005D200000}"/>
    <cellStyle name="BlankP 2 3 2 3" xfId="17879" xr:uid="{00000000-0005-0000-0000-00005E200000}"/>
    <cellStyle name="BlankP 2 3 2 3 2" xfId="23690" xr:uid="{00000000-0005-0000-0000-00005F200000}"/>
    <cellStyle name="BlankP 2 3 2 3 2 2" xfId="37153" xr:uid="{00000000-0005-0000-0000-000060200000}"/>
    <cellStyle name="BlankP 2 3 2 3 3" xfId="31383" xr:uid="{00000000-0005-0000-0000-000061200000}"/>
    <cellStyle name="BlankP 2 3 2 4" xfId="16468" xr:uid="{00000000-0005-0000-0000-000062200000}"/>
    <cellStyle name="BlankP 2 3 2 4 2" xfId="30085" xr:uid="{00000000-0005-0000-0000-000063200000}"/>
    <cellStyle name="BlankP 2 3 2 5" xfId="22408" xr:uid="{00000000-0005-0000-0000-000064200000}"/>
    <cellStyle name="BlankP 2 3 2 5 2" xfId="35871" xr:uid="{00000000-0005-0000-0000-000065200000}"/>
    <cellStyle name="BlankP 2 3 2 6" xfId="28160" xr:uid="{00000000-0005-0000-0000-000066200000}"/>
    <cellStyle name="BlankP 2 3 2 7" xfId="11654" xr:uid="{00000000-0005-0000-0000-000067200000}"/>
    <cellStyle name="BlankP 2 3 3" xfId="19033" xr:uid="{00000000-0005-0000-0000-000068200000}"/>
    <cellStyle name="BlankP 2 3 3 2" xfId="24805" xr:uid="{00000000-0005-0000-0000-000069200000}"/>
    <cellStyle name="BlankP 2 3 3 3" xfId="32507" xr:uid="{00000000-0005-0000-0000-00006A200000}"/>
    <cellStyle name="BlankP 2 3 4" xfId="18177" xr:uid="{00000000-0005-0000-0000-00006B200000}"/>
    <cellStyle name="BlankP 2 3 4 2" xfId="23975" xr:uid="{00000000-0005-0000-0000-00006C200000}"/>
    <cellStyle name="BlankP 2 3 4 3" xfId="31673" xr:uid="{00000000-0005-0000-0000-00006D200000}"/>
    <cellStyle name="BlankP 2 3 5" xfId="15382" xr:uid="{00000000-0005-0000-0000-00006E200000}"/>
    <cellStyle name="BlankP 2 3 5 2" xfId="29187" xr:uid="{00000000-0005-0000-0000-00006F200000}"/>
    <cellStyle name="BlankP 2 3 6" xfId="21509" xr:uid="{00000000-0005-0000-0000-000070200000}"/>
    <cellStyle name="BlankP 2 3 6 2" xfId="34972" xr:uid="{00000000-0005-0000-0000-000071200000}"/>
    <cellStyle name="BlankP 2 3 7" xfId="27261" xr:uid="{00000000-0005-0000-0000-000072200000}"/>
    <cellStyle name="BlankP 2 3 8" xfId="10993" xr:uid="{00000000-0005-0000-0000-000073200000}"/>
    <cellStyle name="BlankP 2 4" xfId="6062" xr:uid="{00000000-0005-0000-0000-000074200000}"/>
    <cellStyle name="BlankP 2 4 2" xfId="19469" xr:uid="{00000000-0005-0000-0000-000075200000}"/>
    <cellStyle name="BlankP 2 4 2 2" xfId="25239" xr:uid="{00000000-0005-0000-0000-000076200000}"/>
    <cellStyle name="BlankP 2 4 2 3" xfId="32942" xr:uid="{00000000-0005-0000-0000-000077200000}"/>
    <cellStyle name="BlankP 2 4 3" xfId="17940" xr:uid="{00000000-0005-0000-0000-000078200000}"/>
    <cellStyle name="BlankP 2 4 3 2" xfId="23749" xr:uid="{00000000-0005-0000-0000-000079200000}"/>
    <cellStyle name="BlankP 2 4 3 2 2" xfId="37212" xr:uid="{00000000-0005-0000-0000-00007A200000}"/>
    <cellStyle name="BlankP 2 4 3 3" xfId="31444" xr:uid="{00000000-0005-0000-0000-00007B200000}"/>
    <cellStyle name="BlankP 2 4 4" xfId="15891" xr:uid="{00000000-0005-0000-0000-00007C200000}"/>
    <cellStyle name="BlankP 2 4 4 2" xfId="29594" xr:uid="{00000000-0005-0000-0000-00007D200000}"/>
    <cellStyle name="BlankP 2 4 5" xfId="21916" xr:uid="{00000000-0005-0000-0000-00007E200000}"/>
    <cellStyle name="BlankP 2 4 5 2" xfId="35379" xr:uid="{00000000-0005-0000-0000-00007F200000}"/>
    <cellStyle name="BlankP 2 4 6" xfId="27668" xr:uid="{00000000-0005-0000-0000-000080200000}"/>
    <cellStyle name="BlankP 2 4 7" xfId="11295" xr:uid="{00000000-0005-0000-0000-000081200000}"/>
    <cellStyle name="BlankP 2 5" xfId="18385" xr:uid="{00000000-0005-0000-0000-000082200000}"/>
    <cellStyle name="BlankP 2 5 2" xfId="24164" xr:uid="{00000000-0005-0000-0000-000083200000}"/>
    <cellStyle name="BlankP 2 5 3" xfId="31865" xr:uid="{00000000-0005-0000-0000-000084200000}"/>
    <cellStyle name="BlankP 2 6" xfId="17969" xr:uid="{00000000-0005-0000-0000-000085200000}"/>
    <cellStyle name="BlankP 2 6 2" xfId="23777" xr:uid="{00000000-0005-0000-0000-000086200000}"/>
    <cellStyle name="BlankP 2 6 2 2" xfId="37240" xr:uid="{00000000-0005-0000-0000-000087200000}"/>
    <cellStyle name="BlankP 2 6 3" xfId="31473" xr:uid="{00000000-0005-0000-0000-000088200000}"/>
    <cellStyle name="BlankP 2 7" xfId="14606" xr:uid="{00000000-0005-0000-0000-000089200000}"/>
    <cellStyle name="BlankP 2 7 2" xfId="28673" xr:uid="{00000000-0005-0000-0000-00008A200000}"/>
    <cellStyle name="BlankP 2 8" xfId="21015" xr:uid="{00000000-0005-0000-0000-00008B200000}"/>
    <cellStyle name="BlankP 2 8 2" xfId="34478" xr:uid="{00000000-0005-0000-0000-00008C200000}"/>
    <cellStyle name="BlankP 2 9" xfId="26770" xr:uid="{00000000-0005-0000-0000-00008D200000}"/>
    <cellStyle name="BlankP 3" xfId="5174" xr:uid="{00000000-0005-0000-0000-00008E200000}"/>
    <cellStyle name="BlankP 3 2" xfId="5914" xr:uid="{00000000-0005-0000-0000-00008F200000}"/>
    <cellStyle name="BlankP 3 2 2" xfId="7001" xr:uid="{00000000-0005-0000-0000-000090200000}"/>
    <cellStyle name="BlankP 3 2 2 2" xfId="20297" xr:uid="{00000000-0005-0000-0000-000091200000}"/>
    <cellStyle name="BlankP 3 2 2 2 2" xfId="26067" xr:uid="{00000000-0005-0000-0000-000092200000}"/>
    <cellStyle name="BlankP 3 2 2 2 3" xfId="33770" xr:uid="{00000000-0005-0000-0000-000093200000}"/>
    <cellStyle name="BlankP 3 2 2 3" xfId="18486" xr:uid="{00000000-0005-0000-0000-000094200000}"/>
    <cellStyle name="BlankP 3 2 2 3 2" xfId="24261" xr:uid="{00000000-0005-0000-0000-000095200000}"/>
    <cellStyle name="BlankP 3 2 2 3 3" xfId="31962" xr:uid="{00000000-0005-0000-0000-000096200000}"/>
    <cellStyle name="BlankP 3 2 2 4" xfId="16829" xr:uid="{00000000-0005-0000-0000-000097200000}"/>
    <cellStyle name="BlankP 3 2 2 4 2" xfId="30382" xr:uid="{00000000-0005-0000-0000-000098200000}"/>
    <cellStyle name="BlankP 3 2 2 5" xfId="22705" xr:uid="{00000000-0005-0000-0000-000099200000}"/>
    <cellStyle name="BlankP 3 2 2 5 2" xfId="36168" xr:uid="{00000000-0005-0000-0000-00009A200000}"/>
    <cellStyle name="BlankP 3 2 2 6" xfId="28457" xr:uid="{00000000-0005-0000-0000-00009B200000}"/>
    <cellStyle name="BlankP 3 2 2 7" xfId="11855" xr:uid="{00000000-0005-0000-0000-00009C200000}"/>
    <cellStyle name="BlankP 3 2 3" xfId="19348" xr:uid="{00000000-0005-0000-0000-00009D200000}"/>
    <cellStyle name="BlankP 3 2 3 2" xfId="25119" xr:uid="{00000000-0005-0000-0000-00009E200000}"/>
    <cellStyle name="BlankP 3 2 3 3" xfId="32821" xr:uid="{00000000-0005-0000-0000-00009F200000}"/>
    <cellStyle name="BlankP 3 2 4" xfId="18348" xr:uid="{00000000-0005-0000-0000-0000A0200000}"/>
    <cellStyle name="BlankP 3 2 4 2" xfId="24128" xr:uid="{00000000-0005-0000-0000-0000A1200000}"/>
    <cellStyle name="BlankP 3 2 4 3" xfId="31829" xr:uid="{00000000-0005-0000-0000-0000A2200000}"/>
    <cellStyle name="BlankP 3 2 5" xfId="15743" xr:uid="{00000000-0005-0000-0000-0000A3200000}"/>
    <cellStyle name="BlankP 3 2 5 2" xfId="29484" xr:uid="{00000000-0005-0000-0000-0000A4200000}"/>
    <cellStyle name="BlankP 3 2 6" xfId="21806" xr:uid="{00000000-0005-0000-0000-0000A5200000}"/>
    <cellStyle name="BlankP 3 2 6 2" xfId="35269" xr:uid="{00000000-0005-0000-0000-0000A6200000}"/>
    <cellStyle name="BlankP 3 2 7" xfId="27558" xr:uid="{00000000-0005-0000-0000-0000A7200000}"/>
    <cellStyle name="BlankP 3 2 8" xfId="11194" xr:uid="{00000000-0005-0000-0000-0000A8200000}"/>
    <cellStyle name="BlankP 3 3" xfId="6263" xr:uid="{00000000-0005-0000-0000-0000A9200000}"/>
    <cellStyle name="BlankP 3 3 2" xfId="19641" xr:uid="{00000000-0005-0000-0000-0000AA200000}"/>
    <cellStyle name="BlankP 3 3 2 2" xfId="25411" xr:uid="{00000000-0005-0000-0000-0000AB200000}"/>
    <cellStyle name="BlankP 3 3 2 3" xfId="33114" xr:uid="{00000000-0005-0000-0000-0000AC200000}"/>
    <cellStyle name="BlankP 3 3 3" xfId="18150" xr:uid="{00000000-0005-0000-0000-0000AD200000}"/>
    <cellStyle name="BlankP 3 3 3 2" xfId="23949" xr:uid="{00000000-0005-0000-0000-0000AE200000}"/>
    <cellStyle name="BlankP 3 3 3 3" xfId="31646" xr:uid="{00000000-0005-0000-0000-0000AF200000}"/>
    <cellStyle name="BlankP 3 3 4" xfId="16092" xr:uid="{00000000-0005-0000-0000-0000B0200000}"/>
    <cellStyle name="BlankP 3 3 4 2" xfId="29757" xr:uid="{00000000-0005-0000-0000-0000B1200000}"/>
    <cellStyle name="BlankP 3 3 5" xfId="22079" xr:uid="{00000000-0005-0000-0000-0000B2200000}"/>
    <cellStyle name="BlankP 3 3 5 2" xfId="35542" xr:uid="{00000000-0005-0000-0000-0000B3200000}"/>
    <cellStyle name="BlankP 3 3 6" xfId="27831" xr:uid="{00000000-0005-0000-0000-0000B4200000}"/>
    <cellStyle name="BlankP 3 3 7" xfId="11397" xr:uid="{00000000-0005-0000-0000-0000B5200000}"/>
    <cellStyle name="BlankP 3 4" xfId="18686" xr:uid="{00000000-0005-0000-0000-0000B6200000}"/>
    <cellStyle name="BlankP 3 4 2" xfId="24458" xr:uid="{00000000-0005-0000-0000-0000B7200000}"/>
    <cellStyle name="BlankP 3 4 3" xfId="32160" xr:uid="{00000000-0005-0000-0000-0000B8200000}"/>
    <cellStyle name="BlankP 3 5" xfId="17849" xr:uid="{00000000-0005-0000-0000-0000B9200000}"/>
    <cellStyle name="BlankP 3 5 2" xfId="23661" xr:uid="{00000000-0005-0000-0000-0000BA200000}"/>
    <cellStyle name="BlankP 3 5 2 2" xfId="37124" xr:uid="{00000000-0005-0000-0000-0000BB200000}"/>
    <cellStyle name="BlankP 3 5 3" xfId="31353" xr:uid="{00000000-0005-0000-0000-0000BC200000}"/>
    <cellStyle name="BlankP 3 6" xfId="15004" xr:uid="{00000000-0005-0000-0000-0000BD200000}"/>
    <cellStyle name="BlankP 3 6 2" xfId="28857" xr:uid="{00000000-0005-0000-0000-0000BE200000}"/>
    <cellStyle name="BlankP 3 7" xfId="21178" xr:uid="{00000000-0005-0000-0000-0000BF200000}"/>
    <cellStyle name="BlankP 3 7 2" xfId="34641" xr:uid="{00000000-0005-0000-0000-0000C0200000}"/>
    <cellStyle name="BlankP 3 8" xfId="26932" xr:uid="{00000000-0005-0000-0000-0000C1200000}"/>
    <cellStyle name="BlankP 3 9" xfId="10734" xr:uid="{00000000-0005-0000-0000-0000C2200000}"/>
    <cellStyle name="BlankP 4" xfId="5469" xr:uid="{00000000-0005-0000-0000-0000C3200000}"/>
    <cellStyle name="BlankP 4 2" xfId="6556" xr:uid="{00000000-0005-0000-0000-0000C4200000}"/>
    <cellStyle name="BlankP 4 2 2" xfId="19913" xr:uid="{00000000-0005-0000-0000-0000C5200000}"/>
    <cellStyle name="BlankP 4 2 2 2" xfId="25683" xr:uid="{00000000-0005-0000-0000-0000C6200000}"/>
    <cellStyle name="BlankP 4 2 2 3" xfId="33386" xr:uid="{00000000-0005-0000-0000-0000C7200000}"/>
    <cellStyle name="BlankP 4 2 3" xfId="17692" xr:uid="{00000000-0005-0000-0000-0000C8200000}"/>
    <cellStyle name="BlankP 4 2 3 2" xfId="23507" xr:uid="{00000000-0005-0000-0000-0000C9200000}"/>
    <cellStyle name="BlankP 4 2 3 2 2" xfId="36970" xr:uid="{00000000-0005-0000-0000-0000CA200000}"/>
    <cellStyle name="BlankP 4 2 3 3" xfId="31198" xr:uid="{00000000-0005-0000-0000-0000CB200000}"/>
    <cellStyle name="BlankP 4 2 4" xfId="16385" xr:uid="{00000000-0005-0000-0000-0000CC200000}"/>
    <cellStyle name="BlankP 4 2 4 2" xfId="30020" xr:uid="{00000000-0005-0000-0000-0000CD200000}"/>
    <cellStyle name="BlankP 4 2 5" xfId="22342" xr:uid="{00000000-0005-0000-0000-0000CE200000}"/>
    <cellStyle name="BlankP 4 2 5 2" xfId="35805" xr:uid="{00000000-0005-0000-0000-0000CF200000}"/>
    <cellStyle name="BlankP 4 2 6" xfId="28094" xr:uid="{00000000-0005-0000-0000-0000D0200000}"/>
    <cellStyle name="BlankP 4 2 7" xfId="11601" xr:uid="{00000000-0005-0000-0000-0000D1200000}"/>
    <cellStyle name="BlankP 4 3" xfId="18962" xr:uid="{00000000-0005-0000-0000-0000D2200000}"/>
    <cellStyle name="BlankP 4 3 2" xfId="24734" xr:uid="{00000000-0005-0000-0000-0000D3200000}"/>
    <cellStyle name="BlankP 4 3 3" xfId="32436" xr:uid="{00000000-0005-0000-0000-0000D4200000}"/>
    <cellStyle name="BlankP 4 4" xfId="17303" xr:uid="{00000000-0005-0000-0000-0000D5200000}"/>
    <cellStyle name="BlankP 4 4 2" xfId="23132" xr:uid="{00000000-0005-0000-0000-0000D6200000}"/>
    <cellStyle name="BlankP 4 4 2 2" xfId="36595" xr:uid="{00000000-0005-0000-0000-0000D7200000}"/>
    <cellStyle name="BlankP 4 4 3" xfId="30819" xr:uid="{00000000-0005-0000-0000-0000D8200000}"/>
    <cellStyle name="BlankP 4 5" xfId="15299" xr:uid="{00000000-0005-0000-0000-0000D9200000}"/>
    <cellStyle name="BlankP 4 5 2" xfId="29122" xr:uid="{00000000-0005-0000-0000-0000DA200000}"/>
    <cellStyle name="BlankP 4 6" xfId="21443" xr:uid="{00000000-0005-0000-0000-0000DB200000}"/>
    <cellStyle name="BlankP 4 6 2" xfId="34906" xr:uid="{00000000-0005-0000-0000-0000DC200000}"/>
    <cellStyle name="BlankP 4 7" xfId="27195" xr:uid="{00000000-0005-0000-0000-0000DD200000}"/>
    <cellStyle name="BlankP 4 8" xfId="10940" xr:uid="{00000000-0005-0000-0000-0000DE200000}"/>
    <cellStyle name="BlankP 5" xfId="18119" xr:uid="{00000000-0005-0000-0000-0000DF200000}"/>
    <cellStyle name="BlankP 5 2" xfId="23921" xr:uid="{00000000-0005-0000-0000-0000E0200000}"/>
    <cellStyle name="BlankP 5 3" xfId="31618" xr:uid="{00000000-0005-0000-0000-0000E1200000}"/>
    <cellStyle name="BlankP 6" xfId="17391" xr:uid="{00000000-0005-0000-0000-0000E2200000}"/>
    <cellStyle name="BlankP 6 2" xfId="23217" xr:uid="{00000000-0005-0000-0000-0000E3200000}"/>
    <cellStyle name="BlankP 6 2 2" xfId="36680" xr:uid="{00000000-0005-0000-0000-0000E4200000}"/>
    <cellStyle name="BlankP 6 3" xfId="30905" xr:uid="{00000000-0005-0000-0000-0000E5200000}"/>
    <cellStyle name="BlankP 7" xfId="14223" xr:uid="{00000000-0005-0000-0000-0000E6200000}"/>
    <cellStyle name="BlankP 7 2" xfId="28618" xr:uid="{00000000-0005-0000-0000-0000E7200000}"/>
    <cellStyle name="BlankP 8" xfId="20975" xr:uid="{00000000-0005-0000-0000-0000E8200000}"/>
    <cellStyle name="BlankP 8 2" xfId="34438" xr:uid="{00000000-0005-0000-0000-0000E9200000}"/>
    <cellStyle name="BlankP 9" xfId="26742" xr:uid="{00000000-0005-0000-0000-0000EA200000}"/>
    <cellStyle name="Blue" xfId="200" xr:uid="{00000000-0005-0000-0000-0000EB200000}"/>
    <cellStyle name="Blue 2" xfId="830" xr:uid="{00000000-0005-0000-0000-0000EC200000}"/>
    <cellStyle name="Body" xfId="3796" xr:uid="{00000000-0005-0000-0000-0000ED200000}"/>
    <cellStyle name="Body 2" xfId="9953" xr:uid="{00000000-0005-0000-0000-0000EE200000}"/>
    <cellStyle name="Body Text" xfId="37308" xr:uid="{00000000-0005-0000-0000-0000EF200000}"/>
    <cellStyle name="Body Text 2" xfId="37418" xr:uid="{00000000-0005-0000-0000-0000F0200000}"/>
    <cellStyle name="Body_$Numeric" xfId="37309" xr:uid="{00000000-0005-0000-0000-0000F1200000}"/>
    <cellStyle name="Bold GHG Numbers (0.00)" xfId="4883" xr:uid="{00000000-0005-0000-0000-0000F3200000}"/>
    <cellStyle name="Bold GHG Numbers (0.00) 2" xfId="5597" xr:uid="{00000000-0005-0000-0000-0000F4200000}"/>
    <cellStyle name="Bold GHG Numbers (0.00) 2 2" xfId="6684" xr:uid="{00000000-0005-0000-0000-0000F5200000}"/>
    <cellStyle name="Bold GHG Numbers (0.00) 2 2 10" xfId="28183" xr:uid="{00000000-0005-0000-0000-0000F6200000}"/>
    <cellStyle name="Bold GHG Numbers (0.00) 2 2 11" xfId="11676" xr:uid="{00000000-0005-0000-0000-0000F7200000}"/>
    <cellStyle name="Bold GHG Numbers (0.00) 2 2 2" xfId="20010" xr:uid="{00000000-0005-0000-0000-0000F8200000}"/>
    <cellStyle name="Bold GHG Numbers (0.00) 2 2 2 2" xfId="25780" xr:uid="{00000000-0005-0000-0000-0000F9200000}"/>
    <cellStyle name="Bold GHG Numbers (0.00) 2 2 2 3" xfId="33483" xr:uid="{00000000-0005-0000-0000-0000FA200000}"/>
    <cellStyle name="Bold GHG Numbers (0.00) 2 2 3" xfId="20779" xr:uid="{00000000-0005-0000-0000-0000FB200000}"/>
    <cellStyle name="Bold GHG Numbers (0.00) 2 2 3 2" xfId="26541" xr:uid="{00000000-0005-0000-0000-0000FC200000}"/>
    <cellStyle name="Bold GHG Numbers (0.00) 2 2 3 3" xfId="34246" xr:uid="{00000000-0005-0000-0000-0000FD200000}"/>
    <cellStyle name="Bold GHG Numbers (0.00) 2 2 4" xfId="18832" xr:uid="{00000000-0005-0000-0000-0000FE200000}"/>
    <cellStyle name="Bold GHG Numbers (0.00) 2 2 4 2" xfId="24604" xr:uid="{00000000-0005-0000-0000-0000FF200000}"/>
    <cellStyle name="Bold GHG Numbers (0.00) 2 2 4 3" xfId="32306" xr:uid="{00000000-0005-0000-0000-000000210000}"/>
    <cellStyle name="Bold GHG Numbers (0.00) 2 2 5" xfId="17635" xr:uid="{00000000-0005-0000-0000-000001210000}"/>
    <cellStyle name="Bold GHG Numbers (0.00) 2 2 5 2" xfId="23453" xr:uid="{00000000-0005-0000-0000-000002210000}"/>
    <cellStyle name="Bold GHG Numbers (0.00) 2 2 5 2 2" xfId="36916" xr:uid="{00000000-0005-0000-0000-000003210000}"/>
    <cellStyle name="Bold GHG Numbers (0.00) 2 2 5 3" xfId="31143" xr:uid="{00000000-0005-0000-0000-000004210000}"/>
    <cellStyle name="Bold GHG Numbers (0.00) 2 2 6" xfId="17545" xr:uid="{00000000-0005-0000-0000-000005210000}"/>
    <cellStyle name="Bold GHG Numbers (0.00) 2 2 6 2" xfId="23366" xr:uid="{00000000-0005-0000-0000-000006210000}"/>
    <cellStyle name="Bold GHG Numbers (0.00) 2 2 6 2 2" xfId="36829" xr:uid="{00000000-0005-0000-0000-000007210000}"/>
    <cellStyle name="Bold GHG Numbers (0.00) 2 2 6 3" xfId="31054" xr:uid="{00000000-0005-0000-0000-000008210000}"/>
    <cellStyle name="Bold GHG Numbers (0.00) 2 2 7" xfId="18310" xr:uid="{00000000-0005-0000-0000-000009210000}"/>
    <cellStyle name="Bold GHG Numbers (0.00) 2 2 7 2" xfId="24090" xr:uid="{00000000-0005-0000-0000-00000A210000}"/>
    <cellStyle name="Bold GHG Numbers (0.00) 2 2 7 3" xfId="31791" xr:uid="{00000000-0005-0000-0000-00000B210000}"/>
    <cellStyle name="Bold GHG Numbers (0.00) 2 2 8" xfId="16512" xr:uid="{00000000-0005-0000-0000-00000C210000}"/>
    <cellStyle name="Bold GHG Numbers (0.00) 2 2 8 2" xfId="30108" xr:uid="{00000000-0005-0000-0000-00000D210000}"/>
    <cellStyle name="Bold GHG Numbers (0.00) 2 2 9" xfId="22431" xr:uid="{00000000-0005-0000-0000-00000E210000}"/>
    <cellStyle name="Bold GHG Numbers (0.00) 2 2 9 2" xfId="35894" xr:uid="{00000000-0005-0000-0000-00000F210000}"/>
    <cellStyle name="Bold GHG Numbers (0.00) 2 3" xfId="19061" xr:uid="{00000000-0005-0000-0000-000010210000}"/>
    <cellStyle name="Bold GHG Numbers (0.00) 2 3 2" xfId="24833" xr:uid="{00000000-0005-0000-0000-000011210000}"/>
    <cellStyle name="Bold GHG Numbers (0.00) 2 3 3" xfId="32535" xr:uid="{00000000-0005-0000-0000-000012210000}"/>
    <cellStyle name="Bold GHG Numbers (0.00) 2 4" xfId="17738" xr:uid="{00000000-0005-0000-0000-000013210000}"/>
    <cellStyle name="Bold GHG Numbers (0.00) 2 4 2" xfId="23553" xr:uid="{00000000-0005-0000-0000-000014210000}"/>
    <cellStyle name="Bold GHG Numbers (0.00) 2 4 2 2" xfId="37016" xr:uid="{00000000-0005-0000-0000-000015210000}"/>
    <cellStyle name="Bold GHG Numbers (0.00) 2 4 3" xfId="31244" xr:uid="{00000000-0005-0000-0000-000016210000}"/>
    <cellStyle name="Bold GHG Numbers (0.00) 2 5" xfId="18139" xr:uid="{00000000-0005-0000-0000-000017210000}"/>
    <cellStyle name="Bold GHG Numbers (0.00) 2 5 2" xfId="23939" xr:uid="{00000000-0005-0000-0000-000018210000}"/>
    <cellStyle name="Bold GHG Numbers (0.00) 2 5 3" xfId="31636" xr:uid="{00000000-0005-0000-0000-000019210000}"/>
    <cellStyle name="Bold GHG Numbers (0.00) 2 6" xfId="15426" xr:uid="{00000000-0005-0000-0000-00001A210000}"/>
    <cellStyle name="Bold GHG Numbers (0.00) 2 6 2" xfId="29210" xr:uid="{00000000-0005-0000-0000-00001B210000}"/>
    <cellStyle name="Bold GHG Numbers (0.00) 2 7" xfId="21532" xr:uid="{00000000-0005-0000-0000-00001C210000}"/>
    <cellStyle name="Bold GHG Numbers (0.00) 2 7 2" xfId="34995" xr:uid="{00000000-0005-0000-0000-00001D210000}"/>
    <cellStyle name="Bold GHG Numbers (0.00) 2 8" xfId="27284" xr:uid="{00000000-0005-0000-0000-00001E210000}"/>
    <cellStyle name="Bold GHG Numbers (0.00) 2 9" xfId="11015" xr:uid="{00000000-0005-0000-0000-00001F210000}"/>
    <cellStyle name="Bold GHG Numbers (0.00) 3" xfId="6099" xr:uid="{00000000-0005-0000-0000-000020210000}"/>
    <cellStyle name="Bold GHG Numbers (0.00) 3 10" xfId="27693" xr:uid="{00000000-0005-0000-0000-000021210000}"/>
    <cellStyle name="Bold GHG Numbers (0.00) 3 11" xfId="11316" xr:uid="{00000000-0005-0000-0000-000022210000}"/>
    <cellStyle name="Bold GHG Numbers (0.00) 3 2" xfId="19497" xr:uid="{00000000-0005-0000-0000-000023210000}"/>
    <cellStyle name="Bold GHG Numbers (0.00) 3 2 2" xfId="25267" xr:uid="{00000000-0005-0000-0000-000024210000}"/>
    <cellStyle name="Bold GHG Numbers (0.00) 3 2 3" xfId="32970" xr:uid="{00000000-0005-0000-0000-000025210000}"/>
    <cellStyle name="Bold GHG Numbers (0.00) 3 3" xfId="20621" xr:uid="{00000000-0005-0000-0000-000026210000}"/>
    <cellStyle name="Bold GHG Numbers (0.00) 3 3 2" xfId="26385" xr:uid="{00000000-0005-0000-0000-000027210000}"/>
    <cellStyle name="Bold GHG Numbers (0.00) 3 3 3" xfId="34090" xr:uid="{00000000-0005-0000-0000-000028210000}"/>
    <cellStyle name="Bold GHG Numbers (0.00) 3 4" xfId="17537" xr:uid="{00000000-0005-0000-0000-000029210000}"/>
    <cellStyle name="Bold GHG Numbers (0.00) 3 4 2" xfId="23358" xr:uid="{00000000-0005-0000-0000-00002A210000}"/>
    <cellStyle name="Bold GHG Numbers (0.00) 3 4 2 2" xfId="36821" xr:uid="{00000000-0005-0000-0000-00002B210000}"/>
    <cellStyle name="Bold GHG Numbers (0.00) 3 4 3" xfId="31046" xr:uid="{00000000-0005-0000-0000-00002C210000}"/>
    <cellStyle name="Bold GHG Numbers (0.00) 3 5" xfId="18088" xr:uid="{00000000-0005-0000-0000-00002D210000}"/>
    <cellStyle name="Bold GHG Numbers (0.00) 3 5 2" xfId="23890" xr:uid="{00000000-0005-0000-0000-00002E210000}"/>
    <cellStyle name="Bold GHG Numbers (0.00) 3 5 3" xfId="31587" xr:uid="{00000000-0005-0000-0000-00002F210000}"/>
    <cellStyle name="Bold GHG Numbers (0.00) 3 6" xfId="17542" xr:uid="{00000000-0005-0000-0000-000030210000}"/>
    <cellStyle name="Bold GHG Numbers (0.00) 3 6 2" xfId="23363" xr:uid="{00000000-0005-0000-0000-000031210000}"/>
    <cellStyle name="Bold GHG Numbers (0.00) 3 6 2 2" xfId="36826" xr:uid="{00000000-0005-0000-0000-000032210000}"/>
    <cellStyle name="Bold GHG Numbers (0.00) 3 6 3" xfId="31051" xr:uid="{00000000-0005-0000-0000-000033210000}"/>
    <cellStyle name="Bold GHG Numbers (0.00) 3 7" xfId="17859" xr:uid="{00000000-0005-0000-0000-000034210000}"/>
    <cellStyle name="Bold GHG Numbers (0.00) 3 7 2" xfId="23671" xr:uid="{00000000-0005-0000-0000-000035210000}"/>
    <cellStyle name="Bold GHG Numbers (0.00) 3 7 2 2" xfId="37134" xr:uid="{00000000-0005-0000-0000-000036210000}"/>
    <cellStyle name="Bold GHG Numbers (0.00) 3 7 3" xfId="31363" xr:uid="{00000000-0005-0000-0000-000037210000}"/>
    <cellStyle name="Bold GHG Numbers (0.00) 3 8" xfId="15928" xr:uid="{00000000-0005-0000-0000-000038210000}"/>
    <cellStyle name="Bold GHG Numbers (0.00) 3 8 2" xfId="29619" xr:uid="{00000000-0005-0000-0000-000039210000}"/>
    <cellStyle name="Bold GHG Numbers (0.00) 3 9" xfId="21941" xr:uid="{00000000-0005-0000-0000-00003A210000}"/>
    <cellStyle name="Bold GHG Numbers (0.00) 3 9 2" xfId="35404" xr:uid="{00000000-0005-0000-0000-00003B210000}"/>
    <cellStyle name="Bold GHG Numbers (0.00) 4" xfId="14813" xr:uid="{00000000-0005-0000-0000-00003C210000}"/>
    <cellStyle name="Bold GHG Numbers (0.00) 4 2" xfId="28702" xr:uid="{00000000-0005-0000-0000-00003D210000}"/>
    <cellStyle name="Bold GHG Numbers (0.00) 5" xfId="10619" xr:uid="{00000000-0005-0000-0000-00003E210000}"/>
    <cellStyle name="Bol-Data" xfId="3797" xr:uid="{00000000-0005-0000-0000-0000F2200000}"/>
    <cellStyle name="bolet" xfId="3798" xr:uid="{00000000-0005-0000-0000-00003F210000}"/>
    <cellStyle name="bolet 2" xfId="9954" xr:uid="{00000000-0005-0000-0000-000040210000}"/>
    <cellStyle name="Boletim" xfId="3799" xr:uid="{00000000-0005-0000-0000-000041210000}"/>
    <cellStyle name="Book Link" xfId="201" xr:uid="{00000000-0005-0000-0000-000042210000}"/>
    <cellStyle name="Book Link 2" xfId="3800" xr:uid="{00000000-0005-0000-0000-000043210000}"/>
    <cellStyle name="BooleanYorN" xfId="202" xr:uid="{00000000-0005-0000-0000-000044210000}"/>
    <cellStyle name="BooleanYorN 2" xfId="7203" xr:uid="{00000000-0005-0000-0000-000045210000}"/>
    <cellStyle name="Border" xfId="3801" xr:uid="{00000000-0005-0000-0000-000046210000}"/>
    <cellStyle name="Border 2" xfId="4536" xr:uid="{00000000-0005-0000-0000-000047210000}"/>
    <cellStyle name="Border 2 2" xfId="3407" xr:uid="{00000000-0005-0000-0000-000048210000}"/>
    <cellStyle name="Border 2 2 10" xfId="26730" xr:uid="{00000000-0005-0000-0000-000049210000}"/>
    <cellStyle name="Border 2 2 11" xfId="9733" xr:uid="{00000000-0005-0000-0000-00004A210000}"/>
    <cellStyle name="Border 2 2 2" xfId="5162" xr:uid="{00000000-0005-0000-0000-00004B210000}"/>
    <cellStyle name="Border 2 2 2 10" xfId="10724" xr:uid="{00000000-0005-0000-0000-00004C210000}"/>
    <cellStyle name="Border 2 2 2 2" xfId="5745" xr:uid="{00000000-0005-0000-0000-00004D210000}"/>
    <cellStyle name="Border 2 2 2 2 2" xfId="6832" xr:uid="{00000000-0005-0000-0000-00004E210000}"/>
    <cellStyle name="Border 2 2 2 2 2 2" xfId="20141" xr:uid="{00000000-0005-0000-0000-00004F210000}"/>
    <cellStyle name="Border 2 2 2 2 2 2 2" xfId="25911" xr:uid="{00000000-0005-0000-0000-000050210000}"/>
    <cellStyle name="Border 2 2 2 2 2 2 3" xfId="33614" xr:uid="{00000000-0005-0000-0000-000051210000}"/>
    <cellStyle name="Border 2 2 2 2 2 3" xfId="20811" xr:uid="{00000000-0005-0000-0000-000052210000}"/>
    <cellStyle name="Border 2 2 2 2 2 3 2" xfId="26572" xr:uid="{00000000-0005-0000-0000-000053210000}"/>
    <cellStyle name="Border 2 2 2 2 2 3 3" xfId="34277" xr:uid="{00000000-0005-0000-0000-000054210000}"/>
    <cellStyle name="Border 2 2 2 2 2 4" xfId="16660" xr:uid="{00000000-0005-0000-0000-000055210000}"/>
    <cellStyle name="Border 2 2 2 2 2 4 2" xfId="30230" xr:uid="{00000000-0005-0000-0000-000056210000}"/>
    <cellStyle name="Border 2 2 2 2 2 5" xfId="22553" xr:uid="{00000000-0005-0000-0000-000057210000}"/>
    <cellStyle name="Border 2 2 2 2 2 5 2" xfId="36016" xr:uid="{00000000-0005-0000-0000-000058210000}"/>
    <cellStyle name="Border 2 2 2 2 2 6" xfId="28305" xr:uid="{00000000-0005-0000-0000-000059210000}"/>
    <cellStyle name="Border 2 2 2 2 2 7" xfId="11745" xr:uid="{00000000-0005-0000-0000-00005A210000}"/>
    <cellStyle name="Border 2 2 2 2 3" xfId="19192" xr:uid="{00000000-0005-0000-0000-00005B210000}"/>
    <cellStyle name="Border 2 2 2 2 3 2" xfId="24963" xr:uid="{00000000-0005-0000-0000-00005C210000}"/>
    <cellStyle name="Border 2 2 2 2 3 3" xfId="32665" xr:uid="{00000000-0005-0000-0000-00005D210000}"/>
    <cellStyle name="Border 2 2 2 2 4" xfId="20401" xr:uid="{00000000-0005-0000-0000-00005E210000}"/>
    <cellStyle name="Border 2 2 2 2 4 2" xfId="26170" xr:uid="{00000000-0005-0000-0000-00005F210000}"/>
    <cellStyle name="Border 2 2 2 2 4 3" xfId="33874" xr:uid="{00000000-0005-0000-0000-000060210000}"/>
    <cellStyle name="Border 2 2 2 2 5" xfId="15574" xr:uid="{00000000-0005-0000-0000-000061210000}"/>
    <cellStyle name="Border 2 2 2 2 5 2" xfId="29332" xr:uid="{00000000-0005-0000-0000-000062210000}"/>
    <cellStyle name="Border 2 2 2 2 6" xfId="21654" xr:uid="{00000000-0005-0000-0000-000063210000}"/>
    <cellStyle name="Border 2 2 2 2 6 2" xfId="35117" xr:uid="{00000000-0005-0000-0000-000064210000}"/>
    <cellStyle name="Border 2 2 2 2 7" xfId="27406" xr:uid="{00000000-0005-0000-0000-000065210000}"/>
    <cellStyle name="Border 2 2 2 2 8" xfId="11084" xr:uid="{00000000-0005-0000-0000-000066210000}"/>
    <cellStyle name="Border 2 2 2 3" xfId="5902" xr:uid="{00000000-0005-0000-0000-000067210000}"/>
    <cellStyle name="Border 2 2 2 3 2" xfId="6989" xr:uid="{00000000-0005-0000-0000-000068210000}"/>
    <cellStyle name="Border 2 2 2 3 2 2" xfId="20285" xr:uid="{00000000-0005-0000-0000-000069210000}"/>
    <cellStyle name="Border 2 2 2 3 2 2 2" xfId="26055" xr:uid="{00000000-0005-0000-0000-00006A210000}"/>
    <cellStyle name="Border 2 2 2 3 2 2 3" xfId="33758" xr:uid="{00000000-0005-0000-0000-00006B210000}"/>
    <cellStyle name="Border 2 2 2 3 2 3" xfId="17075" xr:uid="{00000000-0005-0000-0000-00006C210000}"/>
    <cellStyle name="Border 2 2 2 3 2 3 2" xfId="22917" xr:uid="{00000000-0005-0000-0000-00006D210000}"/>
    <cellStyle name="Border 2 2 2 3 2 3 2 2" xfId="36380" xr:uid="{00000000-0005-0000-0000-00006E210000}"/>
    <cellStyle name="Border 2 2 2 3 2 3 3" xfId="30598" xr:uid="{00000000-0005-0000-0000-00006F210000}"/>
    <cellStyle name="Border 2 2 2 3 2 4" xfId="16817" xr:uid="{00000000-0005-0000-0000-000070210000}"/>
    <cellStyle name="Border 2 2 2 3 2 4 2" xfId="30370" xr:uid="{00000000-0005-0000-0000-000071210000}"/>
    <cellStyle name="Border 2 2 2 3 2 5" xfId="22693" xr:uid="{00000000-0005-0000-0000-000072210000}"/>
    <cellStyle name="Border 2 2 2 3 2 5 2" xfId="36156" xr:uid="{00000000-0005-0000-0000-000073210000}"/>
    <cellStyle name="Border 2 2 2 3 2 6" xfId="28445" xr:uid="{00000000-0005-0000-0000-000074210000}"/>
    <cellStyle name="Border 2 2 2 3 2 7" xfId="11845" xr:uid="{00000000-0005-0000-0000-000075210000}"/>
    <cellStyle name="Border 2 2 2 3 3" xfId="19336" xr:uid="{00000000-0005-0000-0000-000076210000}"/>
    <cellStyle name="Border 2 2 2 3 3 2" xfId="25107" xr:uid="{00000000-0005-0000-0000-000077210000}"/>
    <cellStyle name="Border 2 2 2 3 3 3" xfId="32809" xr:uid="{00000000-0005-0000-0000-000078210000}"/>
    <cellStyle name="Border 2 2 2 3 4" xfId="17746" xr:uid="{00000000-0005-0000-0000-000079210000}"/>
    <cellStyle name="Border 2 2 2 3 4 2" xfId="23561" xr:uid="{00000000-0005-0000-0000-00007A210000}"/>
    <cellStyle name="Border 2 2 2 3 4 2 2" xfId="37024" xr:uid="{00000000-0005-0000-0000-00007B210000}"/>
    <cellStyle name="Border 2 2 2 3 4 3" xfId="31252" xr:uid="{00000000-0005-0000-0000-00007C210000}"/>
    <cellStyle name="Border 2 2 2 3 5" xfId="15731" xr:uid="{00000000-0005-0000-0000-00007D210000}"/>
    <cellStyle name="Border 2 2 2 3 5 2" xfId="29472" xr:uid="{00000000-0005-0000-0000-00007E210000}"/>
    <cellStyle name="Border 2 2 2 3 6" xfId="21794" xr:uid="{00000000-0005-0000-0000-00007F210000}"/>
    <cellStyle name="Border 2 2 2 3 6 2" xfId="35257" xr:uid="{00000000-0005-0000-0000-000080210000}"/>
    <cellStyle name="Border 2 2 2 3 7" xfId="27546" xr:uid="{00000000-0005-0000-0000-000081210000}"/>
    <cellStyle name="Border 2 2 2 3 8" xfId="11184" xr:uid="{00000000-0005-0000-0000-000082210000}"/>
    <cellStyle name="Border 2 2 2 4" xfId="6251" xr:uid="{00000000-0005-0000-0000-000083210000}"/>
    <cellStyle name="Border 2 2 2 4 2" xfId="19629" xr:uid="{00000000-0005-0000-0000-000084210000}"/>
    <cellStyle name="Border 2 2 2 4 2 2" xfId="25399" xr:uid="{00000000-0005-0000-0000-000085210000}"/>
    <cellStyle name="Border 2 2 2 4 2 3" xfId="33102" xr:uid="{00000000-0005-0000-0000-000086210000}"/>
    <cellStyle name="Border 2 2 2 4 3" xfId="17868" xr:uid="{00000000-0005-0000-0000-000087210000}"/>
    <cellStyle name="Border 2 2 2 4 3 2" xfId="23679" xr:uid="{00000000-0005-0000-0000-000088210000}"/>
    <cellStyle name="Border 2 2 2 4 3 2 2" xfId="37142" xr:uid="{00000000-0005-0000-0000-000089210000}"/>
    <cellStyle name="Border 2 2 2 4 3 3" xfId="31372" xr:uid="{00000000-0005-0000-0000-00008A210000}"/>
    <cellStyle name="Border 2 2 2 4 4" xfId="16080" xr:uid="{00000000-0005-0000-0000-00008B210000}"/>
    <cellStyle name="Border 2 2 2 4 4 2" xfId="29745" xr:uid="{00000000-0005-0000-0000-00008C210000}"/>
    <cellStyle name="Border 2 2 2 4 5" xfId="22067" xr:uid="{00000000-0005-0000-0000-00008D210000}"/>
    <cellStyle name="Border 2 2 2 4 5 2" xfId="35530" xr:uid="{00000000-0005-0000-0000-00008E210000}"/>
    <cellStyle name="Border 2 2 2 4 6" xfId="27819" xr:uid="{00000000-0005-0000-0000-00008F210000}"/>
    <cellStyle name="Border 2 2 2 4 7" xfId="11387" xr:uid="{00000000-0005-0000-0000-000090210000}"/>
    <cellStyle name="Border 2 2 2 5" xfId="18674" xr:uid="{00000000-0005-0000-0000-000091210000}"/>
    <cellStyle name="Border 2 2 2 5 2" xfId="24446" xr:uid="{00000000-0005-0000-0000-000092210000}"/>
    <cellStyle name="Border 2 2 2 5 3" xfId="32148" xr:uid="{00000000-0005-0000-0000-000093210000}"/>
    <cellStyle name="Border 2 2 2 6" xfId="20564" xr:uid="{00000000-0005-0000-0000-000094210000}"/>
    <cellStyle name="Border 2 2 2 6 2" xfId="26329" xr:uid="{00000000-0005-0000-0000-000095210000}"/>
    <cellStyle name="Border 2 2 2 6 3" xfId="34033" xr:uid="{00000000-0005-0000-0000-000096210000}"/>
    <cellStyle name="Border 2 2 2 7" xfId="14992" xr:uid="{00000000-0005-0000-0000-000097210000}"/>
    <cellStyle name="Border 2 2 2 7 2" xfId="28845" xr:uid="{00000000-0005-0000-0000-000098210000}"/>
    <cellStyle name="Border 2 2 2 8" xfId="21166" xr:uid="{00000000-0005-0000-0000-000099210000}"/>
    <cellStyle name="Border 2 2 2 8 2" xfId="34629" xr:uid="{00000000-0005-0000-0000-00009A210000}"/>
    <cellStyle name="Border 2 2 2 9" xfId="26920" xr:uid="{00000000-0005-0000-0000-00009B210000}"/>
    <cellStyle name="Border 2 2 3" xfId="5490" xr:uid="{00000000-0005-0000-0000-00009C210000}"/>
    <cellStyle name="Border 2 2 3 2" xfId="6577" xr:uid="{00000000-0005-0000-0000-00009D210000}"/>
    <cellStyle name="Border 2 2 3 2 2" xfId="19928" xr:uid="{00000000-0005-0000-0000-00009E210000}"/>
    <cellStyle name="Border 2 2 3 2 2 2" xfId="25698" xr:uid="{00000000-0005-0000-0000-00009F210000}"/>
    <cellStyle name="Border 2 2 3 2 2 3" xfId="33401" xr:uid="{00000000-0005-0000-0000-0000A0210000}"/>
    <cellStyle name="Border 2 2 3 2 3" xfId="17266" xr:uid="{00000000-0005-0000-0000-0000A1210000}"/>
    <cellStyle name="Border 2 2 3 2 3 2" xfId="23098" xr:uid="{00000000-0005-0000-0000-0000A2210000}"/>
    <cellStyle name="Border 2 2 3 2 3 2 2" xfId="36561" xr:uid="{00000000-0005-0000-0000-0000A3210000}"/>
    <cellStyle name="Border 2 2 3 2 3 3" xfId="30783" xr:uid="{00000000-0005-0000-0000-0000A4210000}"/>
    <cellStyle name="Border 2 2 3 2 4" xfId="16406" xr:uid="{00000000-0005-0000-0000-0000A5210000}"/>
    <cellStyle name="Border 2 2 3 2 4 2" xfId="30033" xr:uid="{00000000-0005-0000-0000-0000A6210000}"/>
    <cellStyle name="Border 2 2 3 2 5" xfId="22355" xr:uid="{00000000-0005-0000-0000-0000A7210000}"/>
    <cellStyle name="Border 2 2 3 2 5 2" xfId="35818" xr:uid="{00000000-0005-0000-0000-0000A8210000}"/>
    <cellStyle name="Border 2 2 3 2 6" xfId="28107" xr:uid="{00000000-0005-0000-0000-0000A9210000}"/>
    <cellStyle name="Border 2 2 3 2 7" xfId="11610" xr:uid="{00000000-0005-0000-0000-0000AA210000}"/>
    <cellStyle name="Border 2 2 3 3" xfId="18977" xr:uid="{00000000-0005-0000-0000-0000AB210000}"/>
    <cellStyle name="Border 2 2 3 3 2" xfId="24749" xr:uid="{00000000-0005-0000-0000-0000AC210000}"/>
    <cellStyle name="Border 2 2 3 3 3" xfId="32451" xr:uid="{00000000-0005-0000-0000-0000AD210000}"/>
    <cellStyle name="Border 2 2 3 4" xfId="17716" xr:uid="{00000000-0005-0000-0000-0000AE210000}"/>
    <cellStyle name="Border 2 2 3 4 2" xfId="23531" xr:uid="{00000000-0005-0000-0000-0000AF210000}"/>
    <cellStyle name="Border 2 2 3 4 2 2" xfId="36994" xr:uid="{00000000-0005-0000-0000-0000B0210000}"/>
    <cellStyle name="Border 2 2 3 4 3" xfId="31222" xr:uid="{00000000-0005-0000-0000-0000B1210000}"/>
    <cellStyle name="Border 2 2 3 5" xfId="15320" xr:uid="{00000000-0005-0000-0000-0000B2210000}"/>
    <cellStyle name="Border 2 2 3 5 2" xfId="29135" xr:uid="{00000000-0005-0000-0000-0000B3210000}"/>
    <cellStyle name="Border 2 2 3 6" xfId="21456" xr:uid="{00000000-0005-0000-0000-0000B4210000}"/>
    <cellStyle name="Border 2 2 3 6 2" xfId="34919" xr:uid="{00000000-0005-0000-0000-0000B5210000}"/>
    <cellStyle name="Border 2 2 3 7" xfId="27208" xr:uid="{00000000-0005-0000-0000-0000B6210000}"/>
    <cellStyle name="Border 2 2 3 8" xfId="10949" xr:uid="{00000000-0005-0000-0000-0000B7210000}"/>
    <cellStyle name="Border 2 2 4" xfId="5376" xr:uid="{00000000-0005-0000-0000-0000B8210000}"/>
    <cellStyle name="Border 2 2 4 2" xfId="6463" xr:uid="{00000000-0005-0000-0000-0000B9210000}"/>
    <cellStyle name="Border 2 2 4 2 2" xfId="19828" xr:uid="{00000000-0005-0000-0000-0000BA210000}"/>
    <cellStyle name="Border 2 2 4 2 2 2" xfId="25598" xr:uid="{00000000-0005-0000-0000-0000BB210000}"/>
    <cellStyle name="Border 2 2 4 2 2 3" xfId="33301" xr:uid="{00000000-0005-0000-0000-0000BC210000}"/>
    <cellStyle name="Border 2 2 4 2 3" xfId="18282" xr:uid="{00000000-0005-0000-0000-0000BD210000}"/>
    <cellStyle name="Border 2 2 4 2 3 2" xfId="24064" xr:uid="{00000000-0005-0000-0000-0000BE210000}"/>
    <cellStyle name="Border 2 2 4 2 3 3" xfId="31765" xr:uid="{00000000-0005-0000-0000-0000BF210000}"/>
    <cellStyle name="Border 2 2 4 2 4" xfId="16292" xr:uid="{00000000-0005-0000-0000-0000C0210000}"/>
    <cellStyle name="Border 2 2 4 2 4 2" xfId="29938" xr:uid="{00000000-0005-0000-0000-0000C1210000}"/>
    <cellStyle name="Border 2 2 4 2 5" xfId="22260" xr:uid="{00000000-0005-0000-0000-0000C2210000}"/>
    <cellStyle name="Border 2 2 4 2 5 2" xfId="35723" xr:uid="{00000000-0005-0000-0000-0000C3210000}"/>
    <cellStyle name="Border 2 2 4 2 6" xfId="28012" xr:uid="{00000000-0005-0000-0000-0000C4210000}"/>
    <cellStyle name="Border 2 2 4 2 7" xfId="11544" xr:uid="{00000000-0005-0000-0000-0000C5210000}"/>
    <cellStyle name="Border 2 2 4 3" xfId="18877" xr:uid="{00000000-0005-0000-0000-0000C6210000}"/>
    <cellStyle name="Border 2 2 4 3 2" xfId="24649" xr:uid="{00000000-0005-0000-0000-0000C7210000}"/>
    <cellStyle name="Border 2 2 4 3 3" xfId="32351" xr:uid="{00000000-0005-0000-0000-0000C8210000}"/>
    <cellStyle name="Border 2 2 4 4" xfId="18573" xr:uid="{00000000-0005-0000-0000-0000C9210000}"/>
    <cellStyle name="Border 2 2 4 4 2" xfId="24345" xr:uid="{00000000-0005-0000-0000-0000CA210000}"/>
    <cellStyle name="Border 2 2 4 4 3" xfId="32047" xr:uid="{00000000-0005-0000-0000-0000CB210000}"/>
    <cellStyle name="Border 2 2 4 5" xfId="15206" xr:uid="{00000000-0005-0000-0000-0000CC210000}"/>
    <cellStyle name="Border 2 2 4 5 2" xfId="29040" xr:uid="{00000000-0005-0000-0000-0000CD210000}"/>
    <cellStyle name="Border 2 2 4 6" xfId="21361" xr:uid="{00000000-0005-0000-0000-0000CE210000}"/>
    <cellStyle name="Border 2 2 4 6 2" xfId="34824" xr:uid="{00000000-0005-0000-0000-0000CF210000}"/>
    <cellStyle name="Border 2 2 4 7" xfId="27113" xr:uid="{00000000-0005-0000-0000-0000D0210000}"/>
    <cellStyle name="Border 2 2 4 8" xfId="10883" xr:uid="{00000000-0005-0000-0000-0000D1210000}"/>
    <cellStyle name="Border 2 2 5" xfId="6001" xr:uid="{00000000-0005-0000-0000-0000D2210000}"/>
    <cellStyle name="Border 2 2 5 2" xfId="19421" xr:uid="{00000000-0005-0000-0000-0000D3210000}"/>
    <cellStyle name="Border 2 2 5 2 2" xfId="25191" xr:uid="{00000000-0005-0000-0000-0000D4210000}"/>
    <cellStyle name="Border 2 2 5 2 3" xfId="32894" xr:uid="{00000000-0005-0000-0000-0000D5210000}"/>
    <cellStyle name="Border 2 2 5 3" xfId="20636" xr:uid="{00000000-0005-0000-0000-0000D6210000}"/>
    <cellStyle name="Border 2 2 5 3 2" xfId="26399" xr:uid="{00000000-0005-0000-0000-0000D7210000}"/>
    <cellStyle name="Border 2 2 5 3 3" xfId="34104" xr:uid="{00000000-0005-0000-0000-0000D8210000}"/>
    <cellStyle name="Border 2 2 5 4" xfId="15830" xr:uid="{00000000-0005-0000-0000-0000D9210000}"/>
    <cellStyle name="Border 2 2 5 4 2" xfId="29551" xr:uid="{00000000-0005-0000-0000-0000DA210000}"/>
    <cellStyle name="Border 2 2 5 5" xfId="21873" xr:uid="{00000000-0005-0000-0000-0000DB210000}"/>
    <cellStyle name="Border 2 2 5 5 2" xfId="35336" xr:uid="{00000000-0005-0000-0000-0000DC210000}"/>
    <cellStyle name="Border 2 2 5 6" xfId="27625" xr:uid="{00000000-0005-0000-0000-0000DD210000}"/>
    <cellStyle name="Border 2 2 5 7" xfId="11253" xr:uid="{00000000-0005-0000-0000-0000DE210000}"/>
    <cellStyle name="Border 2 2 6" xfId="18005" xr:uid="{00000000-0005-0000-0000-0000DF210000}"/>
    <cellStyle name="Border 2 2 6 2" xfId="23811" xr:uid="{00000000-0005-0000-0000-0000E0210000}"/>
    <cellStyle name="Border 2 2 6 3" xfId="31508" xr:uid="{00000000-0005-0000-0000-0000E1210000}"/>
    <cellStyle name="Border 2 2 7" xfId="20881" xr:uid="{00000000-0005-0000-0000-0000E2210000}"/>
    <cellStyle name="Border 2 2 7 2" xfId="26641" xr:uid="{00000000-0005-0000-0000-0000E3210000}"/>
    <cellStyle name="Border 2 2 7 3" xfId="34346" xr:uid="{00000000-0005-0000-0000-0000E4210000}"/>
    <cellStyle name="Border 2 2 8" xfId="14097" xr:uid="{00000000-0005-0000-0000-0000E5210000}"/>
    <cellStyle name="Border 2 2 8 2" xfId="28604" xr:uid="{00000000-0005-0000-0000-0000E6210000}"/>
    <cellStyle name="Border 2 2 9" xfId="20963" xr:uid="{00000000-0005-0000-0000-0000E7210000}"/>
    <cellStyle name="Border 2 2 9 2" xfId="34426" xr:uid="{00000000-0005-0000-0000-0000E8210000}"/>
    <cellStyle name="Border 2 3" xfId="5220" xr:uid="{00000000-0005-0000-0000-0000E9210000}"/>
    <cellStyle name="Border 2 3 10" xfId="10771" xr:uid="{00000000-0005-0000-0000-0000EA210000}"/>
    <cellStyle name="Border 2 3 2" xfId="5774" xr:uid="{00000000-0005-0000-0000-0000EB210000}"/>
    <cellStyle name="Border 2 3 2 2" xfId="6861" xr:uid="{00000000-0005-0000-0000-0000EC210000}"/>
    <cellStyle name="Border 2 3 2 2 2" xfId="20164" xr:uid="{00000000-0005-0000-0000-0000ED210000}"/>
    <cellStyle name="Border 2 3 2 2 2 2" xfId="25934" xr:uid="{00000000-0005-0000-0000-0000EE210000}"/>
    <cellStyle name="Border 2 3 2 2 2 3" xfId="33637" xr:uid="{00000000-0005-0000-0000-0000EF210000}"/>
    <cellStyle name="Border 2 3 2 2 3" xfId="17634" xr:uid="{00000000-0005-0000-0000-0000F0210000}"/>
    <cellStyle name="Border 2 3 2 2 3 2" xfId="23452" xr:uid="{00000000-0005-0000-0000-0000F1210000}"/>
    <cellStyle name="Border 2 3 2 2 3 2 2" xfId="36915" xr:uid="{00000000-0005-0000-0000-0000F2210000}"/>
    <cellStyle name="Border 2 3 2 2 3 3" xfId="31142" xr:uid="{00000000-0005-0000-0000-0000F3210000}"/>
    <cellStyle name="Border 2 3 2 2 4" xfId="16689" xr:uid="{00000000-0005-0000-0000-0000F4210000}"/>
    <cellStyle name="Border 2 3 2 2 4 2" xfId="30251" xr:uid="{00000000-0005-0000-0000-0000F5210000}"/>
    <cellStyle name="Border 2 3 2 2 5" xfId="22574" xr:uid="{00000000-0005-0000-0000-0000F6210000}"/>
    <cellStyle name="Border 2 3 2 2 5 2" xfId="36037" xr:uid="{00000000-0005-0000-0000-0000F7210000}"/>
    <cellStyle name="Border 2 3 2 2 6" xfId="28326" xr:uid="{00000000-0005-0000-0000-0000F8210000}"/>
    <cellStyle name="Border 2 3 2 2 7" xfId="11768" xr:uid="{00000000-0005-0000-0000-0000F9210000}"/>
    <cellStyle name="Border 2 3 2 3" xfId="19215" xr:uid="{00000000-0005-0000-0000-0000FA210000}"/>
    <cellStyle name="Border 2 3 2 3 2" xfId="24986" xr:uid="{00000000-0005-0000-0000-0000FB210000}"/>
    <cellStyle name="Border 2 3 2 3 3" xfId="32688" xr:uid="{00000000-0005-0000-0000-0000FC210000}"/>
    <cellStyle name="Border 2 3 2 4" xfId="18311" xr:uid="{00000000-0005-0000-0000-0000FD210000}"/>
    <cellStyle name="Border 2 3 2 4 2" xfId="24091" xr:uid="{00000000-0005-0000-0000-0000FE210000}"/>
    <cellStyle name="Border 2 3 2 4 3" xfId="31792" xr:uid="{00000000-0005-0000-0000-0000FF210000}"/>
    <cellStyle name="Border 2 3 2 5" xfId="15603" xr:uid="{00000000-0005-0000-0000-000000220000}"/>
    <cellStyle name="Border 2 3 2 5 2" xfId="29353" xr:uid="{00000000-0005-0000-0000-000001220000}"/>
    <cellStyle name="Border 2 3 2 6" xfId="21675" xr:uid="{00000000-0005-0000-0000-000002220000}"/>
    <cellStyle name="Border 2 3 2 6 2" xfId="35138" xr:uid="{00000000-0005-0000-0000-000003220000}"/>
    <cellStyle name="Border 2 3 2 7" xfId="27427" xr:uid="{00000000-0005-0000-0000-000004220000}"/>
    <cellStyle name="Border 2 3 2 8" xfId="11107" xr:uid="{00000000-0005-0000-0000-000005220000}"/>
    <cellStyle name="Border 2 3 3" xfId="5951" xr:uid="{00000000-0005-0000-0000-000006220000}"/>
    <cellStyle name="Border 2 3 3 2" xfId="7038" xr:uid="{00000000-0005-0000-0000-000007220000}"/>
    <cellStyle name="Border 2 3 3 2 2" xfId="20334" xr:uid="{00000000-0005-0000-0000-000008220000}"/>
    <cellStyle name="Border 2 3 3 2 2 2" xfId="26104" xr:uid="{00000000-0005-0000-0000-000009220000}"/>
    <cellStyle name="Border 2 3 3 2 2 3" xfId="33807" xr:uid="{00000000-0005-0000-0000-00000A220000}"/>
    <cellStyle name="Border 2 3 3 2 3" xfId="17830" xr:uid="{00000000-0005-0000-0000-00000B220000}"/>
    <cellStyle name="Border 2 3 3 2 3 2" xfId="23643" xr:uid="{00000000-0005-0000-0000-00000C220000}"/>
    <cellStyle name="Border 2 3 3 2 3 2 2" xfId="37106" xr:uid="{00000000-0005-0000-0000-00000D220000}"/>
    <cellStyle name="Border 2 3 3 2 3 3" xfId="31335" xr:uid="{00000000-0005-0000-0000-00000E220000}"/>
    <cellStyle name="Border 2 3 3 2 4" xfId="16866" xr:uid="{00000000-0005-0000-0000-00000F220000}"/>
    <cellStyle name="Border 2 3 3 2 4 2" xfId="30419" xr:uid="{00000000-0005-0000-0000-000010220000}"/>
    <cellStyle name="Border 2 3 3 2 5" xfId="22742" xr:uid="{00000000-0005-0000-0000-000011220000}"/>
    <cellStyle name="Border 2 3 3 2 5 2" xfId="36205" xr:uid="{00000000-0005-0000-0000-000012220000}"/>
    <cellStyle name="Border 2 3 3 2 6" xfId="28494" xr:uid="{00000000-0005-0000-0000-000013220000}"/>
    <cellStyle name="Border 2 3 3 2 7" xfId="11889" xr:uid="{00000000-0005-0000-0000-000014220000}"/>
    <cellStyle name="Border 2 3 3 3" xfId="19385" xr:uid="{00000000-0005-0000-0000-000015220000}"/>
    <cellStyle name="Border 2 3 3 3 2" xfId="25156" xr:uid="{00000000-0005-0000-0000-000016220000}"/>
    <cellStyle name="Border 2 3 3 3 3" xfId="32858" xr:uid="{00000000-0005-0000-0000-000017220000}"/>
    <cellStyle name="Border 2 3 3 4" xfId="18458" xr:uid="{00000000-0005-0000-0000-000018220000}"/>
    <cellStyle name="Border 2 3 3 4 2" xfId="24233" xr:uid="{00000000-0005-0000-0000-000019220000}"/>
    <cellStyle name="Border 2 3 3 4 3" xfId="31934" xr:uid="{00000000-0005-0000-0000-00001A220000}"/>
    <cellStyle name="Border 2 3 3 5" xfId="15780" xr:uid="{00000000-0005-0000-0000-00001B220000}"/>
    <cellStyle name="Border 2 3 3 5 2" xfId="29521" xr:uid="{00000000-0005-0000-0000-00001C220000}"/>
    <cellStyle name="Border 2 3 3 6" xfId="21843" xr:uid="{00000000-0005-0000-0000-00001D220000}"/>
    <cellStyle name="Border 2 3 3 6 2" xfId="35306" xr:uid="{00000000-0005-0000-0000-00001E220000}"/>
    <cellStyle name="Border 2 3 3 7" xfId="27595" xr:uid="{00000000-0005-0000-0000-00001F220000}"/>
    <cellStyle name="Border 2 3 3 8" xfId="11228" xr:uid="{00000000-0005-0000-0000-000020220000}"/>
    <cellStyle name="Border 2 3 4" xfId="6308" xr:uid="{00000000-0005-0000-0000-000021220000}"/>
    <cellStyle name="Border 2 3 4 2" xfId="19679" xr:uid="{00000000-0005-0000-0000-000022220000}"/>
    <cellStyle name="Border 2 3 4 2 2" xfId="25449" xr:uid="{00000000-0005-0000-0000-000023220000}"/>
    <cellStyle name="Border 2 3 4 2 3" xfId="33152" xr:uid="{00000000-0005-0000-0000-000024220000}"/>
    <cellStyle name="Border 2 3 4 3" xfId="20727" xr:uid="{00000000-0005-0000-0000-000025220000}"/>
    <cellStyle name="Border 2 3 4 3 2" xfId="26490" xr:uid="{00000000-0005-0000-0000-000026220000}"/>
    <cellStyle name="Border 2 3 4 3 3" xfId="34195" xr:uid="{00000000-0005-0000-0000-000027220000}"/>
    <cellStyle name="Border 2 3 4 4" xfId="16137" xr:uid="{00000000-0005-0000-0000-000028220000}"/>
    <cellStyle name="Border 2 3 4 4 2" xfId="29794" xr:uid="{00000000-0005-0000-0000-000029220000}"/>
    <cellStyle name="Border 2 3 4 5" xfId="22116" xr:uid="{00000000-0005-0000-0000-00002A220000}"/>
    <cellStyle name="Border 2 3 4 5 2" xfId="35579" xr:uid="{00000000-0005-0000-0000-00002B220000}"/>
    <cellStyle name="Border 2 3 4 6" xfId="27868" xr:uid="{00000000-0005-0000-0000-00002C220000}"/>
    <cellStyle name="Border 2 3 4 7" xfId="11433" xr:uid="{00000000-0005-0000-0000-00002D220000}"/>
    <cellStyle name="Border 2 3 5" xfId="18727" xr:uid="{00000000-0005-0000-0000-00002E220000}"/>
    <cellStyle name="Border 2 3 5 2" xfId="24499" xr:uid="{00000000-0005-0000-0000-00002F220000}"/>
    <cellStyle name="Border 2 3 5 3" xfId="32201" xr:uid="{00000000-0005-0000-0000-000030220000}"/>
    <cellStyle name="Border 2 3 6" xfId="17007" xr:uid="{00000000-0005-0000-0000-000031220000}"/>
    <cellStyle name="Border 2 3 6 2" xfId="22853" xr:uid="{00000000-0005-0000-0000-000032220000}"/>
    <cellStyle name="Border 2 3 6 2 2" xfId="36316" xr:uid="{00000000-0005-0000-0000-000033220000}"/>
    <cellStyle name="Border 2 3 6 3" xfId="30534" xr:uid="{00000000-0005-0000-0000-000034220000}"/>
    <cellStyle name="Border 2 3 7" xfId="15050" xr:uid="{00000000-0005-0000-0000-000035220000}"/>
    <cellStyle name="Border 2 3 7 2" xfId="28895" xr:uid="{00000000-0005-0000-0000-000036220000}"/>
    <cellStyle name="Border 2 3 8" xfId="21216" xr:uid="{00000000-0005-0000-0000-000037220000}"/>
    <cellStyle name="Border 2 3 8 2" xfId="34679" xr:uid="{00000000-0005-0000-0000-000038220000}"/>
    <cellStyle name="Border 2 3 9" xfId="26969" xr:uid="{00000000-0005-0000-0000-000039220000}"/>
    <cellStyle name="Border 2 4" xfId="5560" xr:uid="{00000000-0005-0000-0000-00003A220000}"/>
    <cellStyle name="Border 2 4 2" xfId="6647" xr:uid="{00000000-0005-0000-0000-00003B220000}"/>
    <cellStyle name="Border 2 4 2 2" xfId="19989" xr:uid="{00000000-0005-0000-0000-00003C220000}"/>
    <cellStyle name="Border 2 4 2 2 2" xfId="25759" xr:uid="{00000000-0005-0000-0000-00003D220000}"/>
    <cellStyle name="Border 2 4 2 2 3" xfId="33462" xr:uid="{00000000-0005-0000-0000-00003E220000}"/>
    <cellStyle name="Border 2 4 2 3" xfId="17938" xr:uid="{00000000-0005-0000-0000-00003F220000}"/>
    <cellStyle name="Border 2 4 2 3 2" xfId="23747" xr:uid="{00000000-0005-0000-0000-000040220000}"/>
    <cellStyle name="Border 2 4 2 3 2 2" xfId="37210" xr:uid="{00000000-0005-0000-0000-000041220000}"/>
    <cellStyle name="Border 2 4 2 3 3" xfId="31442" xr:uid="{00000000-0005-0000-0000-000042220000}"/>
    <cellStyle name="Border 2 4 2 4" xfId="16475" xr:uid="{00000000-0005-0000-0000-000043220000}"/>
    <cellStyle name="Border 2 4 2 4 2" xfId="30092" xr:uid="{00000000-0005-0000-0000-000044220000}"/>
    <cellStyle name="Border 2 4 2 5" xfId="22415" xr:uid="{00000000-0005-0000-0000-000045220000}"/>
    <cellStyle name="Border 2 4 2 5 2" xfId="35878" xr:uid="{00000000-0005-0000-0000-000046220000}"/>
    <cellStyle name="Border 2 4 2 6" xfId="28167" xr:uid="{00000000-0005-0000-0000-000047220000}"/>
    <cellStyle name="Border 2 4 2 7" xfId="11661" xr:uid="{00000000-0005-0000-0000-000048220000}"/>
    <cellStyle name="Border 2 4 3" xfId="19040" xr:uid="{00000000-0005-0000-0000-000049220000}"/>
    <cellStyle name="Border 2 4 3 2" xfId="24812" xr:uid="{00000000-0005-0000-0000-00004A220000}"/>
    <cellStyle name="Border 2 4 3 3" xfId="32514" xr:uid="{00000000-0005-0000-0000-00004B220000}"/>
    <cellStyle name="Border 2 4 4" xfId="17105" xr:uid="{00000000-0005-0000-0000-00004C220000}"/>
    <cellStyle name="Border 2 4 4 2" xfId="22946" xr:uid="{00000000-0005-0000-0000-00004D220000}"/>
    <cellStyle name="Border 2 4 4 2 2" xfId="36409" xr:uid="{00000000-0005-0000-0000-00004E220000}"/>
    <cellStyle name="Border 2 4 4 3" xfId="30627" xr:uid="{00000000-0005-0000-0000-00004F220000}"/>
    <cellStyle name="Border 2 4 5" xfId="15389" xr:uid="{00000000-0005-0000-0000-000050220000}"/>
    <cellStyle name="Border 2 4 5 2" xfId="29194" xr:uid="{00000000-0005-0000-0000-000051220000}"/>
    <cellStyle name="Border 2 4 6" xfId="21516" xr:uid="{00000000-0005-0000-0000-000052220000}"/>
    <cellStyle name="Border 2 4 6 2" xfId="34979" xr:uid="{00000000-0005-0000-0000-000053220000}"/>
    <cellStyle name="Border 2 4 7" xfId="27268" xr:uid="{00000000-0005-0000-0000-000054220000}"/>
    <cellStyle name="Border 2 4 8" xfId="11000" xr:uid="{00000000-0005-0000-0000-000055220000}"/>
    <cellStyle name="Border 2 5" xfId="6051" xr:uid="{00000000-0005-0000-0000-000056220000}"/>
    <cellStyle name="Border 2 5 2" xfId="19464" xr:uid="{00000000-0005-0000-0000-000057220000}"/>
    <cellStyle name="Border 2 5 2 2" xfId="25234" xr:uid="{00000000-0005-0000-0000-000058220000}"/>
    <cellStyle name="Border 2 5 2 3" xfId="32937" xr:uid="{00000000-0005-0000-0000-000059220000}"/>
    <cellStyle name="Border 2 5 3" xfId="18231" xr:uid="{00000000-0005-0000-0000-00005A220000}"/>
    <cellStyle name="Border 2 5 3 2" xfId="24021" xr:uid="{00000000-0005-0000-0000-00005B220000}"/>
    <cellStyle name="Border 2 5 3 3" xfId="31721" xr:uid="{00000000-0005-0000-0000-00005C220000}"/>
    <cellStyle name="Border 2 5 4" xfId="15880" xr:uid="{00000000-0005-0000-0000-00005D220000}"/>
    <cellStyle name="Border 2 5 4 2" xfId="29592" xr:uid="{00000000-0005-0000-0000-00005E220000}"/>
    <cellStyle name="Border 2 5 5" xfId="21914" xr:uid="{00000000-0005-0000-0000-00005F220000}"/>
    <cellStyle name="Border 2 5 5 2" xfId="35377" xr:uid="{00000000-0005-0000-0000-000060220000}"/>
    <cellStyle name="Border 2 5 6" xfId="27666" xr:uid="{00000000-0005-0000-0000-000061220000}"/>
    <cellStyle name="Border 2 5 7" xfId="11291" xr:uid="{00000000-0005-0000-0000-000062220000}"/>
    <cellStyle name="Border 2 6" xfId="14593" xr:uid="{00000000-0005-0000-0000-000063220000}"/>
    <cellStyle name="Border 2 7" xfId="10443" xr:uid="{00000000-0005-0000-0000-000064220000}"/>
    <cellStyle name="Border 3" xfId="4740" xr:uid="{00000000-0005-0000-0000-000065220000}"/>
    <cellStyle name="Border 3 10" xfId="26792" xr:uid="{00000000-0005-0000-0000-000066220000}"/>
    <cellStyle name="Border 3 11" xfId="10613" xr:uid="{00000000-0005-0000-0000-000067220000}"/>
    <cellStyle name="Border 3 2" xfId="5253" xr:uid="{00000000-0005-0000-0000-000068220000}"/>
    <cellStyle name="Border 3 2 10" xfId="10794" xr:uid="{00000000-0005-0000-0000-000069220000}"/>
    <cellStyle name="Border 3 2 2" xfId="5786" xr:uid="{00000000-0005-0000-0000-00006A220000}"/>
    <cellStyle name="Border 3 2 2 2" xfId="6873" xr:uid="{00000000-0005-0000-0000-00006B220000}"/>
    <cellStyle name="Border 3 2 2 2 2" xfId="20170" xr:uid="{00000000-0005-0000-0000-00006C220000}"/>
    <cellStyle name="Border 3 2 2 2 2 2" xfId="25940" xr:uid="{00000000-0005-0000-0000-00006D220000}"/>
    <cellStyle name="Border 3 2 2 2 2 3" xfId="33643" xr:uid="{00000000-0005-0000-0000-00006E220000}"/>
    <cellStyle name="Border 3 2 2 2 3" xfId="19414" xr:uid="{00000000-0005-0000-0000-00006F220000}"/>
    <cellStyle name="Border 3 2 2 2 3 2" xfId="25185" xr:uid="{00000000-0005-0000-0000-000070220000}"/>
    <cellStyle name="Border 3 2 2 2 3 3" xfId="32887" xr:uid="{00000000-0005-0000-0000-000071220000}"/>
    <cellStyle name="Border 3 2 2 2 4" xfId="16701" xr:uid="{00000000-0005-0000-0000-000072220000}"/>
    <cellStyle name="Border 3 2 2 2 4 2" xfId="30255" xr:uid="{00000000-0005-0000-0000-000073220000}"/>
    <cellStyle name="Border 3 2 2 2 5" xfId="22578" xr:uid="{00000000-0005-0000-0000-000074220000}"/>
    <cellStyle name="Border 3 2 2 2 5 2" xfId="36041" xr:uid="{00000000-0005-0000-0000-000075220000}"/>
    <cellStyle name="Border 3 2 2 2 6" xfId="28330" xr:uid="{00000000-0005-0000-0000-000076220000}"/>
    <cellStyle name="Border 3 2 2 2 7" xfId="11774" xr:uid="{00000000-0005-0000-0000-000077220000}"/>
    <cellStyle name="Border 3 2 2 3" xfId="19220" xr:uid="{00000000-0005-0000-0000-000078220000}"/>
    <cellStyle name="Border 3 2 2 3 2" xfId="24991" xr:uid="{00000000-0005-0000-0000-000079220000}"/>
    <cellStyle name="Border 3 2 2 3 3" xfId="32693" xr:uid="{00000000-0005-0000-0000-00007A220000}"/>
    <cellStyle name="Border 3 2 2 4" xfId="17404" xr:uid="{00000000-0005-0000-0000-00007B220000}"/>
    <cellStyle name="Border 3 2 2 4 2" xfId="23230" xr:uid="{00000000-0005-0000-0000-00007C220000}"/>
    <cellStyle name="Border 3 2 2 4 2 2" xfId="36693" xr:uid="{00000000-0005-0000-0000-00007D220000}"/>
    <cellStyle name="Border 3 2 2 4 3" xfId="30918" xr:uid="{00000000-0005-0000-0000-00007E220000}"/>
    <cellStyle name="Border 3 2 2 5" xfId="15615" xr:uid="{00000000-0005-0000-0000-00007F220000}"/>
    <cellStyle name="Border 3 2 2 5 2" xfId="29357" xr:uid="{00000000-0005-0000-0000-000080220000}"/>
    <cellStyle name="Border 3 2 2 6" xfId="21679" xr:uid="{00000000-0005-0000-0000-000081220000}"/>
    <cellStyle name="Border 3 2 2 6 2" xfId="35142" xr:uid="{00000000-0005-0000-0000-000082220000}"/>
    <cellStyle name="Border 3 2 2 7" xfId="27431" xr:uid="{00000000-0005-0000-0000-000083220000}"/>
    <cellStyle name="Border 3 2 2 8" xfId="11113" xr:uid="{00000000-0005-0000-0000-000084220000}"/>
    <cellStyle name="Border 3 2 3" xfId="5975" xr:uid="{00000000-0005-0000-0000-000085220000}"/>
    <cellStyle name="Border 3 2 3 2" xfId="7062" xr:uid="{00000000-0005-0000-0000-000086220000}"/>
    <cellStyle name="Border 3 2 3 2 2" xfId="20358" xr:uid="{00000000-0005-0000-0000-000087220000}"/>
    <cellStyle name="Border 3 2 3 2 2 2" xfId="26128" xr:uid="{00000000-0005-0000-0000-000088220000}"/>
    <cellStyle name="Border 3 2 3 2 2 3" xfId="33831" xr:uid="{00000000-0005-0000-0000-000089220000}"/>
    <cellStyle name="Border 3 2 3 2 3" xfId="20957" xr:uid="{00000000-0005-0000-0000-00008A220000}"/>
    <cellStyle name="Border 3 2 3 2 3 2" xfId="26715" xr:uid="{00000000-0005-0000-0000-00008B220000}"/>
    <cellStyle name="Border 3 2 3 2 3 3" xfId="34420" xr:uid="{00000000-0005-0000-0000-00008C220000}"/>
    <cellStyle name="Border 3 2 3 2 4" xfId="16890" xr:uid="{00000000-0005-0000-0000-00008D220000}"/>
    <cellStyle name="Border 3 2 3 2 4 2" xfId="30443" xr:uid="{00000000-0005-0000-0000-00008E220000}"/>
    <cellStyle name="Border 3 2 3 2 5" xfId="22766" xr:uid="{00000000-0005-0000-0000-00008F220000}"/>
    <cellStyle name="Border 3 2 3 2 5 2" xfId="36229" xr:uid="{00000000-0005-0000-0000-000090220000}"/>
    <cellStyle name="Border 3 2 3 2 6" xfId="28518" xr:uid="{00000000-0005-0000-0000-000091220000}"/>
    <cellStyle name="Border 3 2 3 2 7" xfId="11909" xr:uid="{00000000-0005-0000-0000-000092220000}"/>
    <cellStyle name="Border 3 2 3 3" xfId="19409" xr:uid="{00000000-0005-0000-0000-000093220000}"/>
    <cellStyle name="Border 3 2 3 3 2" xfId="25180" xr:uid="{00000000-0005-0000-0000-000094220000}"/>
    <cellStyle name="Border 3 2 3 3 3" xfId="32882" xr:uid="{00000000-0005-0000-0000-000095220000}"/>
    <cellStyle name="Border 3 2 3 4" xfId="18214" xr:uid="{00000000-0005-0000-0000-000096220000}"/>
    <cellStyle name="Border 3 2 3 4 2" xfId="24007" xr:uid="{00000000-0005-0000-0000-000097220000}"/>
    <cellStyle name="Border 3 2 3 4 3" xfId="31706" xr:uid="{00000000-0005-0000-0000-000098220000}"/>
    <cellStyle name="Border 3 2 3 5" xfId="15804" xr:uid="{00000000-0005-0000-0000-000099220000}"/>
    <cellStyle name="Border 3 2 3 5 2" xfId="29545" xr:uid="{00000000-0005-0000-0000-00009A220000}"/>
    <cellStyle name="Border 3 2 3 6" xfId="21867" xr:uid="{00000000-0005-0000-0000-00009B220000}"/>
    <cellStyle name="Border 3 2 3 6 2" xfId="35330" xr:uid="{00000000-0005-0000-0000-00009C220000}"/>
    <cellStyle name="Border 3 2 3 7" xfId="27619" xr:uid="{00000000-0005-0000-0000-00009D220000}"/>
    <cellStyle name="Border 3 2 3 8" xfId="11248" xr:uid="{00000000-0005-0000-0000-00009E220000}"/>
    <cellStyle name="Border 3 2 4" xfId="6340" xr:uid="{00000000-0005-0000-0000-00009F220000}"/>
    <cellStyle name="Border 3 2 4 2" xfId="19707" xr:uid="{00000000-0005-0000-0000-0000A0220000}"/>
    <cellStyle name="Border 3 2 4 2 2" xfId="25477" xr:uid="{00000000-0005-0000-0000-0000A1220000}"/>
    <cellStyle name="Border 3 2 4 2 3" xfId="33180" xr:uid="{00000000-0005-0000-0000-0000A2220000}"/>
    <cellStyle name="Border 3 2 4 3" xfId="20557" xr:uid="{00000000-0005-0000-0000-0000A3220000}"/>
    <cellStyle name="Border 3 2 4 3 2" xfId="26322" xr:uid="{00000000-0005-0000-0000-0000A4220000}"/>
    <cellStyle name="Border 3 2 4 3 3" xfId="34026" xr:uid="{00000000-0005-0000-0000-0000A5220000}"/>
    <cellStyle name="Border 3 2 4 4" xfId="16169" xr:uid="{00000000-0005-0000-0000-0000A6220000}"/>
    <cellStyle name="Border 3 2 4 4 2" xfId="29818" xr:uid="{00000000-0005-0000-0000-0000A7220000}"/>
    <cellStyle name="Border 3 2 4 5" xfId="22140" xr:uid="{00000000-0005-0000-0000-0000A8220000}"/>
    <cellStyle name="Border 3 2 4 5 2" xfId="35603" xr:uid="{00000000-0005-0000-0000-0000A9220000}"/>
    <cellStyle name="Border 3 2 4 6" xfId="27892" xr:uid="{00000000-0005-0000-0000-0000AA220000}"/>
    <cellStyle name="Border 3 2 4 7" xfId="11455" xr:uid="{00000000-0005-0000-0000-0000AB220000}"/>
    <cellStyle name="Border 3 2 5" xfId="18756" xr:uid="{00000000-0005-0000-0000-0000AC220000}"/>
    <cellStyle name="Border 3 2 5 2" xfId="24528" xr:uid="{00000000-0005-0000-0000-0000AD220000}"/>
    <cellStyle name="Border 3 2 5 3" xfId="32230" xr:uid="{00000000-0005-0000-0000-0000AE220000}"/>
    <cellStyle name="Border 3 2 6" xfId="17864" xr:uid="{00000000-0005-0000-0000-0000AF220000}"/>
    <cellStyle name="Border 3 2 6 2" xfId="23675" xr:uid="{00000000-0005-0000-0000-0000B0220000}"/>
    <cellStyle name="Border 3 2 6 2 2" xfId="37138" xr:uid="{00000000-0005-0000-0000-0000B1220000}"/>
    <cellStyle name="Border 3 2 6 3" xfId="31368" xr:uid="{00000000-0005-0000-0000-0000B2220000}"/>
    <cellStyle name="Border 3 2 7" xfId="15083" xr:uid="{00000000-0005-0000-0000-0000B3220000}"/>
    <cellStyle name="Border 3 2 7 2" xfId="28920" xr:uid="{00000000-0005-0000-0000-0000B4220000}"/>
    <cellStyle name="Border 3 2 8" xfId="21241" xr:uid="{00000000-0005-0000-0000-0000B5220000}"/>
    <cellStyle name="Border 3 2 8 2" xfId="34704" xr:uid="{00000000-0005-0000-0000-0000B6220000}"/>
    <cellStyle name="Border 3 2 9" xfId="26993" xr:uid="{00000000-0005-0000-0000-0000B7220000}"/>
    <cellStyle name="Border 3 3" xfId="5579" xr:uid="{00000000-0005-0000-0000-0000B8220000}"/>
    <cellStyle name="Border 3 3 2" xfId="6666" xr:uid="{00000000-0005-0000-0000-0000B9220000}"/>
    <cellStyle name="Border 3 3 2 2" xfId="20001" xr:uid="{00000000-0005-0000-0000-0000BA220000}"/>
    <cellStyle name="Border 3 3 2 2 2" xfId="25771" xr:uid="{00000000-0005-0000-0000-0000BB220000}"/>
    <cellStyle name="Border 3 3 2 2 3" xfId="33474" xr:uid="{00000000-0005-0000-0000-0000BC220000}"/>
    <cellStyle name="Border 3 3 2 3" xfId="18546" xr:uid="{00000000-0005-0000-0000-0000BD220000}"/>
    <cellStyle name="Border 3 3 2 3 2" xfId="24319" xr:uid="{00000000-0005-0000-0000-0000BE220000}"/>
    <cellStyle name="Border 3 3 2 3 3" xfId="32020" xr:uid="{00000000-0005-0000-0000-0000BF220000}"/>
    <cellStyle name="Border 3 3 2 4" xfId="16494" xr:uid="{00000000-0005-0000-0000-0000C0220000}"/>
    <cellStyle name="Border 3 3 2 4 2" xfId="30102" xr:uid="{00000000-0005-0000-0000-0000C1220000}"/>
    <cellStyle name="Border 3 3 2 5" xfId="22425" xr:uid="{00000000-0005-0000-0000-0000C2220000}"/>
    <cellStyle name="Border 3 3 2 5 2" xfId="35888" xr:uid="{00000000-0005-0000-0000-0000C3220000}"/>
    <cellStyle name="Border 3 3 2 6" xfId="28177" xr:uid="{00000000-0005-0000-0000-0000C4220000}"/>
    <cellStyle name="Border 3 3 2 7" xfId="11671" xr:uid="{00000000-0005-0000-0000-0000C5220000}"/>
    <cellStyle name="Border 3 3 3" xfId="19054" xr:uid="{00000000-0005-0000-0000-0000C6220000}"/>
    <cellStyle name="Border 3 3 3 2" xfId="24826" xr:uid="{00000000-0005-0000-0000-0000C7220000}"/>
    <cellStyle name="Border 3 3 3 3" xfId="32528" xr:uid="{00000000-0005-0000-0000-0000C8220000}"/>
    <cellStyle name="Border 3 3 4" xfId="20830" xr:uid="{00000000-0005-0000-0000-0000C9220000}"/>
    <cellStyle name="Border 3 3 4 2" xfId="26590" xr:uid="{00000000-0005-0000-0000-0000CA220000}"/>
    <cellStyle name="Border 3 3 4 3" xfId="34295" xr:uid="{00000000-0005-0000-0000-0000CB220000}"/>
    <cellStyle name="Border 3 3 5" xfId="15408" xr:uid="{00000000-0005-0000-0000-0000CC220000}"/>
    <cellStyle name="Border 3 3 5 2" xfId="29204" xr:uid="{00000000-0005-0000-0000-0000CD220000}"/>
    <cellStyle name="Border 3 3 6" xfId="21526" xr:uid="{00000000-0005-0000-0000-0000CE220000}"/>
    <cellStyle name="Border 3 3 6 2" xfId="34989" xr:uid="{00000000-0005-0000-0000-0000CF220000}"/>
    <cellStyle name="Border 3 3 7" xfId="27278" xr:uid="{00000000-0005-0000-0000-0000D0220000}"/>
    <cellStyle name="Border 3 3 8" xfId="11010" xr:uid="{00000000-0005-0000-0000-0000D1220000}"/>
    <cellStyle name="Border 3 4" xfId="5502" xr:uid="{00000000-0005-0000-0000-0000D2220000}"/>
    <cellStyle name="Border 3 4 2" xfId="6589" xr:uid="{00000000-0005-0000-0000-0000D3220000}"/>
    <cellStyle name="Border 3 4 2 2" xfId="19939" xr:uid="{00000000-0005-0000-0000-0000D4220000}"/>
    <cellStyle name="Border 3 4 2 2 2" xfId="25709" xr:uid="{00000000-0005-0000-0000-0000D5220000}"/>
    <cellStyle name="Border 3 4 2 2 3" xfId="33412" xr:uid="{00000000-0005-0000-0000-0000D6220000}"/>
    <cellStyle name="Border 3 4 2 3" xfId="18479" xr:uid="{00000000-0005-0000-0000-0000D7220000}"/>
    <cellStyle name="Border 3 4 2 3 2" xfId="24254" xr:uid="{00000000-0005-0000-0000-0000D8220000}"/>
    <cellStyle name="Border 3 4 2 3 3" xfId="31955" xr:uid="{00000000-0005-0000-0000-0000D9220000}"/>
    <cellStyle name="Border 3 4 2 4" xfId="16418" xr:uid="{00000000-0005-0000-0000-0000DA220000}"/>
    <cellStyle name="Border 3 4 2 4 2" xfId="30044" xr:uid="{00000000-0005-0000-0000-0000DB220000}"/>
    <cellStyle name="Border 3 4 2 5" xfId="22366" xr:uid="{00000000-0005-0000-0000-0000DC220000}"/>
    <cellStyle name="Border 3 4 2 5 2" xfId="35829" xr:uid="{00000000-0005-0000-0000-0000DD220000}"/>
    <cellStyle name="Border 3 4 2 6" xfId="28118" xr:uid="{00000000-0005-0000-0000-0000DE220000}"/>
    <cellStyle name="Border 3 4 2 7" xfId="11618" xr:uid="{00000000-0005-0000-0000-0000DF220000}"/>
    <cellStyle name="Border 3 4 3" xfId="18988" xr:uid="{00000000-0005-0000-0000-0000E0220000}"/>
    <cellStyle name="Border 3 4 3 2" xfId="24760" xr:uid="{00000000-0005-0000-0000-0000E1220000}"/>
    <cellStyle name="Border 3 4 3 3" xfId="32462" xr:uid="{00000000-0005-0000-0000-0000E2220000}"/>
    <cellStyle name="Border 3 4 4" xfId="20445" xr:uid="{00000000-0005-0000-0000-0000E3220000}"/>
    <cellStyle name="Border 3 4 4 2" xfId="26213" xr:uid="{00000000-0005-0000-0000-0000E4220000}"/>
    <cellStyle name="Border 3 4 4 3" xfId="33917" xr:uid="{00000000-0005-0000-0000-0000E5220000}"/>
    <cellStyle name="Border 3 4 5" xfId="15332" xr:uid="{00000000-0005-0000-0000-0000E6220000}"/>
    <cellStyle name="Border 3 4 5 2" xfId="29146" xr:uid="{00000000-0005-0000-0000-0000E7220000}"/>
    <cellStyle name="Border 3 4 6" xfId="21467" xr:uid="{00000000-0005-0000-0000-0000E8220000}"/>
    <cellStyle name="Border 3 4 6 2" xfId="34930" xr:uid="{00000000-0005-0000-0000-0000E9220000}"/>
    <cellStyle name="Border 3 4 7" xfId="27219" xr:uid="{00000000-0005-0000-0000-0000EA220000}"/>
    <cellStyle name="Border 3 4 8" xfId="10957" xr:uid="{00000000-0005-0000-0000-0000EB220000}"/>
    <cellStyle name="Border 3 5" xfId="6084" xr:uid="{00000000-0005-0000-0000-0000EC220000}"/>
    <cellStyle name="Border 3 5 2" xfId="19491" xr:uid="{00000000-0005-0000-0000-0000ED220000}"/>
    <cellStyle name="Border 3 5 2 2" xfId="25261" xr:uid="{00000000-0005-0000-0000-0000EE220000}"/>
    <cellStyle name="Border 3 5 2 3" xfId="32964" xr:uid="{00000000-0005-0000-0000-0000EF220000}"/>
    <cellStyle name="Border 3 5 3" xfId="20901" xr:uid="{00000000-0005-0000-0000-0000F0220000}"/>
    <cellStyle name="Border 3 5 3 2" xfId="26661" xr:uid="{00000000-0005-0000-0000-0000F1220000}"/>
    <cellStyle name="Border 3 5 3 3" xfId="34366" xr:uid="{00000000-0005-0000-0000-0000F2220000}"/>
    <cellStyle name="Border 3 5 4" xfId="15913" xr:uid="{00000000-0005-0000-0000-0000F3220000}"/>
    <cellStyle name="Border 3 5 4 2" xfId="29616" xr:uid="{00000000-0005-0000-0000-0000F4220000}"/>
    <cellStyle name="Border 3 5 5" xfId="21938" xr:uid="{00000000-0005-0000-0000-0000F5220000}"/>
    <cellStyle name="Border 3 5 5 2" xfId="35401" xr:uid="{00000000-0005-0000-0000-0000F6220000}"/>
    <cellStyle name="Border 3 5 6" xfId="27690" xr:uid="{00000000-0005-0000-0000-0000F7220000}"/>
    <cellStyle name="Border 3 5 7" xfId="11313" xr:uid="{00000000-0005-0000-0000-0000F8220000}"/>
    <cellStyle name="Border 3 6" xfId="18453" xr:uid="{00000000-0005-0000-0000-0000F9220000}"/>
    <cellStyle name="Border 3 6 2" xfId="24228" xr:uid="{00000000-0005-0000-0000-0000FA220000}"/>
    <cellStyle name="Border 3 6 3" xfId="31929" xr:uid="{00000000-0005-0000-0000-0000FB220000}"/>
    <cellStyle name="Border 3 7" xfId="17000" xr:uid="{00000000-0005-0000-0000-0000FC220000}"/>
    <cellStyle name="Border 3 7 2" xfId="22848" xr:uid="{00000000-0005-0000-0000-0000FD220000}"/>
    <cellStyle name="Border 3 7 2 2" xfId="36311" xr:uid="{00000000-0005-0000-0000-0000FE220000}"/>
    <cellStyle name="Border 3 7 3" xfId="30528" xr:uid="{00000000-0005-0000-0000-0000FF220000}"/>
    <cellStyle name="Border 3 8" xfId="14785" xr:uid="{00000000-0005-0000-0000-000000230000}"/>
    <cellStyle name="Border 3 8 2" xfId="28696" xr:uid="{00000000-0005-0000-0000-000001230000}"/>
    <cellStyle name="Border 3 9" xfId="21038" xr:uid="{00000000-0005-0000-0000-000002230000}"/>
    <cellStyle name="Border 3 9 2" xfId="34501" xr:uid="{00000000-0005-0000-0000-000003230000}"/>
    <cellStyle name="Border 4" xfId="5175" xr:uid="{00000000-0005-0000-0000-000004230000}"/>
    <cellStyle name="Border 4 10" xfId="10735" xr:uid="{00000000-0005-0000-0000-000005230000}"/>
    <cellStyle name="Border 4 2" xfId="5748" xr:uid="{00000000-0005-0000-0000-000006230000}"/>
    <cellStyle name="Border 4 2 2" xfId="6835" xr:uid="{00000000-0005-0000-0000-000007230000}"/>
    <cellStyle name="Border 4 2 2 2" xfId="20144" xr:uid="{00000000-0005-0000-0000-000008230000}"/>
    <cellStyle name="Border 4 2 2 2 2" xfId="25914" xr:uid="{00000000-0005-0000-0000-000009230000}"/>
    <cellStyle name="Border 4 2 2 2 3" xfId="33617" xr:uid="{00000000-0005-0000-0000-00000A230000}"/>
    <cellStyle name="Border 4 2 2 3" xfId="17833" xr:uid="{00000000-0005-0000-0000-00000B230000}"/>
    <cellStyle name="Border 4 2 2 3 2" xfId="23646" xr:uid="{00000000-0005-0000-0000-00000C230000}"/>
    <cellStyle name="Border 4 2 2 3 2 2" xfId="37109" xr:uid="{00000000-0005-0000-0000-00000D230000}"/>
    <cellStyle name="Border 4 2 2 3 3" xfId="31338" xr:uid="{00000000-0005-0000-0000-00000E230000}"/>
    <cellStyle name="Border 4 2 2 4" xfId="16663" xr:uid="{00000000-0005-0000-0000-00000F230000}"/>
    <cellStyle name="Border 4 2 2 4 2" xfId="30233" xr:uid="{00000000-0005-0000-0000-000010230000}"/>
    <cellStyle name="Border 4 2 2 5" xfId="22556" xr:uid="{00000000-0005-0000-0000-000011230000}"/>
    <cellStyle name="Border 4 2 2 5 2" xfId="36019" xr:uid="{00000000-0005-0000-0000-000012230000}"/>
    <cellStyle name="Border 4 2 2 6" xfId="28308" xr:uid="{00000000-0005-0000-0000-000013230000}"/>
    <cellStyle name="Border 4 2 2 7" xfId="11748" xr:uid="{00000000-0005-0000-0000-000014230000}"/>
    <cellStyle name="Border 4 2 3" xfId="19195" xr:uid="{00000000-0005-0000-0000-000015230000}"/>
    <cellStyle name="Border 4 2 3 2" xfId="24966" xr:uid="{00000000-0005-0000-0000-000016230000}"/>
    <cellStyle name="Border 4 2 3 3" xfId="32668" xr:uid="{00000000-0005-0000-0000-000017230000}"/>
    <cellStyle name="Border 4 2 4" xfId="17070" xr:uid="{00000000-0005-0000-0000-000018230000}"/>
    <cellStyle name="Border 4 2 4 2" xfId="22912" xr:uid="{00000000-0005-0000-0000-000019230000}"/>
    <cellStyle name="Border 4 2 4 2 2" xfId="36375" xr:uid="{00000000-0005-0000-0000-00001A230000}"/>
    <cellStyle name="Border 4 2 4 3" xfId="30593" xr:uid="{00000000-0005-0000-0000-00001B230000}"/>
    <cellStyle name="Border 4 2 5" xfId="15577" xr:uid="{00000000-0005-0000-0000-00001C230000}"/>
    <cellStyle name="Border 4 2 5 2" xfId="29335" xr:uid="{00000000-0005-0000-0000-00001D230000}"/>
    <cellStyle name="Border 4 2 6" xfId="21657" xr:uid="{00000000-0005-0000-0000-00001E230000}"/>
    <cellStyle name="Border 4 2 6 2" xfId="35120" xr:uid="{00000000-0005-0000-0000-00001F230000}"/>
    <cellStyle name="Border 4 2 7" xfId="27409" xr:uid="{00000000-0005-0000-0000-000020230000}"/>
    <cellStyle name="Border 4 2 8" xfId="11087" xr:uid="{00000000-0005-0000-0000-000021230000}"/>
    <cellStyle name="Border 4 3" xfId="5915" xr:uid="{00000000-0005-0000-0000-000022230000}"/>
    <cellStyle name="Border 4 3 2" xfId="7002" xr:uid="{00000000-0005-0000-0000-000023230000}"/>
    <cellStyle name="Border 4 3 2 2" xfId="20298" xr:uid="{00000000-0005-0000-0000-000024230000}"/>
    <cellStyle name="Border 4 3 2 2 2" xfId="26068" xr:uid="{00000000-0005-0000-0000-000025230000}"/>
    <cellStyle name="Border 4 3 2 2 3" xfId="33771" xr:uid="{00000000-0005-0000-0000-000026230000}"/>
    <cellStyle name="Border 4 3 2 3" xfId="20814" xr:uid="{00000000-0005-0000-0000-000027230000}"/>
    <cellStyle name="Border 4 3 2 3 2" xfId="26575" xr:uid="{00000000-0005-0000-0000-000028230000}"/>
    <cellStyle name="Border 4 3 2 3 3" xfId="34280" xr:uid="{00000000-0005-0000-0000-000029230000}"/>
    <cellStyle name="Border 4 3 2 4" xfId="16830" xr:uid="{00000000-0005-0000-0000-00002A230000}"/>
    <cellStyle name="Border 4 3 2 4 2" xfId="30383" xr:uid="{00000000-0005-0000-0000-00002B230000}"/>
    <cellStyle name="Border 4 3 2 5" xfId="22706" xr:uid="{00000000-0005-0000-0000-00002C230000}"/>
    <cellStyle name="Border 4 3 2 5 2" xfId="36169" xr:uid="{00000000-0005-0000-0000-00002D230000}"/>
    <cellStyle name="Border 4 3 2 6" xfId="28458" xr:uid="{00000000-0005-0000-0000-00002E230000}"/>
    <cellStyle name="Border 4 3 2 7" xfId="11856" xr:uid="{00000000-0005-0000-0000-00002F230000}"/>
    <cellStyle name="Border 4 3 3" xfId="19349" xr:uid="{00000000-0005-0000-0000-000030230000}"/>
    <cellStyle name="Border 4 3 3 2" xfId="25120" xr:uid="{00000000-0005-0000-0000-000031230000}"/>
    <cellStyle name="Border 4 3 3 3" xfId="32822" xr:uid="{00000000-0005-0000-0000-000032230000}"/>
    <cellStyle name="Border 4 3 4" xfId="17092" xr:uid="{00000000-0005-0000-0000-000033230000}"/>
    <cellStyle name="Border 4 3 4 2" xfId="22934" xr:uid="{00000000-0005-0000-0000-000034230000}"/>
    <cellStyle name="Border 4 3 4 2 2" xfId="36397" xr:uid="{00000000-0005-0000-0000-000035230000}"/>
    <cellStyle name="Border 4 3 4 3" xfId="30615" xr:uid="{00000000-0005-0000-0000-000036230000}"/>
    <cellStyle name="Border 4 3 5" xfId="15744" xr:uid="{00000000-0005-0000-0000-000037230000}"/>
    <cellStyle name="Border 4 3 5 2" xfId="29485" xr:uid="{00000000-0005-0000-0000-000038230000}"/>
    <cellStyle name="Border 4 3 6" xfId="21807" xr:uid="{00000000-0005-0000-0000-000039230000}"/>
    <cellStyle name="Border 4 3 6 2" xfId="35270" xr:uid="{00000000-0005-0000-0000-00003A230000}"/>
    <cellStyle name="Border 4 3 7" xfId="27559" xr:uid="{00000000-0005-0000-0000-00003B230000}"/>
    <cellStyle name="Border 4 3 8" xfId="11195" xr:uid="{00000000-0005-0000-0000-00003C230000}"/>
    <cellStyle name="Border 4 4" xfId="6264" xr:uid="{00000000-0005-0000-0000-00003D230000}"/>
    <cellStyle name="Border 4 4 2" xfId="19642" xr:uid="{00000000-0005-0000-0000-00003E230000}"/>
    <cellStyle name="Border 4 4 2 2" xfId="25412" xr:uid="{00000000-0005-0000-0000-00003F230000}"/>
    <cellStyle name="Border 4 4 2 3" xfId="33115" xr:uid="{00000000-0005-0000-0000-000040230000}"/>
    <cellStyle name="Border 4 4 3" xfId="20869" xr:uid="{00000000-0005-0000-0000-000041230000}"/>
    <cellStyle name="Border 4 4 3 2" xfId="26629" xr:uid="{00000000-0005-0000-0000-000042230000}"/>
    <cellStyle name="Border 4 4 3 3" xfId="34334" xr:uid="{00000000-0005-0000-0000-000043230000}"/>
    <cellStyle name="Border 4 4 4" xfId="16093" xr:uid="{00000000-0005-0000-0000-000044230000}"/>
    <cellStyle name="Border 4 4 4 2" xfId="29758" xr:uid="{00000000-0005-0000-0000-000045230000}"/>
    <cellStyle name="Border 4 4 5" xfId="22080" xr:uid="{00000000-0005-0000-0000-000046230000}"/>
    <cellStyle name="Border 4 4 5 2" xfId="35543" xr:uid="{00000000-0005-0000-0000-000047230000}"/>
    <cellStyle name="Border 4 4 6" xfId="27832" xr:uid="{00000000-0005-0000-0000-000048230000}"/>
    <cellStyle name="Border 4 4 7" xfId="11398" xr:uid="{00000000-0005-0000-0000-000049230000}"/>
    <cellStyle name="Border 4 5" xfId="18687" xr:uid="{00000000-0005-0000-0000-00004A230000}"/>
    <cellStyle name="Border 4 5 2" xfId="24459" xr:uid="{00000000-0005-0000-0000-00004B230000}"/>
    <cellStyle name="Border 4 5 3" xfId="32161" xr:uid="{00000000-0005-0000-0000-00004C230000}"/>
    <cellStyle name="Border 4 6" xfId="17578" xr:uid="{00000000-0005-0000-0000-00004D230000}"/>
    <cellStyle name="Border 4 6 2" xfId="23397" xr:uid="{00000000-0005-0000-0000-00004E230000}"/>
    <cellStyle name="Border 4 6 2 2" xfId="36860" xr:uid="{00000000-0005-0000-0000-00004F230000}"/>
    <cellStyle name="Border 4 6 3" xfId="31087" xr:uid="{00000000-0005-0000-0000-000050230000}"/>
    <cellStyle name="Border 4 7" xfId="15005" xr:uid="{00000000-0005-0000-0000-000051230000}"/>
    <cellStyle name="Border 4 7 2" xfId="28858" xr:uid="{00000000-0005-0000-0000-000052230000}"/>
    <cellStyle name="Border 4 8" xfId="21179" xr:uid="{00000000-0005-0000-0000-000053230000}"/>
    <cellStyle name="Border 4 8 2" xfId="34642" xr:uid="{00000000-0005-0000-0000-000054230000}"/>
    <cellStyle name="Border 4 9" xfId="26933" xr:uid="{00000000-0005-0000-0000-000055230000}"/>
    <cellStyle name="Border 5" xfId="5517" xr:uid="{00000000-0005-0000-0000-000056230000}"/>
    <cellStyle name="Border 5 2" xfId="6604" xr:uid="{00000000-0005-0000-0000-000057230000}"/>
    <cellStyle name="Border 5 2 2" xfId="19954" xr:uid="{00000000-0005-0000-0000-000058230000}"/>
    <cellStyle name="Border 5 2 2 2" xfId="25724" xr:uid="{00000000-0005-0000-0000-000059230000}"/>
    <cellStyle name="Border 5 2 2 3" xfId="33427" xr:uid="{00000000-0005-0000-0000-00005A230000}"/>
    <cellStyle name="Border 5 2 3" xfId="20825" xr:uid="{00000000-0005-0000-0000-00005B230000}"/>
    <cellStyle name="Border 5 2 3 2" xfId="26585" xr:uid="{00000000-0005-0000-0000-00005C230000}"/>
    <cellStyle name="Border 5 2 3 3" xfId="34290" xr:uid="{00000000-0005-0000-0000-00005D230000}"/>
    <cellStyle name="Border 5 2 4" xfId="16433" xr:uid="{00000000-0005-0000-0000-00005E230000}"/>
    <cellStyle name="Border 5 2 4 2" xfId="30059" xr:uid="{00000000-0005-0000-0000-00005F230000}"/>
    <cellStyle name="Border 5 2 5" xfId="22381" xr:uid="{00000000-0005-0000-0000-000060230000}"/>
    <cellStyle name="Border 5 2 5 2" xfId="35844" xr:uid="{00000000-0005-0000-0000-000061230000}"/>
    <cellStyle name="Border 5 2 6" xfId="28133" xr:uid="{00000000-0005-0000-0000-000062230000}"/>
    <cellStyle name="Border 5 2 7" xfId="11630" xr:uid="{00000000-0005-0000-0000-000063230000}"/>
    <cellStyle name="Border 5 3" xfId="19003" xr:uid="{00000000-0005-0000-0000-000064230000}"/>
    <cellStyle name="Border 5 3 2" xfId="24775" xr:uid="{00000000-0005-0000-0000-000065230000}"/>
    <cellStyle name="Border 5 3 3" xfId="32477" xr:uid="{00000000-0005-0000-0000-000066230000}"/>
    <cellStyle name="Border 5 4" xfId="18337" xr:uid="{00000000-0005-0000-0000-000067230000}"/>
    <cellStyle name="Border 5 4 2" xfId="24117" xr:uid="{00000000-0005-0000-0000-000068230000}"/>
    <cellStyle name="Border 5 4 3" xfId="31818" xr:uid="{00000000-0005-0000-0000-000069230000}"/>
    <cellStyle name="Border 5 5" xfId="15347" xr:uid="{00000000-0005-0000-0000-00006A230000}"/>
    <cellStyle name="Border 5 5 2" xfId="29161" xr:uid="{00000000-0005-0000-0000-00006B230000}"/>
    <cellStyle name="Border 5 6" xfId="21482" xr:uid="{00000000-0005-0000-0000-00006C230000}"/>
    <cellStyle name="Border 5 6 2" xfId="34945" xr:uid="{00000000-0005-0000-0000-00006D230000}"/>
    <cellStyle name="Border 5 7" xfId="27234" xr:uid="{00000000-0005-0000-0000-00006E230000}"/>
    <cellStyle name="Border 5 8" xfId="10969" xr:uid="{00000000-0005-0000-0000-00006F230000}"/>
    <cellStyle name="Border 6" xfId="6013" xr:uid="{00000000-0005-0000-0000-000070230000}"/>
    <cellStyle name="Border 6 2" xfId="19433" xr:uid="{00000000-0005-0000-0000-000071230000}"/>
    <cellStyle name="Border 6 2 2" xfId="25203" xr:uid="{00000000-0005-0000-0000-000072230000}"/>
    <cellStyle name="Border 6 2 3" xfId="32906" xr:uid="{00000000-0005-0000-0000-000073230000}"/>
    <cellStyle name="Border 6 3" xfId="20512" xr:uid="{00000000-0005-0000-0000-000074230000}"/>
    <cellStyle name="Border 6 3 2" xfId="26278" xr:uid="{00000000-0005-0000-0000-000075230000}"/>
    <cellStyle name="Border 6 3 3" xfId="33982" xr:uid="{00000000-0005-0000-0000-000076230000}"/>
    <cellStyle name="Border 6 4" xfId="15842" xr:uid="{00000000-0005-0000-0000-000077230000}"/>
    <cellStyle name="Border 6 4 2" xfId="29563" xr:uid="{00000000-0005-0000-0000-000078230000}"/>
    <cellStyle name="Border 6 5" xfId="21885" xr:uid="{00000000-0005-0000-0000-000079230000}"/>
    <cellStyle name="Border 6 5 2" xfId="35348" xr:uid="{00000000-0005-0000-0000-00007A230000}"/>
    <cellStyle name="Border 6 6" xfId="27637" xr:uid="{00000000-0005-0000-0000-00007B230000}"/>
    <cellStyle name="Border 6 7" xfId="11263" xr:uid="{00000000-0005-0000-0000-00007C230000}"/>
    <cellStyle name="Border 7" xfId="14224" xr:uid="{00000000-0005-0000-0000-00007D230000}"/>
    <cellStyle name="Border 8" xfId="9955" xr:uid="{00000000-0005-0000-0000-00007E230000}"/>
    <cellStyle name="Borders" xfId="3802" xr:uid="{00000000-0005-0000-0000-00007F230000}"/>
    <cellStyle name="Borders 2" xfId="9956" xr:uid="{00000000-0005-0000-0000-000080230000}"/>
    <cellStyle name="Bottom Border" xfId="71" xr:uid="{00000000-0005-0000-0000-000081230000}"/>
    <cellStyle name="Bottom Border Black" xfId="72" xr:uid="{00000000-0005-0000-0000-000082230000}"/>
    <cellStyle name="Bottom rule" xfId="76" xr:uid="{00000000-0005-0000-0000-000083230000}"/>
    <cellStyle name="BPlan_Dollars" xfId="203" xr:uid="{00000000-0005-0000-0000-000084230000}"/>
    <cellStyle name="Brand Align Left Text" xfId="37310" xr:uid="{00000000-0005-0000-0000-000085230000}"/>
    <cellStyle name="Brand Align Left Text 2" xfId="37419" xr:uid="{00000000-0005-0000-0000-000086230000}"/>
    <cellStyle name="Brand Default" xfId="37311" xr:uid="{00000000-0005-0000-0000-000087230000}"/>
    <cellStyle name="Brand Default 2" xfId="37420" xr:uid="{00000000-0005-0000-0000-000088230000}"/>
    <cellStyle name="Brand Percent" xfId="37312" xr:uid="{00000000-0005-0000-0000-000089230000}"/>
    <cellStyle name="Brand Percent 2" xfId="37421" xr:uid="{00000000-0005-0000-0000-00008A230000}"/>
    <cellStyle name="Brand Source" xfId="37313" xr:uid="{00000000-0005-0000-0000-00008B230000}"/>
    <cellStyle name="Brand Source 2" xfId="37422" xr:uid="{00000000-0005-0000-0000-00008C230000}"/>
    <cellStyle name="Brand Subtitle with Underline" xfId="37314" xr:uid="{00000000-0005-0000-0000-00008D230000}"/>
    <cellStyle name="Brand Subtitle with Underline 2" xfId="37423" xr:uid="{00000000-0005-0000-0000-00008E230000}"/>
    <cellStyle name="Brand Subtitle without Underline" xfId="37315" xr:uid="{00000000-0005-0000-0000-00008F230000}"/>
    <cellStyle name="Brand Subtitle without Underline 2" xfId="37424" xr:uid="{00000000-0005-0000-0000-000090230000}"/>
    <cellStyle name="Brand Title" xfId="37316" xr:uid="{00000000-0005-0000-0000-000091230000}"/>
    <cellStyle name="Brand Title 2" xfId="37425" xr:uid="{00000000-0005-0000-0000-000092230000}"/>
    <cellStyle name="Bridget" xfId="3803" xr:uid="{00000000-0005-0000-0000-000093230000}"/>
    <cellStyle name="Buena" xfId="3804" xr:uid="{00000000-0005-0000-0000-000094230000}"/>
    <cellStyle name="Buena 2" xfId="9957" xr:uid="{00000000-0005-0000-0000-000095230000}"/>
    <cellStyle name="C\AO_Fcst95.xls" xfId="3805" xr:uid="{00000000-0005-0000-0000-000096230000}"/>
    <cellStyle name="Ç¥ÁØ_¿ù°£¿ä¾àº¸°í" xfId="3806" xr:uid="{00000000-0005-0000-0000-000097230000}"/>
    <cellStyle name="Cabece - Modelo1" xfId="3807" xr:uid="{00000000-0005-0000-0000-000098230000}"/>
    <cellStyle name="Cabece - Modelo1 2" xfId="9958" xr:uid="{00000000-0005-0000-0000-000099230000}"/>
    <cellStyle name="Cabece - Modelo2" xfId="3808" xr:uid="{00000000-0005-0000-0000-00009A230000}"/>
    <cellStyle name="Cabece - Modelo2 2" xfId="9959" xr:uid="{00000000-0005-0000-0000-00009B230000}"/>
    <cellStyle name="Cabecera 1" xfId="3809" xr:uid="{00000000-0005-0000-0000-00009C230000}"/>
    <cellStyle name="Cabecera 2" xfId="3810" xr:uid="{00000000-0005-0000-0000-00009D230000}"/>
    <cellStyle name="calc" xfId="204" xr:uid="{00000000-0005-0000-0000-00009E230000}"/>
    <cellStyle name="calc 2" xfId="831" xr:uid="{00000000-0005-0000-0000-00009F230000}"/>
    <cellStyle name="Calc Currency (0)" xfId="205" xr:uid="{00000000-0005-0000-0000-0000A0230000}"/>
    <cellStyle name="Calc Currency (0) 2" xfId="948" xr:uid="{00000000-0005-0000-0000-0000A1230000}"/>
    <cellStyle name="Calc Currency (0) 2 2" xfId="37426" xr:uid="{00000000-0005-0000-0000-0000A2230000}"/>
    <cellStyle name="Calc Currency (0) 3" xfId="832" xr:uid="{00000000-0005-0000-0000-0000A3230000}"/>
    <cellStyle name="Calc Currency (0) 4" xfId="3811" xr:uid="{00000000-0005-0000-0000-0000A4230000}"/>
    <cellStyle name="Calc Currency (2)" xfId="206" xr:uid="{00000000-0005-0000-0000-0000A5230000}"/>
    <cellStyle name="Calc Currency (2) 2" xfId="833" xr:uid="{00000000-0005-0000-0000-0000A6230000}"/>
    <cellStyle name="Calc Currency (2) 2 2" xfId="37427" xr:uid="{00000000-0005-0000-0000-0000A7230000}"/>
    <cellStyle name="Calc Currency (2) 3" xfId="3812" xr:uid="{00000000-0005-0000-0000-0000A8230000}"/>
    <cellStyle name="Calc Percent (0)" xfId="207" xr:uid="{00000000-0005-0000-0000-0000A9230000}"/>
    <cellStyle name="Calc Percent (0) 2" xfId="834" xr:uid="{00000000-0005-0000-0000-0000AA230000}"/>
    <cellStyle name="Calc Percent (0) 2 2" xfId="37428" xr:uid="{00000000-0005-0000-0000-0000AB230000}"/>
    <cellStyle name="Calc Percent (0) 3" xfId="3813" xr:uid="{00000000-0005-0000-0000-0000AC230000}"/>
    <cellStyle name="Calc Percent (1)" xfId="208" xr:uid="{00000000-0005-0000-0000-0000AD230000}"/>
    <cellStyle name="Calc Percent (1) 2" xfId="949" xr:uid="{00000000-0005-0000-0000-0000AE230000}"/>
    <cellStyle name="Calc Percent (1) 3" xfId="835" xr:uid="{00000000-0005-0000-0000-0000AF230000}"/>
    <cellStyle name="Calc Percent (2)" xfId="209" xr:uid="{00000000-0005-0000-0000-0000B0230000}"/>
    <cellStyle name="Calc Percent (2) 2" xfId="950" xr:uid="{00000000-0005-0000-0000-0000B1230000}"/>
    <cellStyle name="Calc Percent (2) 3" xfId="836" xr:uid="{00000000-0005-0000-0000-0000B2230000}"/>
    <cellStyle name="Calc Units (0)" xfId="210" xr:uid="{00000000-0005-0000-0000-0000B3230000}"/>
    <cellStyle name="Calc Units (0) 2" xfId="951" xr:uid="{00000000-0005-0000-0000-0000B4230000}"/>
    <cellStyle name="Calc Units (0) 2 2" xfId="37430" xr:uid="{00000000-0005-0000-0000-0000B5230000}"/>
    <cellStyle name="Calc Units (0) 3" xfId="837" xr:uid="{00000000-0005-0000-0000-0000B6230000}"/>
    <cellStyle name="Calc Units (0) 4" xfId="3814" xr:uid="{00000000-0005-0000-0000-0000B7230000}"/>
    <cellStyle name="Calc Units (1)" xfId="211" xr:uid="{00000000-0005-0000-0000-0000B8230000}"/>
    <cellStyle name="Calc Units (1) 2" xfId="952" xr:uid="{00000000-0005-0000-0000-0000B9230000}"/>
    <cellStyle name="Calc Units (1) 3" xfId="838" xr:uid="{00000000-0005-0000-0000-0000BA230000}"/>
    <cellStyle name="Calc Units (2)" xfId="212" xr:uid="{00000000-0005-0000-0000-0000BB230000}"/>
    <cellStyle name="Calc Units (2) 2" xfId="839" xr:uid="{00000000-0005-0000-0000-0000BC230000}"/>
    <cellStyle name="Calc Units (2) 2 2" xfId="37431" xr:uid="{00000000-0005-0000-0000-0000BD230000}"/>
    <cellStyle name="Calc Units (2) 3" xfId="3815" xr:uid="{00000000-0005-0000-0000-0000BE230000}"/>
    <cellStyle name="calculated" xfId="213" xr:uid="{00000000-0005-0000-0000-0000BF230000}"/>
    <cellStyle name="calculated 2" xfId="840" xr:uid="{00000000-0005-0000-0000-0000C0230000}"/>
    <cellStyle name="Calculated Subtotal" xfId="3816" xr:uid="{00000000-0005-0000-0000-0000C1230000}"/>
    <cellStyle name="Calculated Subtotal 2" xfId="4537" xr:uid="{00000000-0005-0000-0000-0000C2230000}"/>
    <cellStyle name="Calculated Subtotal 2 2" xfId="5221" xr:uid="{00000000-0005-0000-0000-0000C3230000}"/>
    <cellStyle name="Calculated Subtotal 2 2 2" xfId="5775" xr:uid="{00000000-0005-0000-0000-0000C4230000}"/>
    <cellStyle name="Calculated Subtotal 2 2 2 2" xfId="6862" xr:uid="{00000000-0005-0000-0000-0000C5230000}"/>
    <cellStyle name="Calculated Subtotal 2 2 2 2 2" xfId="16690" xr:uid="{00000000-0005-0000-0000-0000C6230000}"/>
    <cellStyle name="Calculated Subtotal 2 2 2 3" xfId="15604" xr:uid="{00000000-0005-0000-0000-0000C7230000}"/>
    <cellStyle name="Calculated Subtotal 2 2 3" xfId="6309" xr:uid="{00000000-0005-0000-0000-0000C8230000}"/>
    <cellStyle name="Calculated Subtotal 2 2 3 2" xfId="16138" xr:uid="{00000000-0005-0000-0000-0000C9230000}"/>
    <cellStyle name="Calculated Subtotal 2 2 4" xfId="15051" xr:uid="{00000000-0005-0000-0000-0000CA230000}"/>
    <cellStyle name="Calculated Subtotal 2 3" xfId="5561" xr:uid="{00000000-0005-0000-0000-0000CB230000}"/>
    <cellStyle name="Calculated Subtotal 2 3 2" xfId="6648" xr:uid="{00000000-0005-0000-0000-0000CC230000}"/>
    <cellStyle name="Calculated Subtotal 2 3 2 2" xfId="16476" xr:uid="{00000000-0005-0000-0000-0000CD230000}"/>
    <cellStyle name="Calculated Subtotal 2 3 3" xfId="15390" xr:uid="{00000000-0005-0000-0000-0000CE230000}"/>
    <cellStyle name="Calculated Subtotal 2 4" xfId="6052" xr:uid="{00000000-0005-0000-0000-0000CF230000}"/>
    <cellStyle name="Calculated Subtotal 2 4 2" xfId="15881" xr:uid="{00000000-0005-0000-0000-0000D0230000}"/>
    <cellStyle name="Calculated Subtotal 2 5" xfId="14594" xr:uid="{00000000-0005-0000-0000-0000D1230000}"/>
    <cellStyle name="Calculated Subtotal 3" xfId="5176" xr:uid="{00000000-0005-0000-0000-0000D2230000}"/>
    <cellStyle name="Calculated Subtotal 3 2" xfId="5749" xr:uid="{00000000-0005-0000-0000-0000D3230000}"/>
    <cellStyle name="Calculated Subtotal 3 2 2" xfId="6836" xr:uid="{00000000-0005-0000-0000-0000D4230000}"/>
    <cellStyle name="Calculated Subtotal 3 2 2 2" xfId="16664" xr:uid="{00000000-0005-0000-0000-0000D5230000}"/>
    <cellStyle name="Calculated Subtotal 3 2 3" xfId="15578" xr:uid="{00000000-0005-0000-0000-0000D6230000}"/>
    <cellStyle name="Calculated Subtotal 3 3" xfId="6265" xr:uid="{00000000-0005-0000-0000-0000D7230000}"/>
    <cellStyle name="Calculated Subtotal 3 3 2" xfId="16094" xr:uid="{00000000-0005-0000-0000-0000D8230000}"/>
    <cellStyle name="Calculated Subtotal 3 4" xfId="15006" xr:uid="{00000000-0005-0000-0000-0000D9230000}"/>
    <cellStyle name="Calculated Subtotal 4" xfId="5518" xr:uid="{00000000-0005-0000-0000-0000DA230000}"/>
    <cellStyle name="Calculated Subtotal 4 2" xfId="6605" xr:uid="{00000000-0005-0000-0000-0000DB230000}"/>
    <cellStyle name="Calculated Subtotal 4 2 2" xfId="16434" xr:uid="{00000000-0005-0000-0000-0000DC230000}"/>
    <cellStyle name="Calculated Subtotal 4 3" xfId="15348" xr:uid="{00000000-0005-0000-0000-0000DD230000}"/>
    <cellStyle name="Calculated Subtotal 5" xfId="6014" xr:uid="{00000000-0005-0000-0000-0000DE230000}"/>
    <cellStyle name="Calculated Subtotal 5 2" xfId="15843" xr:uid="{00000000-0005-0000-0000-0000DF230000}"/>
    <cellStyle name="Calculated Subtotal 6" xfId="14225" xr:uid="{00000000-0005-0000-0000-0000E0230000}"/>
    <cellStyle name="Calculation" xfId="24" builtinId="22" customBuiltin="1"/>
    <cellStyle name="Calculation 2" xfId="582" xr:uid="{00000000-0005-0000-0000-0000E2230000}"/>
    <cellStyle name="Calculation 2 2" xfId="4885" xr:uid="{00000000-0005-0000-0000-0000E3230000}"/>
    <cellStyle name="Calculation 2 2 10" xfId="26796" xr:uid="{00000000-0005-0000-0000-0000E4230000}"/>
    <cellStyle name="Calculation 2 2 2" xfId="4886" xr:uid="{00000000-0005-0000-0000-0000E5230000}"/>
    <cellStyle name="Calculation 2 2 2 10" xfId="21043" xr:uid="{00000000-0005-0000-0000-0000E6230000}"/>
    <cellStyle name="Calculation 2 2 2 10 2" xfId="34506" xr:uid="{00000000-0005-0000-0000-0000E7230000}"/>
    <cellStyle name="Calculation 2 2 2 11" xfId="26797" xr:uid="{00000000-0005-0000-0000-0000E8230000}"/>
    <cellStyle name="Calculation 2 2 2 2" xfId="4887" xr:uid="{00000000-0005-0000-0000-0000E9230000}"/>
    <cellStyle name="Calculation 2 2 2 2 2" xfId="5601" xr:uid="{00000000-0005-0000-0000-0000EA230000}"/>
    <cellStyle name="Calculation 2 2 2 2 2 2" xfId="6688" xr:uid="{00000000-0005-0000-0000-0000EB230000}"/>
    <cellStyle name="Calculation 2 2 2 2 2 2 2" xfId="20014" xr:uid="{00000000-0005-0000-0000-0000EC230000}"/>
    <cellStyle name="Calculation 2 2 2 2 2 2 2 2" xfId="25784" xr:uid="{00000000-0005-0000-0000-0000ED230000}"/>
    <cellStyle name="Calculation 2 2 2 2 2 2 2 3" xfId="33487" xr:uid="{00000000-0005-0000-0000-0000EE230000}"/>
    <cellStyle name="Calculation 2 2 2 2 2 2 3" xfId="17190" xr:uid="{00000000-0005-0000-0000-0000EF230000}"/>
    <cellStyle name="Calculation 2 2 2 2 2 2 3 2" xfId="23029" xr:uid="{00000000-0005-0000-0000-0000F0230000}"/>
    <cellStyle name="Calculation 2 2 2 2 2 2 3 2 2" xfId="36492" xr:uid="{00000000-0005-0000-0000-0000F1230000}"/>
    <cellStyle name="Calculation 2 2 2 2 2 2 3 3" xfId="30711" xr:uid="{00000000-0005-0000-0000-0000F2230000}"/>
    <cellStyle name="Calculation 2 2 2 2 2 2 4" xfId="16516" xr:uid="{00000000-0005-0000-0000-0000F3230000}"/>
    <cellStyle name="Calculation 2 2 2 2 2 2 4 2" xfId="30112" xr:uid="{00000000-0005-0000-0000-0000F4230000}"/>
    <cellStyle name="Calculation 2 2 2 2 2 2 5" xfId="22435" xr:uid="{00000000-0005-0000-0000-0000F5230000}"/>
    <cellStyle name="Calculation 2 2 2 2 2 2 5 2" xfId="35898" xr:uid="{00000000-0005-0000-0000-0000F6230000}"/>
    <cellStyle name="Calculation 2 2 2 2 2 2 6" xfId="28187" xr:uid="{00000000-0005-0000-0000-0000F7230000}"/>
    <cellStyle name="Calculation 2 2 2 2 2 3" xfId="19065" xr:uid="{00000000-0005-0000-0000-0000F8230000}"/>
    <cellStyle name="Calculation 2 2 2 2 2 3 2" xfId="24837" xr:uid="{00000000-0005-0000-0000-0000F9230000}"/>
    <cellStyle name="Calculation 2 2 2 2 2 3 3" xfId="32539" xr:uid="{00000000-0005-0000-0000-0000FA230000}"/>
    <cellStyle name="Calculation 2 2 2 2 2 4" xfId="17662" xr:uid="{00000000-0005-0000-0000-0000FB230000}"/>
    <cellStyle name="Calculation 2 2 2 2 2 4 2" xfId="23479" xr:uid="{00000000-0005-0000-0000-0000FC230000}"/>
    <cellStyle name="Calculation 2 2 2 2 2 4 2 2" xfId="36942" xr:uid="{00000000-0005-0000-0000-0000FD230000}"/>
    <cellStyle name="Calculation 2 2 2 2 2 4 3" xfId="31169" xr:uid="{00000000-0005-0000-0000-0000FE230000}"/>
    <cellStyle name="Calculation 2 2 2 2 2 5" xfId="15430" xr:uid="{00000000-0005-0000-0000-0000FF230000}"/>
    <cellStyle name="Calculation 2 2 2 2 2 5 2" xfId="29214" xr:uid="{00000000-0005-0000-0000-000000240000}"/>
    <cellStyle name="Calculation 2 2 2 2 2 6" xfId="21536" xr:uid="{00000000-0005-0000-0000-000001240000}"/>
    <cellStyle name="Calculation 2 2 2 2 2 6 2" xfId="34999" xr:uid="{00000000-0005-0000-0000-000002240000}"/>
    <cellStyle name="Calculation 2 2 2 2 2 7" xfId="27288" xr:uid="{00000000-0005-0000-0000-000003240000}"/>
    <cellStyle name="Calculation 2 2 2 2 3" xfId="5351" xr:uid="{00000000-0005-0000-0000-000004240000}"/>
    <cellStyle name="Calculation 2 2 2 2 3 2" xfId="6438" xr:uid="{00000000-0005-0000-0000-000005240000}"/>
    <cellStyle name="Calculation 2 2 2 2 3 2 2" xfId="19803" xr:uid="{00000000-0005-0000-0000-000006240000}"/>
    <cellStyle name="Calculation 2 2 2 2 3 2 2 2" xfId="25573" xr:uid="{00000000-0005-0000-0000-000007240000}"/>
    <cellStyle name="Calculation 2 2 2 2 3 2 2 3" xfId="33276" xr:uid="{00000000-0005-0000-0000-000008240000}"/>
    <cellStyle name="Calculation 2 2 2 2 3 2 3" xfId="17406" xr:uid="{00000000-0005-0000-0000-000009240000}"/>
    <cellStyle name="Calculation 2 2 2 2 3 2 3 2" xfId="23232" xr:uid="{00000000-0005-0000-0000-00000A240000}"/>
    <cellStyle name="Calculation 2 2 2 2 3 2 3 2 2" xfId="36695" xr:uid="{00000000-0005-0000-0000-00000B240000}"/>
    <cellStyle name="Calculation 2 2 2 2 3 2 3 3" xfId="30920" xr:uid="{00000000-0005-0000-0000-00000C240000}"/>
    <cellStyle name="Calculation 2 2 2 2 3 2 4" xfId="16267" xr:uid="{00000000-0005-0000-0000-00000D240000}"/>
    <cellStyle name="Calculation 2 2 2 2 3 2 4 2" xfId="29913" xr:uid="{00000000-0005-0000-0000-00000E240000}"/>
    <cellStyle name="Calculation 2 2 2 2 3 2 5" xfId="22235" xr:uid="{00000000-0005-0000-0000-00000F240000}"/>
    <cellStyle name="Calculation 2 2 2 2 3 2 5 2" xfId="35698" xr:uid="{00000000-0005-0000-0000-000010240000}"/>
    <cellStyle name="Calculation 2 2 2 2 3 2 6" xfId="27987" xr:uid="{00000000-0005-0000-0000-000011240000}"/>
    <cellStyle name="Calculation 2 2 2 2 3 3" xfId="18852" xr:uid="{00000000-0005-0000-0000-000012240000}"/>
    <cellStyle name="Calculation 2 2 2 2 3 3 2" xfId="24624" xr:uid="{00000000-0005-0000-0000-000013240000}"/>
    <cellStyle name="Calculation 2 2 2 2 3 3 3" xfId="32326" xr:uid="{00000000-0005-0000-0000-000014240000}"/>
    <cellStyle name="Calculation 2 2 2 2 3 4" xfId="20918" xr:uid="{00000000-0005-0000-0000-000015240000}"/>
    <cellStyle name="Calculation 2 2 2 2 3 4 2" xfId="26678" xr:uid="{00000000-0005-0000-0000-000016240000}"/>
    <cellStyle name="Calculation 2 2 2 2 3 4 3" xfId="34383" xr:uid="{00000000-0005-0000-0000-000017240000}"/>
    <cellStyle name="Calculation 2 2 2 2 3 5" xfId="15181" xr:uid="{00000000-0005-0000-0000-000018240000}"/>
    <cellStyle name="Calculation 2 2 2 2 3 5 2" xfId="29015" xr:uid="{00000000-0005-0000-0000-000019240000}"/>
    <cellStyle name="Calculation 2 2 2 2 3 6" xfId="21336" xr:uid="{00000000-0005-0000-0000-00001A240000}"/>
    <cellStyle name="Calculation 2 2 2 2 3 6 2" xfId="34799" xr:uid="{00000000-0005-0000-0000-00001B240000}"/>
    <cellStyle name="Calculation 2 2 2 2 3 7" xfId="27088" xr:uid="{00000000-0005-0000-0000-00001C240000}"/>
    <cellStyle name="Calculation 2 2 2 2 4" xfId="6103" xr:uid="{00000000-0005-0000-0000-00001D240000}"/>
    <cellStyle name="Calculation 2 2 2 2 4 2" xfId="19501" xr:uid="{00000000-0005-0000-0000-00001E240000}"/>
    <cellStyle name="Calculation 2 2 2 2 4 2 2" xfId="25271" xr:uid="{00000000-0005-0000-0000-00001F240000}"/>
    <cellStyle name="Calculation 2 2 2 2 4 2 3" xfId="32974" xr:uid="{00000000-0005-0000-0000-000020240000}"/>
    <cellStyle name="Calculation 2 2 2 2 4 3" xfId="16939" xr:uid="{00000000-0005-0000-0000-000021240000}"/>
    <cellStyle name="Calculation 2 2 2 2 4 3 2" xfId="22790" xr:uid="{00000000-0005-0000-0000-000022240000}"/>
    <cellStyle name="Calculation 2 2 2 2 4 3 2 2" xfId="36253" xr:uid="{00000000-0005-0000-0000-000023240000}"/>
    <cellStyle name="Calculation 2 2 2 2 4 3 3" xfId="30468" xr:uid="{00000000-0005-0000-0000-000024240000}"/>
    <cellStyle name="Calculation 2 2 2 2 4 4" xfId="15932" xr:uid="{00000000-0005-0000-0000-000025240000}"/>
    <cellStyle name="Calculation 2 2 2 2 4 4 2" xfId="29623" xr:uid="{00000000-0005-0000-0000-000026240000}"/>
    <cellStyle name="Calculation 2 2 2 2 4 5" xfId="21945" xr:uid="{00000000-0005-0000-0000-000027240000}"/>
    <cellStyle name="Calculation 2 2 2 2 4 5 2" xfId="35408" xr:uid="{00000000-0005-0000-0000-000028240000}"/>
    <cellStyle name="Calculation 2 2 2 2 4 6" xfId="27697" xr:uid="{00000000-0005-0000-0000-000029240000}"/>
    <cellStyle name="Calculation 2 2 2 2 5" xfId="18506" xr:uid="{00000000-0005-0000-0000-00002A240000}"/>
    <cellStyle name="Calculation 2 2 2 2 5 2" xfId="24281" xr:uid="{00000000-0005-0000-0000-00002B240000}"/>
    <cellStyle name="Calculation 2 2 2 2 5 3" xfId="31982" xr:uid="{00000000-0005-0000-0000-00002C240000}"/>
    <cellStyle name="Calculation 2 2 2 2 6" xfId="17736" xr:uid="{00000000-0005-0000-0000-00002D240000}"/>
    <cellStyle name="Calculation 2 2 2 2 6 2" xfId="23551" xr:uid="{00000000-0005-0000-0000-00002E240000}"/>
    <cellStyle name="Calculation 2 2 2 2 6 2 2" xfId="37014" xr:uid="{00000000-0005-0000-0000-00002F240000}"/>
    <cellStyle name="Calculation 2 2 2 2 6 3" xfId="31242" xr:uid="{00000000-0005-0000-0000-000030240000}"/>
    <cellStyle name="Calculation 2 2 2 2 7" xfId="14817" xr:uid="{00000000-0005-0000-0000-000031240000}"/>
    <cellStyle name="Calculation 2 2 2 2 7 2" xfId="28706" xr:uid="{00000000-0005-0000-0000-000032240000}"/>
    <cellStyle name="Calculation 2 2 2 2 8" xfId="21044" xr:uid="{00000000-0005-0000-0000-000033240000}"/>
    <cellStyle name="Calculation 2 2 2 2 8 2" xfId="34507" xr:uid="{00000000-0005-0000-0000-000034240000}"/>
    <cellStyle name="Calculation 2 2 2 2 9" xfId="26798" xr:uid="{00000000-0005-0000-0000-000035240000}"/>
    <cellStyle name="Calculation 2 2 2 3" xfId="4888" xr:uid="{00000000-0005-0000-0000-000036240000}"/>
    <cellStyle name="Calculation 2 2 2 3 2" xfId="5602" xr:uid="{00000000-0005-0000-0000-000037240000}"/>
    <cellStyle name="Calculation 2 2 2 3 2 2" xfId="6689" xr:uid="{00000000-0005-0000-0000-000038240000}"/>
    <cellStyle name="Calculation 2 2 2 3 2 2 2" xfId="20015" xr:uid="{00000000-0005-0000-0000-000039240000}"/>
    <cellStyle name="Calculation 2 2 2 3 2 2 2 2" xfId="25785" xr:uid="{00000000-0005-0000-0000-00003A240000}"/>
    <cellStyle name="Calculation 2 2 2 3 2 2 2 3" xfId="33488" xr:uid="{00000000-0005-0000-0000-00003B240000}"/>
    <cellStyle name="Calculation 2 2 2 3 2 2 3" xfId="20625" xr:uid="{00000000-0005-0000-0000-00003C240000}"/>
    <cellStyle name="Calculation 2 2 2 3 2 2 3 2" xfId="26389" xr:uid="{00000000-0005-0000-0000-00003D240000}"/>
    <cellStyle name="Calculation 2 2 2 3 2 2 3 3" xfId="34094" xr:uid="{00000000-0005-0000-0000-00003E240000}"/>
    <cellStyle name="Calculation 2 2 2 3 2 2 4" xfId="16517" xr:uid="{00000000-0005-0000-0000-00003F240000}"/>
    <cellStyle name="Calculation 2 2 2 3 2 2 4 2" xfId="30113" xr:uid="{00000000-0005-0000-0000-000040240000}"/>
    <cellStyle name="Calculation 2 2 2 3 2 2 5" xfId="22436" xr:uid="{00000000-0005-0000-0000-000041240000}"/>
    <cellStyle name="Calculation 2 2 2 3 2 2 5 2" xfId="35899" xr:uid="{00000000-0005-0000-0000-000042240000}"/>
    <cellStyle name="Calculation 2 2 2 3 2 2 6" xfId="28188" xr:uid="{00000000-0005-0000-0000-000043240000}"/>
    <cellStyle name="Calculation 2 2 2 3 2 3" xfId="19066" xr:uid="{00000000-0005-0000-0000-000044240000}"/>
    <cellStyle name="Calculation 2 2 2 3 2 3 2" xfId="24838" xr:uid="{00000000-0005-0000-0000-000045240000}"/>
    <cellStyle name="Calculation 2 2 2 3 2 3 3" xfId="32540" xr:uid="{00000000-0005-0000-0000-000046240000}"/>
    <cellStyle name="Calculation 2 2 2 3 2 4" xfId="17533" xr:uid="{00000000-0005-0000-0000-000047240000}"/>
    <cellStyle name="Calculation 2 2 2 3 2 4 2" xfId="23354" xr:uid="{00000000-0005-0000-0000-000048240000}"/>
    <cellStyle name="Calculation 2 2 2 3 2 4 2 2" xfId="36817" xr:uid="{00000000-0005-0000-0000-000049240000}"/>
    <cellStyle name="Calculation 2 2 2 3 2 4 3" xfId="31042" xr:uid="{00000000-0005-0000-0000-00004A240000}"/>
    <cellStyle name="Calculation 2 2 2 3 2 5" xfId="15431" xr:uid="{00000000-0005-0000-0000-00004B240000}"/>
    <cellStyle name="Calculation 2 2 2 3 2 5 2" xfId="29215" xr:uid="{00000000-0005-0000-0000-00004C240000}"/>
    <cellStyle name="Calculation 2 2 2 3 2 6" xfId="21537" xr:uid="{00000000-0005-0000-0000-00004D240000}"/>
    <cellStyle name="Calculation 2 2 2 3 2 6 2" xfId="35000" xr:uid="{00000000-0005-0000-0000-00004E240000}"/>
    <cellStyle name="Calculation 2 2 2 3 2 7" xfId="27289" xr:uid="{00000000-0005-0000-0000-00004F240000}"/>
    <cellStyle name="Calculation 2 2 2 3 3" xfId="5577" xr:uid="{00000000-0005-0000-0000-000050240000}"/>
    <cellStyle name="Calculation 2 2 2 3 3 2" xfId="6664" xr:uid="{00000000-0005-0000-0000-000051240000}"/>
    <cellStyle name="Calculation 2 2 2 3 3 2 2" xfId="19999" xr:uid="{00000000-0005-0000-0000-000052240000}"/>
    <cellStyle name="Calculation 2 2 2 3 3 2 2 2" xfId="25769" xr:uid="{00000000-0005-0000-0000-000053240000}"/>
    <cellStyle name="Calculation 2 2 2 3 3 2 2 3" xfId="33472" xr:uid="{00000000-0005-0000-0000-000054240000}"/>
    <cellStyle name="Calculation 2 2 2 3 3 2 3" xfId="18578" xr:uid="{00000000-0005-0000-0000-000055240000}"/>
    <cellStyle name="Calculation 2 2 2 3 3 2 3 2" xfId="24350" xr:uid="{00000000-0005-0000-0000-000056240000}"/>
    <cellStyle name="Calculation 2 2 2 3 3 2 3 3" xfId="32052" xr:uid="{00000000-0005-0000-0000-000057240000}"/>
    <cellStyle name="Calculation 2 2 2 3 3 2 4" xfId="16492" xr:uid="{00000000-0005-0000-0000-000058240000}"/>
    <cellStyle name="Calculation 2 2 2 3 3 2 4 2" xfId="30100" xr:uid="{00000000-0005-0000-0000-000059240000}"/>
    <cellStyle name="Calculation 2 2 2 3 3 2 5" xfId="22423" xr:uid="{00000000-0005-0000-0000-00005A240000}"/>
    <cellStyle name="Calculation 2 2 2 3 3 2 5 2" xfId="35886" xr:uid="{00000000-0005-0000-0000-00005B240000}"/>
    <cellStyle name="Calculation 2 2 2 3 3 2 6" xfId="28175" xr:uid="{00000000-0005-0000-0000-00005C240000}"/>
    <cellStyle name="Calculation 2 2 2 3 3 3" xfId="19052" xr:uid="{00000000-0005-0000-0000-00005D240000}"/>
    <cellStyle name="Calculation 2 2 2 3 3 3 2" xfId="24824" xr:uid="{00000000-0005-0000-0000-00005E240000}"/>
    <cellStyle name="Calculation 2 2 2 3 3 3 3" xfId="32526" xr:uid="{00000000-0005-0000-0000-00005F240000}"/>
    <cellStyle name="Calculation 2 2 2 3 3 4" xfId="18205" xr:uid="{00000000-0005-0000-0000-000060240000}"/>
    <cellStyle name="Calculation 2 2 2 3 3 4 2" xfId="23999" xr:uid="{00000000-0005-0000-0000-000061240000}"/>
    <cellStyle name="Calculation 2 2 2 3 3 4 3" xfId="31698" xr:uid="{00000000-0005-0000-0000-000062240000}"/>
    <cellStyle name="Calculation 2 2 2 3 3 5" xfId="15406" xr:uid="{00000000-0005-0000-0000-000063240000}"/>
    <cellStyle name="Calculation 2 2 2 3 3 5 2" xfId="29202" xr:uid="{00000000-0005-0000-0000-000064240000}"/>
    <cellStyle name="Calculation 2 2 2 3 3 6" xfId="21524" xr:uid="{00000000-0005-0000-0000-000065240000}"/>
    <cellStyle name="Calculation 2 2 2 3 3 6 2" xfId="34987" xr:uid="{00000000-0005-0000-0000-000066240000}"/>
    <cellStyle name="Calculation 2 2 2 3 3 7" xfId="27276" xr:uid="{00000000-0005-0000-0000-000067240000}"/>
    <cellStyle name="Calculation 2 2 2 3 4" xfId="6104" xr:uid="{00000000-0005-0000-0000-000068240000}"/>
    <cellStyle name="Calculation 2 2 2 3 4 2" xfId="19502" xr:uid="{00000000-0005-0000-0000-000069240000}"/>
    <cellStyle name="Calculation 2 2 2 3 4 2 2" xfId="25272" xr:uid="{00000000-0005-0000-0000-00006A240000}"/>
    <cellStyle name="Calculation 2 2 2 3 4 2 3" xfId="32975" xr:uid="{00000000-0005-0000-0000-00006B240000}"/>
    <cellStyle name="Calculation 2 2 2 3 4 3" xfId="18318" xr:uid="{00000000-0005-0000-0000-00006C240000}"/>
    <cellStyle name="Calculation 2 2 2 3 4 3 2" xfId="24098" xr:uid="{00000000-0005-0000-0000-00006D240000}"/>
    <cellStyle name="Calculation 2 2 2 3 4 3 3" xfId="31799" xr:uid="{00000000-0005-0000-0000-00006E240000}"/>
    <cellStyle name="Calculation 2 2 2 3 4 4" xfId="15933" xr:uid="{00000000-0005-0000-0000-00006F240000}"/>
    <cellStyle name="Calculation 2 2 2 3 4 4 2" xfId="29624" xr:uid="{00000000-0005-0000-0000-000070240000}"/>
    <cellStyle name="Calculation 2 2 2 3 4 5" xfId="21946" xr:uid="{00000000-0005-0000-0000-000071240000}"/>
    <cellStyle name="Calculation 2 2 2 3 4 5 2" xfId="35409" xr:uid="{00000000-0005-0000-0000-000072240000}"/>
    <cellStyle name="Calculation 2 2 2 3 4 6" xfId="27698" xr:uid="{00000000-0005-0000-0000-000073240000}"/>
    <cellStyle name="Calculation 2 2 2 3 5" xfId="18507" xr:uid="{00000000-0005-0000-0000-000074240000}"/>
    <cellStyle name="Calculation 2 2 2 3 5 2" xfId="24282" xr:uid="{00000000-0005-0000-0000-000075240000}"/>
    <cellStyle name="Calculation 2 2 2 3 5 3" xfId="31983" xr:uid="{00000000-0005-0000-0000-000076240000}"/>
    <cellStyle name="Calculation 2 2 2 3 6" xfId="20493" xr:uid="{00000000-0005-0000-0000-000077240000}"/>
    <cellStyle name="Calculation 2 2 2 3 6 2" xfId="26260" xr:uid="{00000000-0005-0000-0000-000078240000}"/>
    <cellStyle name="Calculation 2 2 2 3 6 3" xfId="33964" xr:uid="{00000000-0005-0000-0000-000079240000}"/>
    <cellStyle name="Calculation 2 2 2 3 7" xfId="14818" xr:uid="{00000000-0005-0000-0000-00007A240000}"/>
    <cellStyle name="Calculation 2 2 2 3 7 2" xfId="28707" xr:uid="{00000000-0005-0000-0000-00007B240000}"/>
    <cellStyle name="Calculation 2 2 2 3 8" xfId="21045" xr:uid="{00000000-0005-0000-0000-00007C240000}"/>
    <cellStyle name="Calculation 2 2 2 3 8 2" xfId="34508" xr:uid="{00000000-0005-0000-0000-00007D240000}"/>
    <cellStyle name="Calculation 2 2 2 3 9" xfId="26799" xr:uid="{00000000-0005-0000-0000-00007E240000}"/>
    <cellStyle name="Calculation 2 2 2 4" xfId="5600" xr:uid="{00000000-0005-0000-0000-00007F240000}"/>
    <cellStyle name="Calculation 2 2 2 4 2" xfId="6687" xr:uid="{00000000-0005-0000-0000-000080240000}"/>
    <cellStyle name="Calculation 2 2 2 4 2 2" xfId="20013" xr:uid="{00000000-0005-0000-0000-000081240000}"/>
    <cellStyle name="Calculation 2 2 2 4 2 2 2" xfId="25783" xr:uid="{00000000-0005-0000-0000-000082240000}"/>
    <cellStyle name="Calculation 2 2 2 4 2 2 3" xfId="33486" xr:uid="{00000000-0005-0000-0000-000083240000}"/>
    <cellStyle name="Calculation 2 2 2 4 2 3" xfId="20795" xr:uid="{00000000-0005-0000-0000-000084240000}"/>
    <cellStyle name="Calculation 2 2 2 4 2 3 2" xfId="26556" xr:uid="{00000000-0005-0000-0000-000085240000}"/>
    <cellStyle name="Calculation 2 2 2 4 2 3 3" xfId="34261" xr:uid="{00000000-0005-0000-0000-000086240000}"/>
    <cellStyle name="Calculation 2 2 2 4 2 4" xfId="16515" xr:uid="{00000000-0005-0000-0000-000087240000}"/>
    <cellStyle name="Calculation 2 2 2 4 2 4 2" xfId="30111" xr:uid="{00000000-0005-0000-0000-000088240000}"/>
    <cellStyle name="Calculation 2 2 2 4 2 5" xfId="22434" xr:uid="{00000000-0005-0000-0000-000089240000}"/>
    <cellStyle name="Calculation 2 2 2 4 2 5 2" xfId="35897" xr:uid="{00000000-0005-0000-0000-00008A240000}"/>
    <cellStyle name="Calculation 2 2 2 4 2 6" xfId="28186" xr:uid="{00000000-0005-0000-0000-00008B240000}"/>
    <cellStyle name="Calculation 2 2 2 4 3" xfId="19064" xr:uid="{00000000-0005-0000-0000-00008C240000}"/>
    <cellStyle name="Calculation 2 2 2 4 3 2" xfId="24836" xr:uid="{00000000-0005-0000-0000-00008D240000}"/>
    <cellStyle name="Calculation 2 2 2 4 3 3" xfId="32538" xr:uid="{00000000-0005-0000-0000-00008E240000}"/>
    <cellStyle name="Calculation 2 2 2 4 4" xfId="17569" xr:uid="{00000000-0005-0000-0000-00008F240000}"/>
    <cellStyle name="Calculation 2 2 2 4 4 2" xfId="23389" xr:uid="{00000000-0005-0000-0000-000090240000}"/>
    <cellStyle name="Calculation 2 2 2 4 4 2 2" xfId="36852" xr:uid="{00000000-0005-0000-0000-000091240000}"/>
    <cellStyle name="Calculation 2 2 2 4 4 3" xfId="31078" xr:uid="{00000000-0005-0000-0000-000092240000}"/>
    <cellStyle name="Calculation 2 2 2 4 5" xfId="15429" xr:uid="{00000000-0005-0000-0000-000093240000}"/>
    <cellStyle name="Calculation 2 2 2 4 5 2" xfId="29213" xr:uid="{00000000-0005-0000-0000-000094240000}"/>
    <cellStyle name="Calculation 2 2 2 4 6" xfId="21535" xr:uid="{00000000-0005-0000-0000-000095240000}"/>
    <cellStyle name="Calculation 2 2 2 4 6 2" xfId="34998" xr:uid="{00000000-0005-0000-0000-000096240000}"/>
    <cellStyle name="Calculation 2 2 2 4 7" xfId="27287" xr:uid="{00000000-0005-0000-0000-000097240000}"/>
    <cellStyle name="Calculation 2 2 2 5" xfId="5349" xr:uid="{00000000-0005-0000-0000-000098240000}"/>
    <cellStyle name="Calculation 2 2 2 5 2" xfId="6436" xr:uid="{00000000-0005-0000-0000-000099240000}"/>
    <cellStyle name="Calculation 2 2 2 5 2 2" xfId="19801" xr:uid="{00000000-0005-0000-0000-00009A240000}"/>
    <cellStyle name="Calculation 2 2 2 5 2 2 2" xfId="25571" xr:uid="{00000000-0005-0000-0000-00009B240000}"/>
    <cellStyle name="Calculation 2 2 2 5 2 2 3" xfId="33274" xr:uid="{00000000-0005-0000-0000-00009C240000}"/>
    <cellStyle name="Calculation 2 2 2 5 2 3" xfId="20704" xr:uid="{00000000-0005-0000-0000-00009D240000}"/>
    <cellStyle name="Calculation 2 2 2 5 2 3 2" xfId="26467" xr:uid="{00000000-0005-0000-0000-00009E240000}"/>
    <cellStyle name="Calculation 2 2 2 5 2 3 3" xfId="34172" xr:uid="{00000000-0005-0000-0000-00009F240000}"/>
    <cellStyle name="Calculation 2 2 2 5 2 4" xfId="16265" xr:uid="{00000000-0005-0000-0000-0000A0240000}"/>
    <cellStyle name="Calculation 2 2 2 5 2 4 2" xfId="29911" xr:uid="{00000000-0005-0000-0000-0000A1240000}"/>
    <cellStyle name="Calculation 2 2 2 5 2 5" xfId="22233" xr:uid="{00000000-0005-0000-0000-0000A2240000}"/>
    <cellStyle name="Calculation 2 2 2 5 2 5 2" xfId="35696" xr:uid="{00000000-0005-0000-0000-0000A3240000}"/>
    <cellStyle name="Calculation 2 2 2 5 2 6" xfId="27985" xr:uid="{00000000-0005-0000-0000-0000A4240000}"/>
    <cellStyle name="Calculation 2 2 2 5 3" xfId="18850" xr:uid="{00000000-0005-0000-0000-0000A5240000}"/>
    <cellStyle name="Calculation 2 2 2 5 3 2" xfId="24622" xr:uid="{00000000-0005-0000-0000-0000A6240000}"/>
    <cellStyle name="Calculation 2 2 2 5 3 3" xfId="32324" xr:uid="{00000000-0005-0000-0000-0000A7240000}"/>
    <cellStyle name="Calculation 2 2 2 5 4" xfId="18437" xr:uid="{00000000-0005-0000-0000-0000A8240000}"/>
    <cellStyle name="Calculation 2 2 2 5 4 2" xfId="24212" xr:uid="{00000000-0005-0000-0000-0000A9240000}"/>
    <cellStyle name="Calculation 2 2 2 5 4 3" xfId="31913" xr:uid="{00000000-0005-0000-0000-0000AA240000}"/>
    <cellStyle name="Calculation 2 2 2 5 5" xfId="15179" xr:uid="{00000000-0005-0000-0000-0000AB240000}"/>
    <cellStyle name="Calculation 2 2 2 5 5 2" xfId="29013" xr:uid="{00000000-0005-0000-0000-0000AC240000}"/>
    <cellStyle name="Calculation 2 2 2 5 6" xfId="21334" xr:uid="{00000000-0005-0000-0000-0000AD240000}"/>
    <cellStyle name="Calculation 2 2 2 5 6 2" xfId="34797" xr:uid="{00000000-0005-0000-0000-0000AE240000}"/>
    <cellStyle name="Calculation 2 2 2 5 7" xfId="27086" xr:uid="{00000000-0005-0000-0000-0000AF240000}"/>
    <cellStyle name="Calculation 2 2 2 6" xfId="6102" xr:uid="{00000000-0005-0000-0000-0000B0240000}"/>
    <cellStyle name="Calculation 2 2 2 6 2" xfId="19500" xr:uid="{00000000-0005-0000-0000-0000B1240000}"/>
    <cellStyle name="Calculation 2 2 2 6 2 2" xfId="25270" xr:uid="{00000000-0005-0000-0000-0000B2240000}"/>
    <cellStyle name="Calculation 2 2 2 6 2 3" xfId="32973" xr:uid="{00000000-0005-0000-0000-0000B3240000}"/>
    <cellStyle name="Calculation 2 2 2 6 3" xfId="20541" xr:uid="{00000000-0005-0000-0000-0000B4240000}"/>
    <cellStyle name="Calculation 2 2 2 6 3 2" xfId="26306" xr:uid="{00000000-0005-0000-0000-0000B5240000}"/>
    <cellStyle name="Calculation 2 2 2 6 3 3" xfId="34010" xr:uid="{00000000-0005-0000-0000-0000B6240000}"/>
    <cellStyle name="Calculation 2 2 2 6 4" xfId="15931" xr:uid="{00000000-0005-0000-0000-0000B7240000}"/>
    <cellStyle name="Calculation 2 2 2 6 4 2" xfId="29622" xr:uid="{00000000-0005-0000-0000-0000B8240000}"/>
    <cellStyle name="Calculation 2 2 2 6 5" xfId="21944" xr:uid="{00000000-0005-0000-0000-0000B9240000}"/>
    <cellStyle name="Calculation 2 2 2 6 5 2" xfId="35407" xr:uid="{00000000-0005-0000-0000-0000BA240000}"/>
    <cellStyle name="Calculation 2 2 2 6 6" xfId="27696" xr:uid="{00000000-0005-0000-0000-0000BB240000}"/>
    <cellStyle name="Calculation 2 2 2 7" xfId="18505" xr:uid="{00000000-0005-0000-0000-0000BC240000}"/>
    <cellStyle name="Calculation 2 2 2 7 2" xfId="24280" xr:uid="{00000000-0005-0000-0000-0000BD240000}"/>
    <cellStyle name="Calculation 2 2 2 7 3" xfId="31981" xr:uid="{00000000-0005-0000-0000-0000BE240000}"/>
    <cellStyle name="Calculation 2 2 2 8" xfId="17379" xr:uid="{00000000-0005-0000-0000-0000BF240000}"/>
    <cellStyle name="Calculation 2 2 2 8 2" xfId="23206" xr:uid="{00000000-0005-0000-0000-0000C0240000}"/>
    <cellStyle name="Calculation 2 2 2 8 2 2" xfId="36669" xr:uid="{00000000-0005-0000-0000-0000C1240000}"/>
    <cellStyle name="Calculation 2 2 2 8 3" xfId="30894" xr:uid="{00000000-0005-0000-0000-0000C2240000}"/>
    <cellStyle name="Calculation 2 2 2 9" xfId="14816" xr:uid="{00000000-0005-0000-0000-0000C3240000}"/>
    <cellStyle name="Calculation 2 2 2 9 2" xfId="28705" xr:uid="{00000000-0005-0000-0000-0000C4240000}"/>
    <cellStyle name="Calculation 2 2 3" xfId="5599" xr:uid="{00000000-0005-0000-0000-0000C5240000}"/>
    <cellStyle name="Calculation 2 2 3 2" xfId="6686" xr:uid="{00000000-0005-0000-0000-0000C6240000}"/>
    <cellStyle name="Calculation 2 2 3 2 2" xfId="20012" xr:uid="{00000000-0005-0000-0000-0000C7240000}"/>
    <cellStyle name="Calculation 2 2 3 2 2 2" xfId="25782" xr:uid="{00000000-0005-0000-0000-0000C8240000}"/>
    <cellStyle name="Calculation 2 2 3 2 2 3" xfId="33485" xr:uid="{00000000-0005-0000-0000-0000C9240000}"/>
    <cellStyle name="Calculation 2 2 3 2 3" xfId="18494" xr:uid="{00000000-0005-0000-0000-0000CA240000}"/>
    <cellStyle name="Calculation 2 2 3 2 3 2" xfId="24269" xr:uid="{00000000-0005-0000-0000-0000CB240000}"/>
    <cellStyle name="Calculation 2 2 3 2 3 3" xfId="31970" xr:uid="{00000000-0005-0000-0000-0000CC240000}"/>
    <cellStyle name="Calculation 2 2 3 2 4" xfId="16514" xr:uid="{00000000-0005-0000-0000-0000CD240000}"/>
    <cellStyle name="Calculation 2 2 3 2 4 2" xfId="30110" xr:uid="{00000000-0005-0000-0000-0000CE240000}"/>
    <cellStyle name="Calculation 2 2 3 2 5" xfId="22433" xr:uid="{00000000-0005-0000-0000-0000CF240000}"/>
    <cellStyle name="Calculation 2 2 3 2 5 2" xfId="35896" xr:uid="{00000000-0005-0000-0000-0000D0240000}"/>
    <cellStyle name="Calculation 2 2 3 2 6" xfId="28185" xr:uid="{00000000-0005-0000-0000-0000D1240000}"/>
    <cellStyle name="Calculation 2 2 3 3" xfId="19063" xr:uid="{00000000-0005-0000-0000-0000D2240000}"/>
    <cellStyle name="Calculation 2 2 3 3 2" xfId="24835" xr:uid="{00000000-0005-0000-0000-0000D3240000}"/>
    <cellStyle name="Calculation 2 2 3 3 3" xfId="32537" xr:uid="{00000000-0005-0000-0000-0000D4240000}"/>
    <cellStyle name="Calculation 2 2 3 4" xfId="20422" xr:uid="{00000000-0005-0000-0000-0000D5240000}"/>
    <cellStyle name="Calculation 2 2 3 4 2" xfId="26190" xr:uid="{00000000-0005-0000-0000-0000D6240000}"/>
    <cellStyle name="Calculation 2 2 3 4 3" xfId="33894" xr:uid="{00000000-0005-0000-0000-0000D7240000}"/>
    <cellStyle name="Calculation 2 2 3 5" xfId="15428" xr:uid="{00000000-0005-0000-0000-0000D8240000}"/>
    <cellStyle name="Calculation 2 2 3 5 2" xfId="29212" xr:uid="{00000000-0005-0000-0000-0000D9240000}"/>
    <cellStyle name="Calculation 2 2 3 6" xfId="21534" xr:uid="{00000000-0005-0000-0000-0000DA240000}"/>
    <cellStyle name="Calculation 2 2 3 6 2" xfId="34997" xr:uid="{00000000-0005-0000-0000-0000DB240000}"/>
    <cellStyle name="Calculation 2 2 3 7" xfId="27286" xr:uid="{00000000-0005-0000-0000-0000DC240000}"/>
    <cellStyle name="Calculation 2 2 4" xfId="5365" xr:uid="{00000000-0005-0000-0000-0000DD240000}"/>
    <cellStyle name="Calculation 2 2 4 2" xfId="6452" xr:uid="{00000000-0005-0000-0000-0000DE240000}"/>
    <cellStyle name="Calculation 2 2 4 2 2" xfId="19817" xr:uid="{00000000-0005-0000-0000-0000DF240000}"/>
    <cellStyle name="Calculation 2 2 4 2 2 2" xfId="25587" xr:uid="{00000000-0005-0000-0000-0000E0240000}"/>
    <cellStyle name="Calculation 2 2 4 2 2 3" xfId="33290" xr:uid="{00000000-0005-0000-0000-0000E1240000}"/>
    <cellStyle name="Calculation 2 2 4 2 3" xfId="17689" xr:uid="{00000000-0005-0000-0000-0000E2240000}"/>
    <cellStyle name="Calculation 2 2 4 2 3 2" xfId="23504" xr:uid="{00000000-0005-0000-0000-0000E3240000}"/>
    <cellStyle name="Calculation 2 2 4 2 3 2 2" xfId="36967" xr:uid="{00000000-0005-0000-0000-0000E4240000}"/>
    <cellStyle name="Calculation 2 2 4 2 3 3" xfId="31195" xr:uid="{00000000-0005-0000-0000-0000E5240000}"/>
    <cellStyle name="Calculation 2 2 4 2 4" xfId="16281" xr:uid="{00000000-0005-0000-0000-0000E6240000}"/>
    <cellStyle name="Calculation 2 2 4 2 4 2" xfId="29927" xr:uid="{00000000-0005-0000-0000-0000E7240000}"/>
    <cellStyle name="Calculation 2 2 4 2 5" xfId="22249" xr:uid="{00000000-0005-0000-0000-0000E8240000}"/>
    <cellStyle name="Calculation 2 2 4 2 5 2" xfId="35712" xr:uid="{00000000-0005-0000-0000-0000E9240000}"/>
    <cellStyle name="Calculation 2 2 4 2 6" xfId="28001" xr:uid="{00000000-0005-0000-0000-0000EA240000}"/>
    <cellStyle name="Calculation 2 2 4 3" xfId="18866" xr:uid="{00000000-0005-0000-0000-0000EB240000}"/>
    <cellStyle name="Calculation 2 2 4 3 2" xfId="24638" xr:uid="{00000000-0005-0000-0000-0000EC240000}"/>
    <cellStyle name="Calculation 2 2 4 3 3" xfId="32340" xr:uid="{00000000-0005-0000-0000-0000ED240000}"/>
    <cellStyle name="Calculation 2 2 4 4" xfId="17983" xr:uid="{00000000-0005-0000-0000-0000EE240000}"/>
    <cellStyle name="Calculation 2 2 4 4 2" xfId="23790" xr:uid="{00000000-0005-0000-0000-0000EF240000}"/>
    <cellStyle name="Calculation 2 2 4 4 2 2" xfId="37253" xr:uid="{00000000-0005-0000-0000-0000F0240000}"/>
    <cellStyle name="Calculation 2 2 4 4 3" xfId="31486" xr:uid="{00000000-0005-0000-0000-0000F1240000}"/>
    <cellStyle name="Calculation 2 2 4 5" xfId="15195" xr:uid="{00000000-0005-0000-0000-0000F2240000}"/>
    <cellStyle name="Calculation 2 2 4 5 2" xfId="29029" xr:uid="{00000000-0005-0000-0000-0000F3240000}"/>
    <cellStyle name="Calculation 2 2 4 6" xfId="21350" xr:uid="{00000000-0005-0000-0000-0000F4240000}"/>
    <cellStyle name="Calculation 2 2 4 6 2" xfId="34813" xr:uid="{00000000-0005-0000-0000-0000F5240000}"/>
    <cellStyle name="Calculation 2 2 4 7" xfId="27102" xr:uid="{00000000-0005-0000-0000-0000F6240000}"/>
    <cellStyle name="Calculation 2 2 5" xfId="6101" xr:uid="{00000000-0005-0000-0000-0000F7240000}"/>
    <cellStyle name="Calculation 2 2 5 2" xfId="19499" xr:uid="{00000000-0005-0000-0000-0000F8240000}"/>
    <cellStyle name="Calculation 2 2 5 2 2" xfId="25269" xr:uid="{00000000-0005-0000-0000-0000F9240000}"/>
    <cellStyle name="Calculation 2 2 5 2 3" xfId="32972" xr:uid="{00000000-0005-0000-0000-0000FA240000}"/>
    <cellStyle name="Calculation 2 2 5 3" xfId="18115" xr:uid="{00000000-0005-0000-0000-0000FB240000}"/>
    <cellStyle name="Calculation 2 2 5 3 2" xfId="23917" xr:uid="{00000000-0005-0000-0000-0000FC240000}"/>
    <cellStyle name="Calculation 2 2 5 3 3" xfId="31614" xr:uid="{00000000-0005-0000-0000-0000FD240000}"/>
    <cellStyle name="Calculation 2 2 5 4" xfId="15930" xr:uid="{00000000-0005-0000-0000-0000FE240000}"/>
    <cellStyle name="Calculation 2 2 5 4 2" xfId="29621" xr:uid="{00000000-0005-0000-0000-0000FF240000}"/>
    <cellStyle name="Calculation 2 2 5 5" xfId="21943" xr:uid="{00000000-0005-0000-0000-000000250000}"/>
    <cellStyle name="Calculation 2 2 5 5 2" xfId="35406" xr:uid="{00000000-0005-0000-0000-000001250000}"/>
    <cellStyle name="Calculation 2 2 5 6" xfId="27695" xr:uid="{00000000-0005-0000-0000-000002250000}"/>
    <cellStyle name="Calculation 2 2 6" xfId="18504" xr:uid="{00000000-0005-0000-0000-000003250000}"/>
    <cellStyle name="Calculation 2 2 6 2" xfId="24279" xr:uid="{00000000-0005-0000-0000-000004250000}"/>
    <cellStyle name="Calculation 2 2 6 3" xfId="31980" xr:uid="{00000000-0005-0000-0000-000005250000}"/>
    <cellStyle name="Calculation 2 2 7" xfId="17805" xr:uid="{00000000-0005-0000-0000-000006250000}"/>
    <cellStyle name="Calculation 2 2 7 2" xfId="23620" xr:uid="{00000000-0005-0000-0000-000007250000}"/>
    <cellStyle name="Calculation 2 2 7 2 2" xfId="37083" xr:uid="{00000000-0005-0000-0000-000008250000}"/>
    <cellStyle name="Calculation 2 2 7 3" xfId="31311" xr:uid="{00000000-0005-0000-0000-000009250000}"/>
    <cellStyle name="Calculation 2 2 8" xfId="14815" xr:uid="{00000000-0005-0000-0000-00000A250000}"/>
    <cellStyle name="Calculation 2 2 8 2" xfId="28704" xr:uid="{00000000-0005-0000-0000-00000B250000}"/>
    <cellStyle name="Calculation 2 2 9" xfId="21042" xr:uid="{00000000-0005-0000-0000-00000C250000}"/>
    <cellStyle name="Calculation 2 2 9 2" xfId="34505" xr:uid="{00000000-0005-0000-0000-00000D250000}"/>
    <cellStyle name="Calculation 2 3" xfId="4889" xr:uid="{00000000-0005-0000-0000-00000E250000}"/>
    <cellStyle name="Calculation 2 3 10" xfId="26800" xr:uid="{00000000-0005-0000-0000-00000F250000}"/>
    <cellStyle name="Calculation 2 3 2" xfId="4890" xr:uid="{00000000-0005-0000-0000-000010250000}"/>
    <cellStyle name="Calculation 2 3 2 10" xfId="21047" xr:uid="{00000000-0005-0000-0000-000011250000}"/>
    <cellStyle name="Calculation 2 3 2 10 2" xfId="34510" xr:uid="{00000000-0005-0000-0000-000012250000}"/>
    <cellStyle name="Calculation 2 3 2 11" xfId="26801" xr:uid="{00000000-0005-0000-0000-000013250000}"/>
    <cellStyle name="Calculation 2 3 2 2" xfId="4891" xr:uid="{00000000-0005-0000-0000-000014250000}"/>
    <cellStyle name="Calculation 2 3 2 2 2" xfId="5605" xr:uid="{00000000-0005-0000-0000-000015250000}"/>
    <cellStyle name="Calculation 2 3 2 2 2 2" xfId="6692" xr:uid="{00000000-0005-0000-0000-000016250000}"/>
    <cellStyle name="Calculation 2 3 2 2 2 2 2" xfId="20018" xr:uid="{00000000-0005-0000-0000-000017250000}"/>
    <cellStyle name="Calculation 2 3 2 2 2 2 2 2" xfId="25788" xr:uid="{00000000-0005-0000-0000-000018250000}"/>
    <cellStyle name="Calculation 2 3 2 2 2 2 2 3" xfId="33491" xr:uid="{00000000-0005-0000-0000-000019250000}"/>
    <cellStyle name="Calculation 2 3 2 2 2 2 3" xfId="20404" xr:uid="{00000000-0005-0000-0000-00001A250000}"/>
    <cellStyle name="Calculation 2 3 2 2 2 2 3 2" xfId="26173" xr:uid="{00000000-0005-0000-0000-00001B250000}"/>
    <cellStyle name="Calculation 2 3 2 2 2 2 3 3" xfId="33877" xr:uid="{00000000-0005-0000-0000-00001C250000}"/>
    <cellStyle name="Calculation 2 3 2 2 2 2 4" xfId="16520" xr:uid="{00000000-0005-0000-0000-00001D250000}"/>
    <cellStyle name="Calculation 2 3 2 2 2 2 4 2" xfId="30116" xr:uid="{00000000-0005-0000-0000-00001E250000}"/>
    <cellStyle name="Calculation 2 3 2 2 2 2 5" xfId="22439" xr:uid="{00000000-0005-0000-0000-00001F250000}"/>
    <cellStyle name="Calculation 2 3 2 2 2 2 5 2" xfId="35902" xr:uid="{00000000-0005-0000-0000-000020250000}"/>
    <cellStyle name="Calculation 2 3 2 2 2 2 6" xfId="28191" xr:uid="{00000000-0005-0000-0000-000021250000}"/>
    <cellStyle name="Calculation 2 3 2 2 2 3" xfId="19069" xr:uid="{00000000-0005-0000-0000-000022250000}"/>
    <cellStyle name="Calculation 2 3 2 2 2 3 2" xfId="24841" xr:uid="{00000000-0005-0000-0000-000023250000}"/>
    <cellStyle name="Calculation 2 3 2 2 2 3 3" xfId="32543" xr:uid="{00000000-0005-0000-0000-000024250000}"/>
    <cellStyle name="Calculation 2 3 2 2 2 4" xfId="20902" xr:uid="{00000000-0005-0000-0000-000025250000}"/>
    <cellStyle name="Calculation 2 3 2 2 2 4 2" xfId="26662" xr:uid="{00000000-0005-0000-0000-000026250000}"/>
    <cellStyle name="Calculation 2 3 2 2 2 4 3" xfId="34367" xr:uid="{00000000-0005-0000-0000-000027250000}"/>
    <cellStyle name="Calculation 2 3 2 2 2 5" xfId="15434" xr:uid="{00000000-0005-0000-0000-000028250000}"/>
    <cellStyle name="Calculation 2 3 2 2 2 5 2" xfId="29218" xr:uid="{00000000-0005-0000-0000-000029250000}"/>
    <cellStyle name="Calculation 2 3 2 2 2 6" xfId="21540" xr:uid="{00000000-0005-0000-0000-00002A250000}"/>
    <cellStyle name="Calculation 2 3 2 2 2 6 2" xfId="35003" xr:uid="{00000000-0005-0000-0000-00002B250000}"/>
    <cellStyle name="Calculation 2 3 2 2 2 7" xfId="27292" xr:uid="{00000000-0005-0000-0000-00002C250000}"/>
    <cellStyle name="Calculation 2 3 2 2 3" xfId="5493" xr:uid="{00000000-0005-0000-0000-00002D250000}"/>
    <cellStyle name="Calculation 2 3 2 2 3 2" xfId="6580" xr:uid="{00000000-0005-0000-0000-00002E250000}"/>
    <cellStyle name="Calculation 2 3 2 2 3 2 2" xfId="19931" xr:uid="{00000000-0005-0000-0000-00002F250000}"/>
    <cellStyle name="Calculation 2 3 2 2 3 2 2 2" xfId="25701" xr:uid="{00000000-0005-0000-0000-000030250000}"/>
    <cellStyle name="Calculation 2 3 2 2 3 2 2 3" xfId="33404" xr:uid="{00000000-0005-0000-0000-000031250000}"/>
    <cellStyle name="Calculation 2 3 2 2 3 2 3" xfId="20138" xr:uid="{00000000-0005-0000-0000-000032250000}"/>
    <cellStyle name="Calculation 2 3 2 2 3 2 3 2" xfId="25908" xr:uid="{00000000-0005-0000-0000-000033250000}"/>
    <cellStyle name="Calculation 2 3 2 2 3 2 3 3" xfId="33611" xr:uid="{00000000-0005-0000-0000-000034250000}"/>
    <cellStyle name="Calculation 2 3 2 2 3 2 4" xfId="16409" xr:uid="{00000000-0005-0000-0000-000035250000}"/>
    <cellStyle name="Calculation 2 3 2 2 3 2 4 2" xfId="30036" xr:uid="{00000000-0005-0000-0000-000036250000}"/>
    <cellStyle name="Calculation 2 3 2 2 3 2 5" xfId="22358" xr:uid="{00000000-0005-0000-0000-000037250000}"/>
    <cellStyle name="Calculation 2 3 2 2 3 2 5 2" xfId="35821" xr:uid="{00000000-0005-0000-0000-000038250000}"/>
    <cellStyle name="Calculation 2 3 2 2 3 2 6" xfId="28110" xr:uid="{00000000-0005-0000-0000-000039250000}"/>
    <cellStyle name="Calculation 2 3 2 2 3 3" xfId="18980" xr:uid="{00000000-0005-0000-0000-00003A250000}"/>
    <cellStyle name="Calculation 2 3 2 2 3 3 2" xfId="24752" xr:uid="{00000000-0005-0000-0000-00003B250000}"/>
    <cellStyle name="Calculation 2 3 2 2 3 3 3" xfId="32454" xr:uid="{00000000-0005-0000-0000-00003C250000}"/>
    <cellStyle name="Calculation 2 3 2 2 3 4" xfId="17851" xr:uid="{00000000-0005-0000-0000-00003D250000}"/>
    <cellStyle name="Calculation 2 3 2 2 3 4 2" xfId="23663" xr:uid="{00000000-0005-0000-0000-00003E250000}"/>
    <cellStyle name="Calculation 2 3 2 2 3 4 2 2" xfId="37126" xr:uid="{00000000-0005-0000-0000-00003F250000}"/>
    <cellStyle name="Calculation 2 3 2 2 3 4 3" xfId="31355" xr:uid="{00000000-0005-0000-0000-000040250000}"/>
    <cellStyle name="Calculation 2 3 2 2 3 5" xfId="15323" xr:uid="{00000000-0005-0000-0000-000041250000}"/>
    <cellStyle name="Calculation 2 3 2 2 3 5 2" xfId="29138" xr:uid="{00000000-0005-0000-0000-000042250000}"/>
    <cellStyle name="Calculation 2 3 2 2 3 6" xfId="21459" xr:uid="{00000000-0005-0000-0000-000043250000}"/>
    <cellStyle name="Calculation 2 3 2 2 3 6 2" xfId="34922" xr:uid="{00000000-0005-0000-0000-000044250000}"/>
    <cellStyle name="Calculation 2 3 2 2 3 7" xfId="27211" xr:uid="{00000000-0005-0000-0000-000045250000}"/>
    <cellStyle name="Calculation 2 3 2 2 4" xfId="6107" xr:uid="{00000000-0005-0000-0000-000046250000}"/>
    <cellStyle name="Calculation 2 3 2 2 4 2" xfId="19505" xr:uid="{00000000-0005-0000-0000-000047250000}"/>
    <cellStyle name="Calculation 2 3 2 2 4 2 2" xfId="25275" xr:uid="{00000000-0005-0000-0000-000048250000}"/>
    <cellStyle name="Calculation 2 3 2 2 4 2 3" xfId="32978" xr:uid="{00000000-0005-0000-0000-000049250000}"/>
    <cellStyle name="Calculation 2 3 2 2 4 3" xfId="20391" xr:uid="{00000000-0005-0000-0000-00004A250000}"/>
    <cellStyle name="Calculation 2 3 2 2 4 3 2" xfId="26160" xr:uid="{00000000-0005-0000-0000-00004B250000}"/>
    <cellStyle name="Calculation 2 3 2 2 4 3 3" xfId="33864" xr:uid="{00000000-0005-0000-0000-00004C250000}"/>
    <cellStyle name="Calculation 2 3 2 2 4 4" xfId="15936" xr:uid="{00000000-0005-0000-0000-00004D250000}"/>
    <cellStyle name="Calculation 2 3 2 2 4 4 2" xfId="29627" xr:uid="{00000000-0005-0000-0000-00004E250000}"/>
    <cellStyle name="Calculation 2 3 2 2 4 5" xfId="21949" xr:uid="{00000000-0005-0000-0000-00004F250000}"/>
    <cellStyle name="Calculation 2 3 2 2 4 5 2" xfId="35412" xr:uid="{00000000-0005-0000-0000-000050250000}"/>
    <cellStyle name="Calculation 2 3 2 2 4 6" xfId="27701" xr:uid="{00000000-0005-0000-0000-000051250000}"/>
    <cellStyle name="Calculation 2 3 2 2 5" xfId="18510" xr:uid="{00000000-0005-0000-0000-000052250000}"/>
    <cellStyle name="Calculation 2 3 2 2 5 2" xfId="24285" xr:uid="{00000000-0005-0000-0000-000053250000}"/>
    <cellStyle name="Calculation 2 3 2 2 5 3" xfId="31986" xr:uid="{00000000-0005-0000-0000-000054250000}"/>
    <cellStyle name="Calculation 2 3 2 2 6" xfId="16992" xr:uid="{00000000-0005-0000-0000-000055250000}"/>
    <cellStyle name="Calculation 2 3 2 2 6 2" xfId="22840" xr:uid="{00000000-0005-0000-0000-000056250000}"/>
    <cellStyle name="Calculation 2 3 2 2 6 2 2" xfId="36303" xr:uid="{00000000-0005-0000-0000-000057250000}"/>
    <cellStyle name="Calculation 2 3 2 2 6 3" xfId="30520" xr:uid="{00000000-0005-0000-0000-000058250000}"/>
    <cellStyle name="Calculation 2 3 2 2 7" xfId="14821" xr:uid="{00000000-0005-0000-0000-000059250000}"/>
    <cellStyle name="Calculation 2 3 2 2 7 2" xfId="28710" xr:uid="{00000000-0005-0000-0000-00005A250000}"/>
    <cellStyle name="Calculation 2 3 2 2 8" xfId="21048" xr:uid="{00000000-0005-0000-0000-00005B250000}"/>
    <cellStyle name="Calculation 2 3 2 2 8 2" xfId="34511" xr:uid="{00000000-0005-0000-0000-00005C250000}"/>
    <cellStyle name="Calculation 2 3 2 2 9" xfId="26802" xr:uid="{00000000-0005-0000-0000-00005D250000}"/>
    <cellStyle name="Calculation 2 3 2 3" xfId="4892" xr:uid="{00000000-0005-0000-0000-00005E250000}"/>
    <cellStyle name="Calculation 2 3 2 3 2" xfId="5606" xr:uid="{00000000-0005-0000-0000-00005F250000}"/>
    <cellStyle name="Calculation 2 3 2 3 2 2" xfId="6693" xr:uid="{00000000-0005-0000-0000-000060250000}"/>
    <cellStyle name="Calculation 2 3 2 3 2 2 2" xfId="20019" xr:uid="{00000000-0005-0000-0000-000061250000}"/>
    <cellStyle name="Calculation 2 3 2 3 2 2 2 2" xfId="25789" xr:uid="{00000000-0005-0000-0000-000062250000}"/>
    <cellStyle name="Calculation 2 3 2 3 2 2 2 3" xfId="33492" xr:uid="{00000000-0005-0000-0000-000063250000}"/>
    <cellStyle name="Calculation 2 3 2 3 2 2 3" xfId="20898" xr:uid="{00000000-0005-0000-0000-000064250000}"/>
    <cellStyle name="Calculation 2 3 2 3 2 2 3 2" xfId="26658" xr:uid="{00000000-0005-0000-0000-000065250000}"/>
    <cellStyle name="Calculation 2 3 2 3 2 2 3 3" xfId="34363" xr:uid="{00000000-0005-0000-0000-000066250000}"/>
    <cellStyle name="Calculation 2 3 2 3 2 2 4" xfId="16521" xr:uid="{00000000-0005-0000-0000-000067250000}"/>
    <cellStyle name="Calculation 2 3 2 3 2 2 4 2" xfId="30117" xr:uid="{00000000-0005-0000-0000-000068250000}"/>
    <cellStyle name="Calculation 2 3 2 3 2 2 5" xfId="22440" xr:uid="{00000000-0005-0000-0000-000069250000}"/>
    <cellStyle name="Calculation 2 3 2 3 2 2 5 2" xfId="35903" xr:uid="{00000000-0005-0000-0000-00006A250000}"/>
    <cellStyle name="Calculation 2 3 2 3 2 2 6" xfId="28192" xr:uid="{00000000-0005-0000-0000-00006B250000}"/>
    <cellStyle name="Calculation 2 3 2 3 2 3" xfId="19070" xr:uid="{00000000-0005-0000-0000-00006C250000}"/>
    <cellStyle name="Calculation 2 3 2 3 2 3 2" xfId="24842" xr:uid="{00000000-0005-0000-0000-00006D250000}"/>
    <cellStyle name="Calculation 2 3 2 3 2 3 3" xfId="32544" xr:uid="{00000000-0005-0000-0000-00006E250000}"/>
    <cellStyle name="Calculation 2 3 2 3 2 4" xfId="17601" xr:uid="{00000000-0005-0000-0000-00006F250000}"/>
    <cellStyle name="Calculation 2 3 2 3 2 4 2" xfId="23419" xr:uid="{00000000-0005-0000-0000-000070250000}"/>
    <cellStyle name="Calculation 2 3 2 3 2 4 2 2" xfId="36882" xr:uid="{00000000-0005-0000-0000-000071250000}"/>
    <cellStyle name="Calculation 2 3 2 3 2 4 3" xfId="31109" xr:uid="{00000000-0005-0000-0000-000072250000}"/>
    <cellStyle name="Calculation 2 3 2 3 2 5" xfId="15435" xr:uid="{00000000-0005-0000-0000-000073250000}"/>
    <cellStyle name="Calculation 2 3 2 3 2 5 2" xfId="29219" xr:uid="{00000000-0005-0000-0000-000074250000}"/>
    <cellStyle name="Calculation 2 3 2 3 2 6" xfId="21541" xr:uid="{00000000-0005-0000-0000-000075250000}"/>
    <cellStyle name="Calculation 2 3 2 3 2 6 2" xfId="35004" xr:uid="{00000000-0005-0000-0000-000076250000}"/>
    <cellStyle name="Calculation 2 3 2 3 2 7" xfId="27293" xr:uid="{00000000-0005-0000-0000-000077250000}"/>
    <cellStyle name="Calculation 2 3 2 3 3" xfId="5499" xr:uid="{00000000-0005-0000-0000-000078250000}"/>
    <cellStyle name="Calculation 2 3 2 3 3 2" xfId="6586" xr:uid="{00000000-0005-0000-0000-000079250000}"/>
    <cellStyle name="Calculation 2 3 2 3 3 2 2" xfId="19937" xr:uid="{00000000-0005-0000-0000-00007A250000}"/>
    <cellStyle name="Calculation 2 3 2 3 3 2 2 2" xfId="25707" xr:uid="{00000000-0005-0000-0000-00007B250000}"/>
    <cellStyle name="Calculation 2 3 2 3 3 2 2 3" xfId="33410" xr:uid="{00000000-0005-0000-0000-00007C250000}"/>
    <cellStyle name="Calculation 2 3 2 3 3 2 3" xfId="18133" xr:uid="{00000000-0005-0000-0000-00007D250000}"/>
    <cellStyle name="Calculation 2 3 2 3 3 2 3 2" xfId="23933" xr:uid="{00000000-0005-0000-0000-00007E250000}"/>
    <cellStyle name="Calculation 2 3 2 3 3 2 3 3" xfId="31630" xr:uid="{00000000-0005-0000-0000-00007F250000}"/>
    <cellStyle name="Calculation 2 3 2 3 3 2 4" xfId="16415" xr:uid="{00000000-0005-0000-0000-000080250000}"/>
    <cellStyle name="Calculation 2 3 2 3 3 2 4 2" xfId="30042" xr:uid="{00000000-0005-0000-0000-000081250000}"/>
    <cellStyle name="Calculation 2 3 2 3 3 2 5" xfId="22364" xr:uid="{00000000-0005-0000-0000-000082250000}"/>
    <cellStyle name="Calculation 2 3 2 3 3 2 5 2" xfId="35827" xr:uid="{00000000-0005-0000-0000-000083250000}"/>
    <cellStyle name="Calculation 2 3 2 3 3 2 6" xfId="28116" xr:uid="{00000000-0005-0000-0000-000084250000}"/>
    <cellStyle name="Calculation 2 3 2 3 3 3" xfId="18986" xr:uid="{00000000-0005-0000-0000-000085250000}"/>
    <cellStyle name="Calculation 2 3 2 3 3 3 2" xfId="24758" xr:uid="{00000000-0005-0000-0000-000086250000}"/>
    <cellStyle name="Calculation 2 3 2 3 3 3 3" xfId="32460" xr:uid="{00000000-0005-0000-0000-000087250000}"/>
    <cellStyle name="Calculation 2 3 2 3 3 4" xfId="20685" xr:uid="{00000000-0005-0000-0000-000088250000}"/>
    <cellStyle name="Calculation 2 3 2 3 3 4 2" xfId="26448" xr:uid="{00000000-0005-0000-0000-000089250000}"/>
    <cellStyle name="Calculation 2 3 2 3 3 4 3" xfId="34153" xr:uid="{00000000-0005-0000-0000-00008A250000}"/>
    <cellStyle name="Calculation 2 3 2 3 3 5" xfId="15329" xr:uid="{00000000-0005-0000-0000-00008B250000}"/>
    <cellStyle name="Calculation 2 3 2 3 3 5 2" xfId="29144" xr:uid="{00000000-0005-0000-0000-00008C250000}"/>
    <cellStyle name="Calculation 2 3 2 3 3 6" xfId="21465" xr:uid="{00000000-0005-0000-0000-00008D250000}"/>
    <cellStyle name="Calculation 2 3 2 3 3 6 2" xfId="34928" xr:uid="{00000000-0005-0000-0000-00008E250000}"/>
    <cellStyle name="Calculation 2 3 2 3 3 7" xfId="27217" xr:uid="{00000000-0005-0000-0000-00008F250000}"/>
    <cellStyle name="Calculation 2 3 2 3 4" xfId="6108" xr:uid="{00000000-0005-0000-0000-000090250000}"/>
    <cellStyle name="Calculation 2 3 2 3 4 2" xfId="19506" xr:uid="{00000000-0005-0000-0000-000091250000}"/>
    <cellStyle name="Calculation 2 3 2 3 4 2 2" xfId="25276" xr:uid="{00000000-0005-0000-0000-000092250000}"/>
    <cellStyle name="Calculation 2 3 2 3 4 2 3" xfId="32979" xr:uid="{00000000-0005-0000-0000-000093250000}"/>
    <cellStyle name="Calculation 2 3 2 3 4 3" xfId="17461" xr:uid="{00000000-0005-0000-0000-000094250000}"/>
    <cellStyle name="Calculation 2 3 2 3 4 3 2" xfId="23285" xr:uid="{00000000-0005-0000-0000-000095250000}"/>
    <cellStyle name="Calculation 2 3 2 3 4 3 2 2" xfId="36748" xr:uid="{00000000-0005-0000-0000-000096250000}"/>
    <cellStyle name="Calculation 2 3 2 3 4 3 3" xfId="30973" xr:uid="{00000000-0005-0000-0000-000097250000}"/>
    <cellStyle name="Calculation 2 3 2 3 4 4" xfId="15937" xr:uid="{00000000-0005-0000-0000-000098250000}"/>
    <cellStyle name="Calculation 2 3 2 3 4 4 2" xfId="29628" xr:uid="{00000000-0005-0000-0000-000099250000}"/>
    <cellStyle name="Calculation 2 3 2 3 4 5" xfId="21950" xr:uid="{00000000-0005-0000-0000-00009A250000}"/>
    <cellStyle name="Calculation 2 3 2 3 4 5 2" xfId="35413" xr:uid="{00000000-0005-0000-0000-00009B250000}"/>
    <cellStyle name="Calculation 2 3 2 3 4 6" xfId="27702" xr:uid="{00000000-0005-0000-0000-00009C250000}"/>
    <cellStyle name="Calculation 2 3 2 3 5" xfId="18511" xr:uid="{00000000-0005-0000-0000-00009D250000}"/>
    <cellStyle name="Calculation 2 3 2 3 5 2" xfId="24286" xr:uid="{00000000-0005-0000-0000-00009E250000}"/>
    <cellStyle name="Calculation 2 3 2 3 5 3" xfId="31987" xr:uid="{00000000-0005-0000-0000-00009F250000}"/>
    <cellStyle name="Calculation 2 3 2 3 6" xfId="17860" xr:uid="{00000000-0005-0000-0000-0000A0250000}"/>
    <cellStyle name="Calculation 2 3 2 3 6 2" xfId="23672" xr:uid="{00000000-0005-0000-0000-0000A1250000}"/>
    <cellStyle name="Calculation 2 3 2 3 6 2 2" xfId="37135" xr:uid="{00000000-0005-0000-0000-0000A2250000}"/>
    <cellStyle name="Calculation 2 3 2 3 6 3" xfId="31364" xr:uid="{00000000-0005-0000-0000-0000A3250000}"/>
    <cellStyle name="Calculation 2 3 2 3 7" xfId="14822" xr:uid="{00000000-0005-0000-0000-0000A4250000}"/>
    <cellStyle name="Calculation 2 3 2 3 7 2" xfId="28711" xr:uid="{00000000-0005-0000-0000-0000A5250000}"/>
    <cellStyle name="Calculation 2 3 2 3 8" xfId="21049" xr:uid="{00000000-0005-0000-0000-0000A6250000}"/>
    <cellStyle name="Calculation 2 3 2 3 8 2" xfId="34512" xr:uid="{00000000-0005-0000-0000-0000A7250000}"/>
    <cellStyle name="Calculation 2 3 2 3 9" xfId="26803" xr:uid="{00000000-0005-0000-0000-0000A8250000}"/>
    <cellStyle name="Calculation 2 3 2 4" xfId="5604" xr:uid="{00000000-0005-0000-0000-0000A9250000}"/>
    <cellStyle name="Calculation 2 3 2 4 2" xfId="6691" xr:uid="{00000000-0005-0000-0000-0000AA250000}"/>
    <cellStyle name="Calculation 2 3 2 4 2 2" xfId="20017" xr:uid="{00000000-0005-0000-0000-0000AB250000}"/>
    <cellStyle name="Calculation 2 3 2 4 2 2 2" xfId="25787" xr:uid="{00000000-0005-0000-0000-0000AC250000}"/>
    <cellStyle name="Calculation 2 3 2 4 2 2 3" xfId="33490" xr:uid="{00000000-0005-0000-0000-0000AD250000}"/>
    <cellStyle name="Calculation 2 3 2 4 2 3" xfId="20840" xr:uid="{00000000-0005-0000-0000-0000AE250000}"/>
    <cellStyle name="Calculation 2 3 2 4 2 3 2" xfId="26600" xr:uid="{00000000-0005-0000-0000-0000AF250000}"/>
    <cellStyle name="Calculation 2 3 2 4 2 3 3" xfId="34305" xr:uid="{00000000-0005-0000-0000-0000B0250000}"/>
    <cellStyle name="Calculation 2 3 2 4 2 4" xfId="16519" xr:uid="{00000000-0005-0000-0000-0000B1250000}"/>
    <cellStyle name="Calculation 2 3 2 4 2 4 2" xfId="30115" xr:uid="{00000000-0005-0000-0000-0000B2250000}"/>
    <cellStyle name="Calculation 2 3 2 4 2 5" xfId="22438" xr:uid="{00000000-0005-0000-0000-0000B3250000}"/>
    <cellStyle name="Calculation 2 3 2 4 2 5 2" xfId="35901" xr:uid="{00000000-0005-0000-0000-0000B4250000}"/>
    <cellStyle name="Calculation 2 3 2 4 2 6" xfId="28190" xr:uid="{00000000-0005-0000-0000-0000B5250000}"/>
    <cellStyle name="Calculation 2 3 2 4 3" xfId="19068" xr:uid="{00000000-0005-0000-0000-0000B6250000}"/>
    <cellStyle name="Calculation 2 3 2 4 3 2" xfId="24840" xr:uid="{00000000-0005-0000-0000-0000B7250000}"/>
    <cellStyle name="Calculation 2 3 2 4 3 3" xfId="32542" xr:uid="{00000000-0005-0000-0000-0000B8250000}"/>
    <cellStyle name="Calculation 2 3 2 4 4" xfId="17174" xr:uid="{00000000-0005-0000-0000-0000B9250000}"/>
    <cellStyle name="Calculation 2 3 2 4 4 2" xfId="23013" xr:uid="{00000000-0005-0000-0000-0000BA250000}"/>
    <cellStyle name="Calculation 2 3 2 4 4 2 2" xfId="36476" xr:uid="{00000000-0005-0000-0000-0000BB250000}"/>
    <cellStyle name="Calculation 2 3 2 4 4 3" xfId="30695" xr:uid="{00000000-0005-0000-0000-0000BC250000}"/>
    <cellStyle name="Calculation 2 3 2 4 5" xfId="15433" xr:uid="{00000000-0005-0000-0000-0000BD250000}"/>
    <cellStyle name="Calculation 2 3 2 4 5 2" xfId="29217" xr:uid="{00000000-0005-0000-0000-0000BE250000}"/>
    <cellStyle name="Calculation 2 3 2 4 6" xfId="21539" xr:uid="{00000000-0005-0000-0000-0000BF250000}"/>
    <cellStyle name="Calculation 2 3 2 4 6 2" xfId="35002" xr:uid="{00000000-0005-0000-0000-0000C0250000}"/>
    <cellStyle name="Calculation 2 3 2 4 7" xfId="27291" xr:uid="{00000000-0005-0000-0000-0000C1250000}"/>
    <cellStyle name="Calculation 2 3 2 5" xfId="5495" xr:uid="{00000000-0005-0000-0000-0000C2250000}"/>
    <cellStyle name="Calculation 2 3 2 5 2" xfId="6582" xr:uid="{00000000-0005-0000-0000-0000C3250000}"/>
    <cellStyle name="Calculation 2 3 2 5 2 2" xfId="19933" xr:uid="{00000000-0005-0000-0000-0000C4250000}"/>
    <cellStyle name="Calculation 2 3 2 5 2 2 2" xfId="25703" xr:uid="{00000000-0005-0000-0000-0000C5250000}"/>
    <cellStyle name="Calculation 2 3 2 5 2 2 3" xfId="33406" xr:uid="{00000000-0005-0000-0000-0000C6250000}"/>
    <cellStyle name="Calculation 2 3 2 5 2 3" xfId="20386" xr:uid="{00000000-0005-0000-0000-0000C7250000}"/>
    <cellStyle name="Calculation 2 3 2 5 2 3 2" xfId="26155" xr:uid="{00000000-0005-0000-0000-0000C8250000}"/>
    <cellStyle name="Calculation 2 3 2 5 2 3 3" xfId="33859" xr:uid="{00000000-0005-0000-0000-0000C9250000}"/>
    <cellStyle name="Calculation 2 3 2 5 2 4" xfId="16411" xr:uid="{00000000-0005-0000-0000-0000CA250000}"/>
    <cellStyle name="Calculation 2 3 2 5 2 4 2" xfId="30038" xr:uid="{00000000-0005-0000-0000-0000CB250000}"/>
    <cellStyle name="Calculation 2 3 2 5 2 5" xfId="22360" xr:uid="{00000000-0005-0000-0000-0000CC250000}"/>
    <cellStyle name="Calculation 2 3 2 5 2 5 2" xfId="35823" xr:uid="{00000000-0005-0000-0000-0000CD250000}"/>
    <cellStyle name="Calculation 2 3 2 5 2 6" xfId="28112" xr:uid="{00000000-0005-0000-0000-0000CE250000}"/>
    <cellStyle name="Calculation 2 3 2 5 3" xfId="18982" xr:uid="{00000000-0005-0000-0000-0000CF250000}"/>
    <cellStyle name="Calculation 2 3 2 5 3 2" xfId="24754" xr:uid="{00000000-0005-0000-0000-0000D0250000}"/>
    <cellStyle name="Calculation 2 3 2 5 3 3" xfId="32456" xr:uid="{00000000-0005-0000-0000-0000D1250000}"/>
    <cellStyle name="Calculation 2 3 2 5 4" xfId="18427" xr:uid="{00000000-0005-0000-0000-0000D2250000}"/>
    <cellStyle name="Calculation 2 3 2 5 4 2" xfId="24203" xr:uid="{00000000-0005-0000-0000-0000D3250000}"/>
    <cellStyle name="Calculation 2 3 2 5 4 3" xfId="31904" xr:uid="{00000000-0005-0000-0000-0000D4250000}"/>
    <cellStyle name="Calculation 2 3 2 5 5" xfId="15325" xr:uid="{00000000-0005-0000-0000-0000D5250000}"/>
    <cellStyle name="Calculation 2 3 2 5 5 2" xfId="29140" xr:uid="{00000000-0005-0000-0000-0000D6250000}"/>
    <cellStyle name="Calculation 2 3 2 5 6" xfId="21461" xr:uid="{00000000-0005-0000-0000-0000D7250000}"/>
    <cellStyle name="Calculation 2 3 2 5 6 2" xfId="34924" xr:uid="{00000000-0005-0000-0000-0000D8250000}"/>
    <cellStyle name="Calculation 2 3 2 5 7" xfId="27213" xr:uid="{00000000-0005-0000-0000-0000D9250000}"/>
    <cellStyle name="Calculation 2 3 2 6" xfId="6106" xr:uid="{00000000-0005-0000-0000-0000DA250000}"/>
    <cellStyle name="Calculation 2 3 2 6 2" xfId="19504" xr:uid="{00000000-0005-0000-0000-0000DB250000}"/>
    <cellStyle name="Calculation 2 3 2 6 2 2" xfId="25274" xr:uid="{00000000-0005-0000-0000-0000DC250000}"/>
    <cellStyle name="Calculation 2 3 2 6 2 3" xfId="32977" xr:uid="{00000000-0005-0000-0000-0000DD250000}"/>
    <cellStyle name="Calculation 2 3 2 6 3" xfId="17479" xr:uid="{00000000-0005-0000-0000-0000DE250000}"/>
    <cellStyle name="Calculation 2 3 2 6 3 2" xfId="23303" xr:uid="{00000000-0005-0000-0000-0000DF250000}"/>
    <cellStyle name="Calculation 2 3 2 6 3 2 2" xfId="36766" xr:uid="{00000000-0005-0000-0000-0000E0250000}"/>
    <cellStyle name="Calculation 2 3 2 6 3 3" xfId="30991" xr:uid="{00000000-0005-0000-0000-0000E1250000}"/>
    <cellStyle name="Calculation 2 3 2 6 4" xfId="15935" xr:uid="{00000000-0005-0000-0000-0000E2250000}"/>
    <cellStyle name="Calculation 2 3 2 6 4 2" xfId="29626" xr:uid="{00000000-0005-0000-0000-0000E3250000}"/>
    <cellStyle name="Calculation 2 3 2 6 5" xfId="21948" xr:uid="{00000000-0005-0000-0000-0000E4250000}"/>
    <cellStyle name="Calculation 2 3 2 6 5 2" xfId="35411" xr:uid="{00000000-0005-0000-0000-0000E5250000}"/>
    <cellStyle name="Calculation 2 3 2 6 6" xfId="27700" xr:uid="{00000000-0005-0000-0000-0000E6250000}"/>
    <cellStyle name="Calculation 2 3 2 7" xfId="18509" xr:uid="{00000000-0005-0000-0000-0000E7250000}"/>
    <cellStyle name="Calculation 2 3 2 7 2" xfId="24284" xr:uid="{00000000-0005-0000-0000-0000E8250000}"/>
    <cellStyle name="Calculation 2 3 2 7 3" xfId="31985" xr:uid="{00000000-0005-0000-0000-0000E9250000}"/>
    <cellStyle name="Calculation 2 3 2 8" xfId="18169" xr:uid="{00000000-0005-0000-0000-0000EA250000}"/>
    <cellStyle name="Calculation 2 3 2 8 2" xfId="23967" xr:uid="{00000000-0005-0000-0000-0000EB250000}"/>
    <cellStyle name="Calculation 2 3 2 8 3" xfId="31665" xr:uid="{00000000-0005-0000-0000-0000EC250000}"/>
    <cellStyle name="Calculation 2 3 2 9" xfId="14820" xr:uid="{00000000-0005-0000-0000-0000ED250000}"/>
    <cellStyle name="Calculation 2 3 2 9 2" xfId="28709" xr:uid="{00000000-0005-0000-0000-0000EE250000}"/>
    <cellStyle name="Calculation 2 3 3" xfId="5603" xr:uid="{00000000-0005-0000-0000-0000EF250000}"/>
    <cellStyle name="Calculation 2 3 3 2" xfId="6690" xr:uid="{00000000-0005-0000-0000-0000F0250000}"/>
    <cellStyle name="Calculation 2 3 3 2 2" xfId="20016" xr:uid="{00000000-0005-0000-0000-0000F1250000}"/>
    <cellStyle name="Calculation 2 3 3 2 2 2" xfId="25786" xr:uid="{00000000-0005-0000-0000-0000F2250000}"/>
    <cellStyle name="Calculation 2 3 3 2 2 3" xfId="33489" xr:uid="{00000000-0005-0000-0000-0000F3250000}"/>
    <cellStyle name="Calculation 2 3 3 2 3" xfId="18170" xr:uid="{00000000-0005-0000-0000-0000F4250000}"/>
    <cellStyle name="Calculation 2 3 3 2 3 2" xfId="23968" xr:uid="{00000000-0005-0000-0000-0000F5250000}"/>
    <cellStyle name="Calculation 2 3 3 2 3 3" xfId="31666" xr:uid="{00000000-0005-0000-0000-0000F6250000}"/>
    <cellStyle name="Calculation 2 3 3 2 4" xfId="16518" xr:uid="{00000000-0005-0000-0000-0000F7250000}"/>
    <cellStyle name="Calculation 2 3 3 2 4 2" xfId="30114" xr:uid="{00000000-0005-0000-0000-0000F8250000}"/>
    <cellStyle name="Calculation 2 3 3 2 5" xfId="22437" xr:uid="{00000000-0005-0000-0000-0000F9250000}"/>
    <cellStyle name="Calculation 2 3 3 2 5 2" xfId="35900" xr:uid="{00000000-0005-0000-0000-0000FA250000}"/>
    <cellStyle name="Calculation 2 3 3 2 6" xfId="28189" xr:uid="{00000000-0005-0000-0000-0000FB250000}"/>
    <cellStyle name="Calculation 2 3 3 3" xfId="19067" xr:uid="{00000000-0005-0000-0000-0000FC250000}"/>
    <cellStyle name="Calculation 2 3 3 3 2" xfId="24839" xr:uid="{00000000-0005-0000-0000-0000FD250000}"/>
    <cellStyle name="Calculation 2 3 3 3 3" xfId="32541" xr:uid="{00000000-0005-0000-0000-0000FE250000}"/>
    <cellStyle name="Calculation 2 3 3 4" xfId="20545" xr:uid="{00000000-0005-0000-0000-0000FF250000}"/>
    <cellStyle name="Calculation 2 3 3 4 2" xfId="26310" xr:uid="{00000000-0005-0000-0000-000000260000}"/>
    <cellStyle name="Calculation 2 3 3 4 3" xfId="34014" xr:uid="{00000000-0005-0000-0000-000001260000}"/>
    <cellStyle name="Calculation 2 3 3 5" xfId="15432" xr:uid="{00000000-0005-0000-0000-000002260000}"/>
    <cellStyle name="Calculation 2 3 3 5 2" xfId="29216" xr:uid="{00000000-0005-0000-0000-000003260000}"/>
    <cellStyle name="Calculation 2 3 3 6" xfId="21538" xr:uid="{00000000-0005-0000-0000-000004260000}"/>
    <cellStyle name="Calculation 2 3 3 6 2" xfId="35001" xr:uid="{00000000-0005-0000-0000-000005260000}"/>
    <cellStyle name="Calculation 2 3 3 7" xfId="27290" xr:uid="{00000000-0005-0000-0000-000006260000}"/>
    <cellStyle name="Calculation 2 3 4" xfId="5578" xr:uid="{00000000-0005-0000-0000-000007260000}"/>
    <cellStyle name="Calculation 2 3 4 2" xfId="6665" xr:uid="{00000000-0005-0000-0000-000008260000}"/>
    <cellStyle name="Calculation 2 3 4 2 2" xfId="20000" xr:uid="{00000000-0005-0000-0000-000009260000}"/>
    <cellStyle name="Calculation 2 3 4 2 2 2" xfId="25770" xr:uid="{00000000-0005-0000-0000-00000A260000}"/>
    <cellStyle name="Calculation 2 3 4 2 2 3" xfId="33473" xr:uid="{00000000-0005-0000-0000-00000B260000}"/>
    <cellStyle name="Calculation 2 3 4 2 3" xfId="20876" xr:uid="{00000000-0005-0000-0000-00000C260000}"/>
    <cellStyle name="Calculation 2 3 4 2 3 2" xfId="26636" xr:uid="{00000000-0005-0000-0000-00000D260000}"/>
    <cellStyle name="Calculation 2 3 4 2 3 3" xfId="34341" xr:uid="{00000000-0005-0000-0000-00000E260000}"/>
    <cellStyle name="Calculation 2 3 4 2 4" xfId="16493" xr:uid="{00000000-0005-0000-0000-00000F260000}"/>
    <cellStyle name="Calculation 2 3 4 2 4 2" xfId="30101" xr:uid="{00000000-0005-0000-0000-000010260000}"/>
    <cellStyle name="Calculation 2 3 4 2 5" xfId="22424" xr:uid="{00000000-0005-0000-0000-000011260000}"/>
    <cellStyle name="Calculation 2 3 4 2 5 2" xfId="35887" xr:uid="{00000000-0005-0000-0000-000012260000}"/>
    <cellStyle name="Calculation 2 3 4 2 6" xfId="28176" xr:uid="{00000000-0005-0000-0000-000013260000}"/>
    <cellStyle name="Calculation 2 3 4 3" xfId="19053" xr:uid="{00000000-0005-0000-0000-000014260000}"/>
    <cellStyle name="Calculation 2 3 4 3 2" xfId="24825" xr:uid="{00000000-0005-0000-0000-000015260000}"/>
    <cellStyle name="Calculation 2 3 4 3 3" xfId="32527" xr:uid="{00000000-0005-0000-0000-000016260000}"/>
    <cellStyle name="Calculation 2 3 4 4" xfId="20593" xr:uid="{00000000-0005-0000-0000-000017260000}"/>
    <cellStyle name="Calculation 2 3 4 4 2" xfId="26357" xr:uid="{00000000-0005-0000-0000-000018260000}"/>
    <cellStyle name="Calculation 2 3 4 4 3" xfId="34062" xr:uid="{00000000-0005-0000-0000-000019260000}"/>
    <cellStyle name="Calculation 2 3 4 5" xfId="15407" xr:uid="{00000000-0005-0000-0000-00001A260000}"/>
    <cellStyle name="Calculation 2 3 4 5 2" xfId="29203" xr:uid="{00000000-0005-0000-0000-00001B260000}"/>
    <cellStyle name="Calculation 2 3 4 6" xfId="21525" xr:uid="{00000000-0005-0000-0000-00001C260000}"/>
    <cellStyle name="Calculation 2 3 4 6 2" xfId="34988" xr:uid="{00000000-0005-0000-0000-00001D260000}"/>
    <cellStyle name="Calculation 2 3 4 7" xfId="27277" xr:uid="{00000000-0005-0000-0000-00001E260000}"/>
    <cellStyle name="Calculation 2 3 5" xfId="6105" xr:uid="{00000000-0005-0000-0000-00001F260000}"/>
    <cellStyle name="Calculation 2 3 5 2" xfId="19503" xr:uid="{00000000-0005-0000-0000-000020260000}"/>
    <cellStyle name="Calculation 2 3 5 2 2" xfId="25273" xr:uid="{00000000-0005-0000-0000-000021260000}"/>
    <cellStyle name="Calculation 2 3 5 2 3" xfId="32976" xr:uid="{00000000-0005-0000-0000-000022260000}"/>
    <cellStyle name="Calculation 2 3 5 3" xfId="20451" xr:uid="{00000000-0005-0000-0000-000023260000}"/>
    <cellStyle name="Calculation 2 3 5 3 2" xfId="26219" xr:uid="{00000000-0005-0000-0000-000024260000}"/>
    <cellStyle name="Calculation 2 3 5 3 3" xfId="33923" xr:uid="{00000000-0005-0000-0000-000025260000}"/>
    <cellStyle name="Calculation 2 3 5 4" xfId="15934" xr:uid="{00000000-0005-0000-0000-000026260000}"/>
    <cellStyle name="Calculation 2 3 5 4 2" xfId="29625" xr:uid="{00000000-0005-0000-0000-000027260000}"/>
    <cellStyle name="Calculation 2 3 5 5" xfId="21947" xr:uid="{00000000-0005-0000-0000-000028260000}"/>
    <cellStyle name="Calculation 2 3 5 5 2" xfId="35410" xr:uid="{00000000-0005-0000-0000-000029260000}"/>
    <cellStyle name="Calculation 2 3 5 6" xfId="27699" xr:uid="{00000000-0005-0000-0000-00002A260000}"/>
    <cellStyle name="Calculation 2 3 6" xfId="18508" xr:uid="{00000000-0005-0000-0000-00002B260000}"/>
    <cellStyle name="Calculation 2 3 6 2" xfId="24283" xr:uid="{00000000-0005-0000-0000-00002C260000}"/>
    <cellStyle name="Calculation 2 3 6 3" xfId="31984" xr:uid="{00000000-0005-0000-0000-00002D260000}"/>
    <cellStyle name="Calculation 2 3 7" xfId="18130" xr:uid="{00000000-0005-0000-0000-00002E260000}"/>
    <cellStyle name="Calculation 2 3 7 2" xfId="23931" xr:uid="{00000000-0005-0000-0000-00002F260000}"/>
    <cellStyle name="Calculation 2 3 7 3" xfId="31628" xr:uid="{00000000-0005-0000-0000-000030260000}"/>
    <cellStyle name="Calculation 2 3 8" xfId="14819" xr:uid="{00000000-0005-0000-0000-000031260000}"/>
    <cellStyle name="Calculation 2 3 8 2" xfId="28708" xr:uid="{00000000-0005-0000-0000-000032260000}"/>
    <cellStyle name="Calculation 2 3 9" xfId="21046" xr:uid="{00000000-0005-0000-0000-000033260000}"/>
    <cellStyle name="Calculation 2 3 9 2" xfId="34509" xr:uid="{00000000-0005-0000-0000-000034260000}"/>
    <cellStyle name="Calculation 2 4" xfId="4893" xr:uid="{00000000-0005-0000-0000-000035260000}"/>
    <cellStyle name="Calculation 2 4 10" xfId="21050" xr:uid="{00000000-0005-0000-0000-000036260000}"/>
    <cellStyle name="Calculation 2 4 10 2" xfId="34513" xr:uid="{00000000-0005-0000-0000-000037260000}"/>
    <cellStyle name="Calculation 2 4 11" xfId="26804" xr:uid="{00000000-0005-0000-0000-000038260000}"/>
    <cellStyle name="Calculation 2 4 2" xfId="4894" xr:uid="{00000000-0005-0000-0000-000039260000}"/>
    <cellStyle name="Calculation 2 4 2 2" xfId="5608" xr:uid="{00000000-0005-0000-0000-00003A260000}"/>
    <cellStyle name="Calculation 2 4 2 2 2" xfId="6695" xr:uid="{00000000-0005-0000-0000-00003B260000}"/>
    <cellStyle name="Calculation 2 4 2 2 2 2" xfId="20021" xr:uid="{00000000-0005-0000-0000-00003C260000}"/>
    <cellStyle name="Calculation 2 4 2 2 2 2 2" xfId="25791" xr:uid="{00000000-0005-0000-0000-00003D260000}"/>
    <cellStyle name="Calculation 2 4 2 2 2 2 3" xfId="33494" xr:uid="{00000000-0005-0000-0000-00003E260000}"/>
    <cellStyle name="Calculation 2 4 2 2 2 3" xfId="17565" xr:uid="{00000000-0005-0000-0000-00003F260000}"/>
    <cellStyle name="Calculation 2 4 2 2 2 3 2" xfId="23385" xr:uid="{00000000-0005-0000-0000-000040260000}"/>
    <cellStyle name="Calculation 2 4 2 2 2 3 2 2" xfId="36848" xr:uid="{00000000-0005-0000-0000-000041260000}"/>
    <cellStyle name="Calculation 2 4 2 2 2 3 3" xfId="31074" xr:uid="{00000000-0005-0000-0000-000042260000}"/>
    <cellStyle name="Calculation 2 4 2 2 2 4" xfId="16523" xr:uid="{00000000-0005-0000-0000-000043260000}"/>
    <cellStyle name="Calculation 2 4 2 2 2 4 2" xfId="30119" xr:uid="{00000000-0005-0000-0000-000044260000}"/>
    <cellStyle name="Calculation 2 4 2 2 2 5" xfId="22442" xr:uid="{00000000-0005-0000-0000-000045260000}"/>
    <cellStyle name="Calculation 2 4 2 2 2 5 2" xfId="35905" xr:uid="{00000000-0005-0000-0000-000046260000}"/>
    <cellStyle name="Calculation 2 4 2 2 2 6" xfId="28194" xr:uid="{00000000-0005-0000-0000-000047260000}"/>
    <cellStyle name="Calculation 2 4 2 2 3" xfId="19072" xr:uid="{00000000-0005-0000-0000-000048260000}"/>
    <cellStyle name="Calculation 2 4 2 2 3 2" xfId="24844" xr:uid="{00000000-0005-0000-0000-000049260000}"/>
    <cellStyle name="Calculation 2 4 2 2 3 3" xfId="32546" xr:uid="{00000000-0005-0000-0000-00004A260000}"/>
    <cellStyle name="Calculation 2 4 2 2 4" xfId="20916" xr:uid="{00000000-0005-0000-0000-00004B260000}"/>
    <cellStyle name="Calculation 2 4 2 2 4 2" xfId="26676" xr:uid="{00000000-0005-0000-0000-00004C260000}"/>
    <cellStyle name="Calculation 2 4 2 2 4 3" xfId="34381" xr:uid="{00000000-0005-0000-0000-00004D260000}"/>
    <cellStyle name="Calculation 2 4 2 2 5" xfId="15437" xr:uid="{00000000-0005-0000-0000-00004E260000}"/>
    <cellStyle name="Calculation 2 4 2 2 5 2" xfId="29221" xr:uid="{00000000-0005-0000-0000-00004F260000}"/>
    <cellStyle name="Calculation 2 4 2 2 6" xfId="21543" xr:uid="{00000000-0005-0000-0000-000050260000}"/>
    <cellStyle name="Calculation 2 4 2 2 6 2" xfId="35006" xr:uid="{00000000-0005-0000-0000-000051260000}"/>
    <cellStyle name="Calculation 2 4 2 2 7" xfId="27295" xr:uid="{00000000-0005-0000-0000-000052260000}"/>
    <cellStyle name="Calculation 2 4 2 3" xfId="5328" xr:uid="{00000000-0005-0000-0000-000053260000}"/>
    <cellStyle name="Calculation 2 4 2 3 2" xfId="6415" xr:uid="{00000000-0005-0000-0000-000054260000}"/>
    <cellStyle name="Calculation 2 4 2 3 2 2" xfId="19781" xr:uid="{00000000-0005-0000-0000-000055260000}"/>
    <cellStyle name="Calculation 2 4 2 3 2 2 2" xfId="25551" xr:uid="{00000000-0005-0000-0000-000056260000}"/>
    <cellStyle name="Calculation 2 4 2 3 2 2 3" xfId="33254" xr:uid="{00000000-0005-0000-0000-000057260000}"/>
    <cellStyle name="Calculation 2 4 2 3 2 3" xfId="18394" xr:uid="{00000000-0005-0000-0000-000058260000}"/>
    <cellStyle name="Calculation 2 4 2 3 2 3 2" xfId="24173" xr:uid="{00000000-0005-0000-0000-000059260000}"/>
    <cellStyle name="Calculation 2 4 2 3 2 3 3" xfId="31874" xr:uid="{00000000-0005-0000-0000-00005A260000}"/>
    <cellStyle name="Calculation 2 4 2 3 2 4" xfId="16244" xr:uid="{00000000-0005-0000-0000-00005B260000}"/>
    <cellStyle name="Calculation 2 4 2 3 2 4 2" xfId="29891" xr:uid="{00000000-0005-0000-0000-00005C260000}"/>
    <cellStyle name="Calculation 2 4 2 3 2 5" xfId="22213" xr:uid="{00000000-0005-0000-0000-00005D260000}"/>
    <cellStyle name="Calculation 2 4 2 3 2 5 2" xfId="35676" xr:uid="{00000000-0005-0000-0000-00005E260000}"/>
    <cellStyle name="Calculation 2 4 2 3 2 6" xfId="27965" xr:uid="{00000000-0005-0000-0000-00005F260000}"/>
    <cellStyle name="Calculation 2 4 2 3 3" xfId="18829" xr:uid="{00000000-0005-0000-0000-000060260000}"/>
    <cellStyle name="Calculation 2 4 2 3 3 2" xfId="24601" xr:uid="{00000000-0005-0000-0000-000061260000}"/>
    <cellStyle name="Calculation 2 4 2 3 3 3" xfId="32303" xr:uid="{00000000-0005-0000-0000-000062260000}"/>
    <cellStyle name="Calculation 2 4 2 3 4" xfId="17778" xr:uid="{00000000-0005-0000-0000-000063260000}"/>
    <cellStyle name="Calculation 2 4 2 3 4 2" xfId="23593" xr:uid="{00000000-0005-0000-0000-000064260000}"/>
    <cellStyle name="Calculation 2 4 2 3 4 2 2" xfId="37056" xr:uid="{00000000-0005-0000-0000-000065260000}"/>
    <cellStyle name="Calculation 2 4 2 3 4 3" xfId="31284" xr:uid="{00000000-0005-0000-0000-000066260000}"/>
    <cellStyle name="Calculation 2 4 2 3 5" xfId="15158" xr:uid="{00000000-0005-0000-0000-000067260000}"/>
    <cellStyle name="Calculation 2 4 2 3 5 2" xfId="28993" xr:uid="{00000000-0005-0000-0000-000068260000}"/>
    <cellStyle name="Calculation 2 4 2 3 6" xfId="21314" xr:uid="{00000000-0005-0000-0000-000069260000}"/>
    <cellStyle name="Calculation 2 4 2 3 6 2" xfId="34777" xr:uid="{00000000-0005-0000-0000-00006A260000}"/>
    <cellStyle name="Calculation 2 4 2 3 7" xfId="27066" xr:uid="{00000000-0005-0000-0000-00006B260000}"/>
    <cellStyle name="Calculation 2 4 2 4" xfId="6110" xr:uid="{00000000-0005-0000-0000-00006C260000}"/>
    <cellStyle name="Calculation 2 4 2 4 2" xfId="19508" xr:uid="{00000000-0005-0000-0000-00006D260000}"/>
    <cellStyle name="Calculation 2 4 2 4 2 2" xfId="25278" xr:uid="{00000000-0005-0000-0000-00006E260000}"/>
    <cellStyle name="Calculation 2 4 2 4 2 3" xfId="32981" xr:uid="{00000000-0005-0000-0000-00006F260000}"/>
    <cellStyle name="Calculation 2 4 2 4 3" xfId="20732" xr:uid="{00000000-0005-0000-0000-000070260000}"/>
    <cellStyle name="Calculation 2 4 2 4 3 2" xfId="26495" xr:uid="{00000000-0005-0000-0000-000071260000}"/>
    <cellStyle name="Calculation 2 4 2 4 3 3" xfId="34200" xr:uid="{00000000-0005-0000-0000-000072260000}"/>
    <cellStyle name="Calculation 2 4 2 4 4" xfId="15939" xr:uid="{00000000-0005-0000-0000-000073260000}"/>
    <cellStyle name="Calculation 2 4 2 4 4 2" xfId="29630" xr:uid="{00000000-0005-0000-0000-000074260000}"/>
    <cellStyle name="Calculation 2 4 2 4 5" xfId="21952" xr:uid="{00000000-0005-0000-0000-000075260000}"/>
    <cellStyle name="Calculation 2 4 2 4 5 2" xfId="35415" xr:uid="{00000000-0005-0000-0000-000076260000}"/>
    <cellStyle name="Calculation 2 4 2 4 6" xfId="27704" xr:uid="{00000000-0005-0000-0000-000077260000}"/>
    <cellStyle name="Calculation 2 4 2 5" xfId="18513" xr:uid="{00000000-0005-0000-0000-000078260000}"/>
    <cellStyle name="Calculation 2 4 2 5 2" xfId="24288" xr:uid="{00000000-0005-0000-0000-000079260000}"/>
    <cellStyle name="Calculation 2 4 2 5 3" xfId="31989" xr:uid="{00000000-0005-0000-0000-00007A260000}"/>
    <cellStyle name="Calculation 2 4 2 6" xfId="20587" xr:uid="{00000000-0005-0000-0000-00007B260000}"/>
    <cellStyle name="Calculation 2 4 2 6 2" xfId="26351" xr:uid="{00000000-0005-0000-0000-00007C260000}"/>
    <cellStyle name="Calculation 2 4 2 6 3" xfId="34056" xr:uid="{00000000-0005-0000-0000-00007D260000}"/>
    <cellStyle name="Calculation 2 4 2 7" xfId="14824" xr:uid="{00000000-0005-0000-0000-00007E260000}"/>
    <cellStyle name="Calculation 2 4 2 7 2" xfId="28713" xr:uid="{00000000-0005-0000-0000-00007F260000}"/>
    <cellStyle name="Calculation 2 4 2 8" xfId="21051" xr:uid="{00000000-0005-0000-0000-000080260000}"/>
    <cellStyle name="Calculation 2 4 2 8 2" xfId="34514" xr:uid="{00000000-0005-0000-0000-000081260000}"/>
    <cellStyle name="Calculation 2 4 2 9" xfId="26805" xr:uid="{00000000-0005-0000-0000-000082260000}"/>
    <cellStyle name="Calculation 2 4 3" xfId="4895" xr:uid="{00000000-0005-0000-0000-000083260000}"/>
    <cellStyle name="Calculation 2 4 3 2" xfId="5609" xr:uid="{00000000-0005-0000-0000-000084260000}"/>
    <cellStyle name="Calculation 2 4 3 2 2" xfId="6696" xr:uid="{00000000-0005-0000-0000-000085260000}"/>
    <cellStyle name="Calculation 2 4 3 2 2 2" xfId="20022" xr:uid="{00000000-0005-0000-0000-000086260000}"/>
    <cellStyle name="Calculation 2 4 3 2 2 2 2" xfId="25792" xr:uid="{00000000-0005-0000-0000-000087260000}"/>
    <cellStyle name="Calculation 2 4 3 2 2 2 3" xfId="33495" xr:uid="{00000000-0005-0000-0000-000088260000}"/>
    <cellStyle name="Calculation 2 4 3 2 2 3" xfId="18269" xr:uid="{00000000-0005-0000-0000-000089260000}"/>
    <cellStyle name="Calculation 2 4 3 2 2 3 2" xfId="24051" xr:uid="{00000000-0005-0000-0000-00008A260000}"/>
    <cellStyle name="Calculation 2 4 3 2 2 3 3" xfId="31752" xr:uid="{00000000-0005-0000-0000-00008B260000}"/>
    <cellStyle name="Calculation 2 4 3 2 2 4" xfId="16524" xr:uid="{00000000-0005-0000-0000-00008C260000}"/>
    <cellStyle name="Calculation 2 4 3 2 2 4 2" xfId="30120" xr:uid="{00000000-0005-0000-0000-00008D260000}"/>
    <cellStyle name="Calculation 2 4 3 2 2 5" xfId="22443" xr:uid="{00000000-0005-0000-0000-00008E260000}"/>
    <cellStyle name="Calculation 2 4 3 2 2 5 2" xfId="35906" xr:uid="{00000000-0005-0000-0000-00008F260000}"/>
    <cellStyle name="Calculation 2 4 3 2 2 6" xfId="28195" xr:uid="{00000000-0005-0000-0000-000090260000}"/>
    <cellStyle name="Calculation 2 4 3 2 3" xfId="19073" xr:uid="{00000000-0005-0000-0000-000091260000}"/>
    <cellStyle name="Calculation 2 4 3 2 3 2" xfId="24845" xr:uid="{00000000-0005-0000-0000-000092260000}"/>
    <cellStyle name="Calculation 2 4 3 2 3 3" xfId="32547" xr:uid="{00000000-0005-0000-0000-000093260000}"/>
    <cellStyle name="Calculation 2 4 3 2 4" xfId="17693" xr:uid="{00000000-0005-0000-0000-000094260000}"/>
    <cellStyle name="Calculation 2 4 3 2 4 2" xfId="23508" xr:uid="{00000000-0005-0000-0000-000095260000}"/>
    <cellStyle name="Calculation 2 4 3 2 4 2 2" xfId="36971" xr:uid="{00000000-0005-0000-0000-000096260000}"/>
    <cellStyle name="Calculation 2 4 3 2 4 3" xfId="31199" xr:uid="{00000000-0005-0000-0000-000097260000}"/>
    <cellStyle name="Calculation 2 4 3 2 5" xfId="15438" xr:uid="{00000000-0005-0000-0000-000098260000}"/>
    <cellStyle name="Calculation 2 4 3 2 5 2" xfId="29222" xr:uid="{00000000-0005-0000-0000-000099260000}"/>
    <cellStyle name="Calculation 2 4 3 2 6" xfId="21544" xr:uid="{00000000-0005-0000-0000-00009A260000}"/>
    <cellStyle name="Calculation 2 4 3 2 6 2" xfId="35007" xr:uid="{00000000-0005-0000-0000-00009B260000}"/>
    <cellStyle name="Calculation 2 4 3 2 7" xfId="27296" xr:uid="{00000000-0005-0000-0000-00009C260000}"/>
    <cellStyle name="Calculation 2 4 3 3" xfId="5350" xr:uid="{00000000-0005-0000-0000-00009D260000}"/>
    <cellStyle name="Calculation 2 4 3 3 2" xfId="6437" xr:uid="{00000000-0005-0000-0000-00009E260000}"/>
    <cellStyle name="Calculation 2 4 3 3 2 2" xfId="19802" xr:uid="{00000000-0005-0000-0000-00009F260000}"/>
    <cellStyle name="Calculation 2 4 3 3 2 2 2" xfId="25572" xr:uid="{00000000-0005-0000-0000-0000A0260000}"/>
    <cellStyle name="Calculation 2 4 3 3 2 2 3" xfId="33275" xr:uid="{00000000-0005-0000-0000-0000A1260000}"/>
    <cellStyle name="Calculation 2 4 3 3 2 3" xfId="17973" xr:uid="{00000000-0005-0000-0000-0000A2260000}"/>
    <cellStyle name="Calculation 2 4 3 3 2 3 2" xfId="23781" xr:uid="{00000000-0005-0000-0000-0000A3260000}"/>
    <cellStyle name="Calculation 2 4 3 3 2 3 2 2" xfId="37244" xr:uid="{00000000-0005-0000-0000-0000A4260000}"/>
    <cellStyle name="Calculation 2 4 3 3 2 3 3" xfId="31477" xr:uid="{00000000-0005-0000-0000-0000A5260000}"/>
    <cellStyle name="Calculation 2 4 3 3 2 4" xfId="16266" xr:uid="{00000000-0005-0000-0000-0000A6260000}"/>
    <cellStyle name="Calculation 2 4 3 3 2 4 2" xfId="29912" xr:uid="{00000000-0005-0000-0000-0000A7260000}"/>
    <cellStyle name="Calculation 2 4 3 3 2 5" xfId="22234" xr:uid="{00000000-0005-0000-0000-0000A8260000}"/>
    <cellStyle name="Calculation 2 4 3 3 2 5 2" xfId="35697" xr:uid="{00000000-0005-0000-0000-0000A9260000}"/>
    <cellStyle name="Calculation 2 4 3 3 2 6" xfId="27986" xr:uid="{00000000-0005-0000-0000-0000AA260000}"/>
    <cellStyle name="Calculation 2 4 3 3 3" xfId="18851" xr:uid="{00000000-0005-0000-0000-0000AB260000}"/>
    <cellStyle name="Calculation 2 4 3 3 3 2" xfId="24623" xr:uid="{00000000-0005-0000-0000-0000AC260000}"/>
    <cellStyle name="Calculation 2 4 3 3 3 3" xfId="32325" xr:uid="{00000000-0005-0000-0000-0000AD260000}"/>
    <cellStyle name="Calculation 2 4 3 3 4" xfId="17912" xr:uid="{00000000-0005-0000-0000-0000AE260000}"/>
    <cellStyle name="Calculation 2 4 3 3 4 2" xfId="23722" xr:uid="{00000000-0005-0000-0000-0000AF260000}"/>
    <cellStyle name="Calculation 2 4 3 3 4 2 2" xfId="37185" xr:uid="{00000000-0005-0000-0000-0000B0260000}"/>
    <cellStyle name="Calculation 2 4 3 3 4 3" xfId="31416" xr:uid="{00000000-0005-0000-0000-0000B1260000}"/>
    <cellStyle name="Calculation 2 4 3 3 5" xfId="15180" xr:uid="{00000000-0005-0000-0000-0000B2260000}"/>
    <cellStyle name="Calculation 2 4 3 3 5 2" xfId="29014" xr:uid="{00000000-0005-0000-0000-0000B3260000}"/>
    <cellStyle name="Calculation 2 4 3 3 6" xfId="21335" xr:uid="{00000000-0005-0000-0000-0000B4260000}"/>
    <cellStyle name="Calculation 2 4 3 3 6 2" xfId="34798" xr:uid="{00000000-0005-0000-0000-0000B5260000}"/>
    <cellStyle name="Calculation 2 4 3 3 7" xfId="27087" xr:uid="{00000000-0005-0000-0000-0000B6260000}"/>
    <cellStyle name="Calculation 2 4 3 4" xfId="6111" xr:uid="{00000000-0005-0000-0000-0000B7260000}"/>
    <cellStyle name="Calculation 2 4 3 4 2" xfId="19509" xr:uid="{00000000-0005-0000-0000-0000B8260000}"/>
    <cellStyle name="Calculation 2 4 3 4 2 2" xfId="25279" xr:uid="{00000000-0005-0000-0000-0000B9260000}"/>
    <cellStyle name="Calculation 2 4 3 4 2 3" xfId="32982" xr:uid="{00000000-0005-0000-0000-0000BA260000}"/>
    <cellStyle name="Calculation 2 4 3 4 3" xfId="17439" xr:uid="{00000000-0005-0000-0000-0000BB260000}"/>
    <cellStyle name="Calculation 2 4 3 4 3 2" xfId="23263" xr:uid="{00000000-0005-0000-0000-0000BC260000}"/>
    <cellStyle name="Calculation 2 4 3 4 3 2 2" xfId="36726" xr:uid="{00000000-0005-0000-0000-0000BD260000}"/>
    <cellStyle name="Calculation 2 4 3 4 3 3" xfId="30951" xr:uid="{00000000-0005-0000-0000-0000BE260000}"/>
    <cellStyle name="Calculation 2 4 3 4 4" xfId="15940" xr:uid="{00000000-0005-0000-0000-0000BF260000}"/>
    <cellStyle name="Calculation 2 4 3 4 4 2" xfId="29631" xr:uid="{00000000-0005-0000-0000-0000C0260000}"/>
    <cellStyle name="Calculation 2 4 3 4 5" xfId="21953" xr:uid="{00000000-0005-0000-0000-0000C1260000}"/>
    <cellStyle name="Calculation 2 4 3 4 5 2" xfId="35416" xr:uid="{00000000-0005-0000-0000-0000C2260000}"/>
    <cellStyle name="Calculation 2 4 3 4 6" xfId="27705" xr:uid="{00000000-0005-0000-0000-0000C3260000}"/>
    <cellStyle name="Calculation 2 4 3 5" xfId="18514" xr:uid="{00000000-0005-0000-0000-0000C4260000}"/>
    <cellStyle name="Calculation 2 4 3 5 2" xfId="24289" xr:uid="{00000000-0005-0000-0000-0000C5260000}"/>
    <cellStyle name="Calculation 2 4 3 5 3" xfId="31990" xr:uid="{00000000-0005-0000-0000-0000C6260000}"/>
    <cellStyle name="Calculation 2 4 3 6" xfId="18323" xr:uid="{00000000-0005-0000-0000-0000C7260000}"/>
    <cellStyle name="Calculation 2 4 3 6 2" xfId="24103" xr:uid="{00000000-0005-0000-0000-0000C8260000}"/>
    <cellStyle name="Calculation 2 4 3 6 3" xfId="31804" xr:uid="{00000000-0005-0000-0000-0000C9260000}"/>
    <cellStyle name="Calculation 2 4 3 7" xfId="14825" xr:uid="{00000000-0005-0000-0000-0000CA260000}"/>
    <cellStyle name="Calculation 2 4 3 7 2" xfId="28714" xr:uid="{00000000-0005-0000-0000-0000CB260000}"/>
    <cellStyle name="Calculation 2 4 3 8" xfId="21052" xr:uid="{00000000-0005-0000-0000-0000CC260000}"/>
    <cellStyle name="Calculation 2 4 3 8 2" xfId="34515" xr:uid="{00000000-0005-0000-0000-0000CD260000}"/>
    <cellStyle name="Calculation 2 4 3 9" xfId="26806" xr:uid="{00000000-0005-0000-0000-0000CE260000}"/>
    <cellStyle name="Calculation 2 4 4" xfId="5607" xr:uid="{00000000-0005-0000-0000-0000CF260000}"/>
    <cellStyle name="Calculation 2 4 4 2" xfId="6694" xr:uid="{00000000-0005-0000-0000-0000D0260000}"/>
    <cellStyle name="Calculation 2 4 4 2 2" xfId="20020" xr:uid="{00000000-0005-0000-0000-0000D1260000}"/>
    <cellStyle name="Calculation 2 4 4 2 2 2" xfId="25790" xr:uid="{00000000-0005-0000-0000-0000D2260000}"/>
    <cellStyle name="Calculation 2 4 4 2 2 3" xfId="33493" xr:uid="{00000000-0005-0000-0000-0000D3260000}"/>
    <cellStyle name="Calculation 2 4 4 2 3" xfId="18035" xr:uid="{00000000-0005-0000-0000-0000D4260000}"/>
    <cellStyle name="Calculation 2 4 4 2 3 2" xfId="23839" xr:uid="{00000000-0005-0000-0000-0000D5260000}"/>
    <cellStyle name="Calculation 2 4 4 2 3 3" xfId="31536" xr:uid="{00000000-0005-0000-0000-0000D6260000}"/>
    <cellStyle name="Calculation 2 4 4 2 4" xfId="16522" xr:uid="{00000000-0005-0000-0000-0000D7260000}"/>
    <cellStyle name="Calculation 2 4 4 2 4 2" xfId="30118" xr:uid="{00000000-0005-0000-0000-0000D8260000}"/>
    <cellStyle name="Calculation 2 4 4 2 5" xfId="22441" xr:uid="{00000000-0005-0000-0000-0000D9260000}"/>
    <cellStyle name="Calculation 2 4 4 2 5 2" xfId="35904" xr:uid="{00000000-0005-0000-0000-0000DA260000}"/>
    <cellStyle name="Calculation 2 4 4 2 6" xfId="28193" xr:uid="{00000000-0005-0000-0000-0000DB260000}"/>
    <cellStyle name="Calculation 2 4 4 3" xfId="19071" xr:uid="{00000000-0005-0000-0000-0000DC260000}"/>
    <cellStyle name="Calculation 2 4 4 3 2" xfId="24843" xr:uid="{00000000-0005-0000-0000-0000DD260000}"/>
    <cellStyle name="Calculation 2 4 4 3 3" xfId="32545" xr:uid="{00000000-0005-0000-0000-0000DE260000}"/>
    <cellStyle name="Calculation 2 4 4 4" xfId="17067" xr:uid="{00000000-0005-0000-0000-0000DF260000}"/>
    <cellStyle name="Calculation 2 4 4 4 2" xfId="22909" xr:uid="{00000000-0005-0000-0000-0000E0260000}"/>
    <cellStyle name="Calculation 2 4 4 4 2 2" xfId="36372" xr:uid="{00000000-0005-0000-0000-0000E1260000}"/>
    <cellStyle name="Calculation 2 4 4 4 3" xfId="30590" xr:uid="{00000000-0005-0000-0000-0000E2260000}"/>
    <cellStyle name="Calculation 2 4 4 5" xfId="15436" xr:uid="{00000000-0005-0000-0000-0000E3260000}"/>
    <cellStyle name="Calculation 2 4 4 5 2" xfId="29220" xr:uid="{00000000-0005-0000-0000-0000E4260000}"/>
    <cellStyle name="Calculation 2 4 4 6" xfId="21542" xr:uid="{00000000-0005-0000-0000-0000E5260000}"/>
    <cellStyle name="Calculation 2 4 4 6 2" xfId="35005" xr:uid="{00000000-0005-0000-0000-0000E6260000}"/>
    <cellStyle name="Calculation 2 4 4 7" xfId="27294" xr:uid="{00000000-0005-0000-0000-0000E7260000}"/>
    <cellStyle name="Calculation 2 4 5" xfId="5330" xr:uid="{00000000-0005-0000-0000-0000E8260000}"/>
    <cellStyle name="Calculation 2 4 5 2" xfId="6417" xr:uid="{00000000-0005-0000-0000-0000E9260000}"/>
    <cellStyle name="Calculation 2 4 5 2 2" xfId="19783" xr:uid="{00000000-0005-0000-0000-0000EA260000}"/>
    <cellStyle name="Calculation 2 4 5 2 2 2" xfId="25553" xr:uid="{00000000-0005-0000-0000-0000EB260000}"/>
    <cellStyle name="Calculation 2 4 5 2 2 3" xfId="33256" xr:uid="{00000000-0005-0000-0000-0000EC260000}"/>
    <cellStyle name="Calculation 2 4 5 2 3" xfId="17930" xr:uid="{00000000-0005-0000-0000-0000ED260000}"/>
    <cellStyle name="Calculation 2 4 5 2 3 2" xfId="23740" xr:uid="{00000000-0005-0000-0000-0000EE260000}"/>
    <cellStyle name="Calculation 2 4 5 2 3 2 2" xfId="37203" xr:uid="{00000000-0005-0000-0000-0000EF260000}"/>
    <cellStyle name="Calculation 2 4 5 2 3 3" xfId="31434" xr:uid="{00000000-0005-0000-0000-0000F0260000}"/>
    <cellStyle name="Calculation 2 4 5 2 4" xfId="16246" xr:uid="{00000000-0005-0000-0000-0000F1260000}"/>
    <cellStyle name="Calculation 2 4 5 2 4 2" xfId="29893" xr:uid="{00000000-0005-0000-0000-0000F2260000}"/>
    <cellStyle name="Calculation 2 4 5 2 5" xfId="22215" xr:uid="{00000000-0005-0000-0000-0000F3260000}"/>
    <cellStyle name="Calculation 2 4 5 2 5 2" xfId="35678" xr:uid="{00000000-0005-0000-0000-0000F4260000}"/>
    <cellStyle name="Calculation 2 4 5 2 6" xfId="27967" xr:uid="{00000000-0005-0000-0000-0000F5260000}"/>
    <cellStyle name="Calculation 2 4 5 3" xfId="18831" xr:uid="{00000000-0005-0000-0000-0000F6260000}"/>
    <cellStyle name="Calculation 2 4 5 3 2" xfId="24603" xr:uid="{00000000-0005-0000-0000-0000F7260000}"/>
    <cellStyle name="Calculation 2 4 5 3 3" xfId="32305" xr:uid="{00000000-0005-0000-0000-0000F8260000}"/>
    <cellStyle name="Calculation 2 4 5 4" xfId="17828" xr:uid="{00000000-0005-0000-0000-0000F9260000}"/>
    <cellStyle name="Calculation 2 4 5 4 2" xfId="23641" xr:uid="{00000000-0005-0000-0000-0000FA260000}"/>
    <cellStyle name="Calculation 2 4 5 4 2 2" xfId="37104" xr:uid="{00000000-0005-0000-0000-0000FB260000}"/>
    <cellStyle name="Calculation 2 4 5 4 3" xfId="31333" xr:uid="{00000000-0005-0000-0000-0000FC260000}"/>
    <cellStyle name="Calculation 2 4 5 5" xfId="15160" xr:uid="{00000000-0005-0000-0000-0000FD260000}"/>
    <cellStyle name="Calculation 2 4 5 5 2" xfId="28995" xr:uid="{00000000-0005-0000-0000-0000FE260000}"/>
    <cellStyle name="Calculation 2 4 5 6" xfId="21316" xr:uid="{00000000-0005-0000-0000-0000FF260000}"/>
    <cellStyle name="Calculation 2 4 5 6 2" xfId="34779" xr:uid="{00000000-0005-0000-0000-000000270000}"/>
    <cellStyle name="Calculation 2 4 5 7" xfId="27068" xr:uid="{00000000-0005-0000-0000-000001270000}"/>
    <cellStyle name="Calculation 2 4 6" xfId="6109" xr:uid="{00000000-0005-0000-0000-000002270000}"/>
    <cellStyle name="Calculation 2 4 6 2" xfId="19507" xr:uid="{00000000-0005-0000-0000-000003270000}"/>
    <cellStyle name="Calculation 2 4 6 2 2" xfId="25277" xr:uid="{00000000-0005-0000-0000-000004270000}"/>
    <cellStyle name="Calculation 2 4 6 2 3" xfId="32980" xr:uid="{00000000-0005-0000-0000-000005270000}"/>
    <cellStyle name="Calculation 2 4 6 3" xfId="17877" xr:uid="{00000000-0005-0000-0000-000006270000}"/>
    <cellStyle name="Calculation 2 4 6 3 2" xfId="23688" xr:uid="{00000000-0005-0000-0000-000007270000}"/>
    <cellStyle name="Calculation 2 4 6 3 2 2" xfId="37151" xr:uid="{00000000-0005-0000-0000-000008270000}"/>
    <cellStyle name="Calculation 2 4 6 3 3" xfId="31381" xr:uid="{00000000-0005-0000-0000-000009270000}"/>
    <cellStyle name="Calculation 2 4 6 4" xfId="15938" xr:uid="{00000000-0005-0000-0000-00000A270000}"/>
    <cellStyle name="Calculation 2 4 6 4 2" xfId="29629" xr:uid="{00000000-0005-0000-0000-00000B270000}"/>
    <cellStyle name="Calculation 2 4 6 5" xfId="21951" xr:uid="{00000000-0005-0000-0000-00000C270000}"/>
    <cellStyle name="Calculation 2 4 6 5 2" xfId="35414" xr:uid="{00000000-0005-0000-0000-00000D270000}"/>
    <cellStyle name="Calculation 2 4 6 6" xfId="27703" xr:uid="{00000000-0005-0000-0000-00000E270000}"/>
    <cellStyle name="Calculation 2 4 7" xfId="18512" xr:uid="{00000000-0005-0000-0000-00000F270000}"/>
    <cellStyle name="Calculation 2 4 7 2" xfId="24287" xr:uid="{00000000-0005-0000-0000-000010270000}"/>
    <cellStyle name="Calculation 2 4 7 3" xfId="31988" xr:uid="{00000000-0005-0000-0000-000011270000}"/>
    <cellStyle name="Calculation 2 4 8" xfId="17914" xr:uid="{00000000-0005-0000-0000-000012270000}"/>
    <cellStyle name="Calculation 2 4 8 2" xfId="23724" xr:uid="{00000000-0005-0000-0000-000013270000}"/>
    <cellStyle name="Calculation 2 4 8 2 2" xfId="37187" xr:uid="{00000000-0005-0000-0000-000014270000}"/>
    <cellStyle name="Calculation 2 4 8 3" xfId="31418" xr:uid="{00000000-0005-0000-0000-000015270000}"/>
    <cellStyle name="Calculation 2 4 9" xfId="14823" xr:uid="{00000000-0005-0000-0000-000016270000}"/>
    <cellStyle name="Calculation 2 4 9 2" xfId="28712" xr:uid="{00000000-0005-0000-0000-000017270000}"/>
    <cellStyle name="Calculation 2 5" xfId="4884" xr:uid="{00000000-0005-0000-0000-000018270000}"/>
    <cellStyle name="Calculation 2 5 2" xfId="5598" xr:uid="{00000000-0005-0000-0000-000019270000}"/>
    <cellStyle name="Calculation 2 5 2 2" xfId="6685" xr:uid="{00000000-0005-0000-0000-00001A270000}"/>
    <cellStyle name="Calculation 2 5 2 2 2" xfId="20011" xr:uid="{00000000-0005-0000-0000-00001B270000}"/>
    <cellStyle name="Calculation 2 5 2 2 2 2" xfId="25781" xr:uid="{00000000-0005-0000-0000-00001C270000}"/>
    <cellStyle name="Calculation 2 5 2 2 2 3" xfId="33484" xr:uid="{00000000-0005-0000-0000-00001D270000}"/>
    <cellStyle name="Calculation 2 5 2 2 3" xfId="17322" xr:uid="{00000000-0005-0000-0000-00001E270000}"/>
    <cellStyle name="Calculation 2 5 2 2 3 2" xfId="23151" xr:uid="{00000000-0005-0000-0000-00001F270000}"/>
    <cellStyle name="Calculation 2 5 2 2 3 2 2" xfId="36614" xr:uid="{00000000-0005-0000-0000-000020270000}"/>
    <cellStyle name="Calculation 2 5 2 2 3 3" xfId="30838" xr:uid="{00000000-0005-0000-0000-000021270000}"/>
    <cellStyle name="Calculation 2 5 2 2 4" xfId="16513" xr:uid="{00000000-0005-0000-0000-000022270000}"/>
    <cellStyle name="Calculation 2 5 2 2 4 2" xfId="30109" xr:uid="{00000000-0005-0000-0000-000023270000}"/>
    <cellStyle name="Calculation 2 5 2 2 5" xfId="22432" xr:uid="{00000000-0005-0000-0000-000024270000}"/>
    <cellStyle name="Calculation 2 5 2 2 5 2" xfId="35895" xr:uid="{00000000-0005-0000-0000-000025270000}"/>
    <cellStyle name="Calculation 2 5 2 2 6" xfId="28184" xr:uid="{00000000-0005-0000-0000-000026270000}"/>
    <cellStyle name="Calculation 2 5 2 3" xfId="19062" xr:uid="{00000000-0005-0000-0000-000027270000}"/>
    <cellStyle name="Calculation 2 5 2 3 2" xfId="24834" xr:uid="{00000000-0005-0000-0000-000028270000}"/>
    <cellStyle name="Calculation 2 5 2 3 3" xfId="32536" xr:uid="{00000000-0005-0000-0000-000029270000}"/>
    <cellStyle name="Calculation 2 5 2 4" xfId="20389" xr:uid="{00000000-0005-0000-0000-00002A270000}"/>
    <cellStyle name="Calculation 2 5 2 4 2" xfId="26158" xr:uid="{00000000-0005-0000-0000-00002B270000}"/>
    <cellStyle name="Calculation 2 5 2 4 3" xfId="33862" xr:uid="{00000000-0005-0000-0000-00002C270000}"/>
    <cellStyle name="Calculation 2 5 2 5" xfId="15427" xr:uid="{00000000-0005-0000-0000-00002D270000}"/>
    <cellStyle name="Calculation 2 5 2 5 2" xfId="29211" xr:uid="{00000000-0005-0000-0000-00002E270000}"/>
    <cellStyle name="Calculation 2 5 2 6" xfId="21533" xr:uid="{00000000-0005-0000-0000-00002F270000}"/>
    <cellStyle name="Calculation 2 5 2 6 2" xfId="34996" xr:uid="{00000000-0005-0000-0000-000030270000}"/>
    <cellStyle name="Calculation 2 5 2 7" xfId="27285" xr:uid="{00000000-0005-0000-0000-000031270000}"/>
    <cellStyle name="Calculation 2 5 3" xfId="5352" xr:uid="{00000000-0005-0000-0000-000032270000}"/>
    <cellStyle name="Calculation 2 5 3 2" xfId="6439" xr:uid="{00000000-0005-0000-0000-000033270000}"/>
    <cellStyle name="Calculation 2 5 3 2 2" xfId="19804" xr:uid="{00000000-0005-0000-0000-000034270000}"/>
    <cellStyle name="Calculation 2 5 3 2 2 2" xfId="25574" xr:uid="{00000000-0005-0000-0000-000035270000}"/>
    <cellStyle name="Calculation 2 5 3 2 2 3" xfId="33277" xr:uid="{00000000-0005-0000-0000-000036270000}"/>
    <cellStyle name="Calculation 2 5 3 2 3" xfId="18569" xr:uid="{00000000-0005-0000-0000-000037270000}"/>
    <cellStyle name="Calculation 2 5 3 2 3 2" xfId="24341" xr:uid="{00000000-0005-0000-0000-000038270000}"/>
    <cellStyle name="Calculation 2 5 3 2 3 3" xfId="32043" xr:uid="{00000000-0005-0000-0000-000039270000}"/>
    <cellStyle name="Calculation 2 5 3 2 4" xfId="16268" xr:uid="{00000000-0005-0000-0000-00003A270000}"/>
    <cellStyle name="Calculation 2 5 3 2 4 2" xfId="29914" xr:uid="{00000000-0005-0000-0000-00003B270000}"/>
    <cellStyle name="Calculation 2 5 3 2 5" xfId="22236" xr:uid="{00000000-0005-0000-0000-00003C270000}"/>
    <cellStyle name="Calculation 2 5 3 2 5 2" xfId="35699" xr:uid="{00000000-0005-0000-0000-00003D270000}"/>
    <cellStyle name="Calculation 2 5 3 2 6" xfId="27988" xr:uid="{00000000-0005-0000-0000-00003E270000}"/>
    <cellStyle name="Calculation 2 5 3 3" xfId="18853" xr:uid="{00000000-0005-0000-0000-00003F270000}"/>
    <cellStyle name="Calculation 2 5 3 3 2" xfId="24625" xr:uid="{00000000-0005-0000-0000-000040270000}"/>
    <cellStyle name="Calculation 2 5 3 3 3" xfId="32327" xr:uid="{00000000-0005-0000-0000-000041270000}"/>
    <cellStyle name="Calculation 2 5 3 4" xfId="18325" xr:uid="{00000000-0005-0000-0000-000042270000}"/>
    <cellStyle name="Calculation 2 5 3 4 2" xfId="24105" xr:uid="{00000000-0005-0000-0000-000043270000}"/>
    <cellStyle name="Calculation 2 5 3 4 3" xfId="31806" xr:uid="{00000000-0005-0000-0000-000044270000}"/>
    <cellStyle name="Calculation 2 5 3 5" xfId="15182" xr:uid="{00000000-0005-0000-0000-000045270000}"/>
    <cellStyle name="Calculation 2 5 3 5 2" xfId="29016" xr:uid="{00000000-0005-0000-0000-000046270000}"/>
    <cellStyle name="Calculation 2 5 3 6" xfId="21337" xr:uid="{00000000-0005-0000-0000-000047270000}"/>
    <cellStyle name="Calculation 2 5 3 6 2" xfId="34800" xr:uid="{00000000-0005-0000-0000-000048270000}"/>
    <cellStyle name="Calculation 2 5 3 7" xfId="27089" xr:uid="{00000000-0005-0000-0000-000049270000}"/>
    <cellStyle name="Calculation 2 5 4" xfId="6100" xr:uid="{00000000-0005-0000-0000-00004A270000}"/>
    <cellStyle name="Calculation 2 5 4 2" xfId="19498" xr:uid="{00000000-0005-0000-0000-00004B270000}"/>
    <cellStyle name="Calculation 2 5 4 2 2" xfId="25268" xr:uid="{00000000-0005-0000-0000-00004C270000}"/>
    <cellStyle name="Calculation 2 5 4 2 3" xfId="32971" xr:uid="{00000000-0005-0000-0000-00004D270000}"/>
    <cellStyle name="Calculation 2 5 4 3" xfId="20886" xr:uid="{00000000-0005-0000-0000-00004E270000}"/>
    <cellStyle name="Calculation 2 5 4 3 2" xfId="26646" xr:uid="{00000000-0005-0000-0000-00004F270000}"/>
    <cellStyle name="Calculation 2 5 4 3 3" xfId="34351" xr:uid="{00000000-0005-0000-0000-000050270000}"/>
    <cellStyle name="Calculation 2 5 4 4" xfId="15929" xr:uid="{00000000-0005-0000-0000-000051270000}"/>
    <cellStyle name="Calculation 2 5 4 4 2" xfId="29620" xr:uid="{00000000-0005-0000-0000-000052270000}"/>
    <cellStyle name="Calculation 2 5 4 5" xfId="21942" xr:uid="{00000000-0005-0000-0000-000053270000}"/>
    <cellStyle name="Calculation 2 5 4 5 2" xfId="35405" xr:uid="{00000000-0005-0000-0000-000054270000}"/>
    <cellStyle name="Calculation 2 5 4 6" xfId="27694" xr:uid="{00000000-0005-0000-0000-000055270000}"/>
    <cellStyle name="Calculation 2 5 5" xfId="18503" xr:uid="{00000000-0005-0000-0000-000056270000}"/>
    <cellStyle name="Calculation 2 5 5 2" xfId="24278" xr:uid="{00000000-0005-0000-0000-000057270000}"/>
    <cellStyle name="Calculation 2 5 5 3" xfId="31979" xr:uid="{00000000-0005-0000-0000-000058270000}"/>
    <cellStyle name="Calculation 2 5 6" xfId="18572" xr:uid="{00000000-0005-0000-0000-000059270000}"/>
    <cellStyle name="Calculation 2 5 6 2" xfId="24344" xr:uid="{00000000-0005-0000-0000-00005A270000}"/>
    <cellStyle name="Calculation 2 5 6 3" xfId="32046" xr:uid="{00000000-0005-0000-0000-00005B270000}"/>
    <cellStyle name="Calculation 2 5 7" xfId="14814" xr:uid="{00000000-0005-0000-0000-00005C270000}"/>
    <cellStyle name="Calculation 2 5 7 2" xfId="28703" xr:uid="{00000000-0005-0000-0000-00005D270000}"/>
    <cellStyle name="Calculation 2 5 8" xfId="21041" xr:uid="{00000000-0005-0000-0000-00005E270000}"/>
    <cellStyle name="Calculation 2 5 8 2" xfId="34504" xr:uid="{00000000-0005-0000-0000-00005F270000}"/>
    <cellStyle name="Calculation 2 5 9" xfId="26795" xr:uid="{00000000-0005-0000-0000-000060270000}"/>
    <cellStyle name="Calculation 2 6" xfId="7446" xr:uid="{00000000-0005-0000-0000-000061270000}"/>
    <cellStyle name="Calculation 2 7" xfId="37317" xr:uid="{00000000-0005-0000-0000-000062270000}"/>
    <cellStyle name="Calculation 3" xfId="1274" xr:uid="{00000000-0005-0000-0000-000063270000}"/>
    <cellStyle name="Calculation 3 2" xfId="5040" xr:uid="{00000000-0005-0000-0000-000064270000}"/>
    <cellStyle name="Calculation 3 2 2" xfId="10657" xr:uid="{00000000-0005-0000-0000-000065270000}"/>
    <cellStyle name="Calculation 3 3" xfId="7954" xr:uid="{00000000-0005-0000-0000-000066270000}"/>
    <cellStyle name="Calculation 4" xfId="1495" xr:uid="{00000000-0005-0000-0000-000067270000}"/>
    <cellStyle name="Calculation 4 2" xfId="8119" xr:uid="{00000000-0005-0000-0000-000068270000}"/>
    <cellStyle name="Calculation 5" xfId="11947" xr:uid="{00000000-0005-0000-0000-000069270000}"/>
    <cellStyle name="Calculation 6" xfId="7131" xr:uid="{00000000-0005-0000-0000-00006A270000}"/>
    <cellStyle name="Cálculo" xfId="3817" xr:uid="{00000000-0005-0000-0000-00006B270000}"/>
    <cellStyle name="Cálculo 10" xfId="9960" xr:uid="{00000000-0005-0000-0000-00006C270000}"/>
    <cellStyle name="Cálculo 2" xfId="3404" xr:uid="{00000000-0005-0000-0000-00006D270000}"/>
    <cellStyle name="Cálculo 2 10" xfId="9732" xr:uid="{00000000-0005-0000-0000-00006E270000}"/>
    <cellStyle name="Cálculo 2 2" xfId="5160" xr:uid="{00000000-0005-0000-0000-00006F270000}"/>
    <cellStyle name="Cálculo 2 2 2" xfId="5900" xr:uid="{00000000-0005-0000-0000-000070270000}"/>
    <cellStyle name="Cálculo 2 2 2 2" xfId="6987" xr:uid="{00000000-0005-0000-0000-000071270000}"/>
    <cellStyle name="Cálculo 2 2 2 2 2" xfId="20283" xr:uid="{00000000-0005-0000-0000-000072270000}"/>
    <cellStyle name="Cálculo 2 2 2 2 2 2" xfId="26053" xr:uid="{00000000-0005-0000-0000-000073270000}"/>
    <cellStyle name="Cálculo 2 2 2 2 2 3" xfId="33756" xr:uid="{00000000-0005-0000-0000-000074270000}"/>
    <cellStyle name="Cálculo 2 2 2 2 3" xfId="17410" xr:uid="{00000000-0005-0000-0000-000075270000}"/>
    <cellStyle name="Cálculo 2 2 2 2 3 2" xfId="23236" xr:uid="{00000000-0005-0000-0000-000076270000}"/>
    <cellStyle name="Cálculo 2 2 2 2 3 2 2" xfId="36699" xr:uid="{00000000-0005-0000-0000-000077270000}"/>
    <cellStyle name="Cálculo 2 2 2 2 3 3" xfId="30924" xr:uid="{00000000-0005-0000-0000-000078270000}"/>
    <cellStyle name="Cálculo 2 2 2 2 4" xfId="16815" xr:uid="{00000000-0005-0000-0000-000079270000}"/>
    <cellStyle name="Cálculo 2 2 2 2 4 2" xfId="30368" xr:uid="{00000000-0005-0000-0000-00007A270000}"/>
    <cellStyle name="Cálculo 2 2 2 2 5" xfId="22691" xr:uid="{00000000-0005-0000-0000-00007B270000}"/>
    <cellStyle name="Cálculo 2 2 2 2 5 2" xfId="36154" xr:uid="{00000000-0005-0000-0000-00007C270000}"/>
    <cellStyle name="Cálculo 2 2 2 2 6" xfId="28443" xr:uid="{00000000-0005-0000-0000-00007D270000}"/>
    <cellStyle name="Cálculo 2 2 2 2 7" xfId="11844" xr:uid="{00000000-0005-0000-0000-00007E270000}"/>
    <cellStyle name="Cálculo 2 2 2 3" xfId="19334" xr:uid="{00000000-0005-0000-0000-00007F270000}"/>
    <cellStyle name="Cálculo 2 2 2 3 2" xfId="25105" xr:uid="{00000000-0005-0000-0000-000080270000}"/>
    <cellStyle name="Cálculo 2 2 2 3 3" xfId="32807" xr:uid="{00000000-0005-0000-0000-000081270000}"/>
    <cellStyle name="Cálculo 2 2 2 4" xfId="17560" xr:uid="{00000000-0005-0000-0000-000082270000}"/>
    <cellStyle name="Cálculo 2 2 2 4 2" xfId="23381" xr:uid="{00000000-0005-0000-0000-000083270000}"/>
    <cellStyle name="Cálculo 2 2 2 4 2 2" xfId="36844" xr:uid="{00000000-0005-0000-0000-000084270000}"/>
    <cellStyle name="Cálculo 2 2 2 4 3" xfId="31069" xr:uid="{00000000-0005-0000-0000-000085270000}"/>
    <cellStyle name="Cálculo 2 2 2 5" xfId="15729" xr:uid="{00000000-0005-0000-0000-000086270000}"/>
    <cellStyle name="Cálculo 2 2 2 5 2" xfId="29470" xr:uid="{00000000-0005-0000-0000-000087270000}"/>
    <cellStyle name="Cálculo 2 2 2 6" xfId="21792" xr:uid="{00000000-0005-0000-0000-000088270000}"/>
    <cellStyle name="Cálculo 2 2 2 6 2" xfId="35255" xr:uid="{00000000-0005-0000-0000-000089270000}"/>
    <cellStyle name="Cálculo 2 2 2 7" xfId="27544" xr:uid="{00000000-0005-0000-0000-00008A270000}"/>
    <cellStyle name="Cálculo 2 2 2 8" xfId="11183" xr:uid="{00000000-0005-0000-0000-00008B270000}"/>
    <cellStyle name="Cálculo 2 2 3" xfId="6249" xr:uid="{00000000-0005-0000-0000-00008C270000}"/>
    <cellStyle name="Cálculo 2 2 3 2" xfId="19627" xr:uid="{00000000-0005-0000-0000-00008D270000}"/>
    <cellStyle name="Cálculo 2 2 3 2 2" xfId="25397" xr:uid="{00000000-0005-0000-0000-00008E270000}"/>
    <cellStyle name="Cálculo 2 2 3 2 3" xfId="33100" xr:uid="{00000000-0005-0000-0000-00008F270000}"/>
    <cellStyle name="Cálculo 2 2 3 3" xfId="18218" xr:uid="{00000000-0005-0000-0000-000090270000}"/>
    <cellStyle name="Cálculo 2 2 3 3 2" xfId="24011" xr:uid="{00000000-0005-0000-0000-000091270000}"/>
    <cellStyle name="Cálculo 2 2 3 3 3" xfId="31710" xr:uid="{00000000-0005-0000-0000-000092270000}"/>
    <cellStyle name="Cálculo 2 2 3 4" xfId="16078" xr:uid="{00000000-0005-0000-0000-000093270000}"/>
    <cellStyle name="Cálculo 2 2 3 4 2" xfId="29743" xr:uid="{00000000-0005-0000-0000-000094270000}"/>
    <cellStyle name="Cálculo 2 2 3 5" xfId="22065" xr:uid="{00000000-0005-0000-0000-000095270000}"/>
    <cellStyle name="Cálculo 2 2 3 5 2" xfId="35528" xr:uid="{00000000-0005-0000-0000-000096270000}"/>
    <cellStyle name="Cálculo 2 2 3 6" xfId="27817" xr:uid="{00000000-0005-0000-0000-000097270000}"/>
    <cellStyle name="Cálculo 2 2 3 7" xfId="11386" xr:uid="{00000000-0005-0000-0000-000098270000}"/>
    <cellStyle name="Cálculo 2 2 4" xfId="18672" xr:uid="{00000000-0005-0000-0000-000099270000}"/>
    <cellStyle name="Cálculo 2 2 4 2" xfId="24444" xr:uid="{00000000-0005-0000-0000-00009A270000}"/>
    <cellStyle name="Cálculo 2 2 4 3" xfId="32146" xr:uid="{00000000-0005-0000-0000-00009B270000}"/>
    <cellStyle name="Cálculo 2 2 5" xfId="17816" xr:uid="{00000000-0005-0000-0000-00009C270000}"/>
    <cellStyle name="Cálculo 2 2 5 2" xfId="23630" xr:uid="{00000000-0005-0000-0000-00009D270000}"/>
    <cellStyle name="Cálculo 2 2 5 2 2" xfId="37093" xr:uid="{00000000-0005-0000-0000-00009E270000}"/>
    <cellStyle name="Cálculo 2 2 5 3" xfId="31322" xr:uid="{00000000-0005-0000-0000-00009F270000}"/>
    <cellStyle name="Cálculo 2 2 6" xfId="14990" xr:uid="{00000000-0005-0000-0000-0000A0270000}"/>
    <cellStyle name="Cálculo 2 2 6 2" xfId="28843" xr:uid="{00000000-0005-0000-0000-0000A1270000}"/>
    <cellStyle name="Cálculo 2 2 7" xfId="21164" xr:uid="{00000000-0005-0000-0000-0000A2270000}"/>
    <cellStyle name="Cálculo 2 2 7 2" xfId="34627" xr:uid="{00000000-0005-0000-0000-0000A3270000}"/>
    <cellStyle name="Cálculo 2 2 8" xfId="26918" xr:uid="{00000000-0005-0000-0000-0000A4270000}"/>
    <cellStyle name="Cálculo 2 2 9" xfId="10723" xr:uid="{00000000-0005-0000-0000-0000A5270000}"/>
    <cellStyle name="Cálculo 2 3" xfId="5437" xr:uid="{00000000-0005-0000-0000-0000A6270000}"/>
    <cellStyle name="Cálculo 2 3 2" xfId="6524" xr:uid="{00000000-0005-0000-0000-0000A7270000}"/>
    <cellStyle name="Cálculo 2 3 2 2" xfId="19884" xr:uid="{00000000-0005-0000-0000-0000A8270000}"/>
    <cellStyle name="Cálculo 2 3 2 2 2" xfId="25654" xr:uid="{00000000-0005-0000-0000-0000A9270000}"/>
    <cellStyle name="Cálculo 2 3 2 2 3" xfId="33357" xr:uid="{00000000-0005-0000-0000-0000AA270000}"/>
    <cellStyle name="Cálculo 2 3 2 3" xfId="20807" xr:uid="{00000000-0005-0000-0000-0000AB270000}"/>
    <cellStyle name="Cálculo 2 3 2 3 2" xfId="26568" xr:uid="{00000000-0005-0000-0000-0000AC270000}"/>
    <cellStyle name="Cálculo 2 3 2 3 3" xfId="34273" xr:uid="{00000000-0005-0000-0000-0000AD270000}"/>
    <cellStyle name="Cálculo 2 3 2 4" xfId="16353" xr:uid="{00000000-0005-0000-0000-0000AE270000}"/>
    <cellStyle name="Cálculo 2 3 2 4 2" xfId="29992" xr:uid="{00000000-0005-0000-0000-0000AF270000}"/>
    <cellStyle name="Cálculo 2 3 2 5" xfId="22314" xr:uid="{00000000-0005-0000-0000-0000B0270000}"/>
    <cellStyle name="Cálculo 2 3 2 5 2" xfId="35777" xr:uid="{00000000-0005-0000-0000-0000B1270000}"/>
    <cellStyle name="Cálculo 2 3 2 6" xfId="28066" xr:uid="{00000000-0005-0000-0000-0000B2270000}"/>
    <cellStyle name="Cálculo 2 3 2 7" xfId="11583" xr:uid="{00000000-0005-0000-0000-0000B3270000}"/>
    <cellStyle name="Cálculo 2 3 3" xfId="18932" xr:uid="{00000000-0005-0000-0000-0000B4270000}"/>
    <cellStyle name="Cálculo 2 3 3 2" xfId="24704" xr:uid="{00000000-0005-0000-0000-0000B5270000}"/>
    <cellStyle name="Cálculo 2 3 3 3" xfId="32406" xr:uid="{00000000-0005-0000-0000-0000B6270000}"/>
    <cellStyle name="Cálculo 2 3 4" xfId="20427" xr:uid="{00000000-0005-0000-0000-0000B7270000}"/>
    <cellStyle name="Cálculo 2 3 4 2" xfId="26195" xr:uid="{00000000-0005-0000-0000-0000B8270000}"/>
    <cellStyle name="Cálculo 2 3 4 3" xfId="33899" xr:uid="{00000000-0005-0000-0000-0000B9270000}"/>
    <cellStyle name="Cálculo 2 3 5" xfId="15267" xr:uid="{00000000-0005-0000-0000-0000BA270000}"/>
    <cellStyle name="Cálculo 2 3 5 2" xfId="29094" xr:uid="{00000000-0005-0000-0000-0000BB270000}"/>
    <cellStyle name="Cálculo 2 3 6" xfId="21415" xr:uid="{00000000-0005-0000-0000-0000BC270000}"/>
    <cellStyle name="Cálculo 2 3 6 2" xfId="34878" xr:uid="{00000000-0005-0000-0000-0000BD270000}"/>
    <cellStyle name="Cálculo 2 3 7" xfId="27167" xr:uid="{00000000-0005-0000-0000-0000BE270000}"/>
    <cellStyle name="Cálculo 2 3 8" xfId="10922" xr:uid="{00000000-0005-0000-0000-0000BF270000}"/>
    <cellStyle name="Cálculo 2 4" xfId="5999" xr:uid="{00000000-0005-0000-0000-0000C0270000}"/>
    <cellStyle name="Cálculo 2 4 2" xfId="19419" xr:uid="{00000000-0005-0000-0000-0000C1270000}"/>
    <cellStyle name="Cálculo 2 4 2 2" xfId="25189" xr:uid="{00000000-0005-0000-0000-0000C2270000}"/>
    <cellStyle name="Cálculo 2 4 2 3" xfId="32892" xr:uid="{00000000-0005-0000-0000-0000C3270000}"/>
    <cellStyle name="Cálculo 2 4 3" xfId="18186" xr:uid="{00000000-0005-0000-0000-0000C4270000}"/>
    <cellStyle name="Cálculo 2 4 3 2" xfId="23984" xr:uid="{00000000-0005-0000-0000-0000C5270000}"/>
    <cellStyle name="Cálculo 2 4 3 3" xfId="31682" xr:uid="{00000000-0005-0000-0000-0000C6270000}"/>
    <cellStyle name="Cálculo 2 4 4" xfId="15828" xr:uid="{00000000-0005-0000-0000-0000C7270000}"/>
    <cellStyle name="Cálculo 2 4 4 2" xfId="29549" xr:uid="{00000000-0005-0000-0000-0000C8270000}"/>
    <cellStyle name="Cálculo 2 4 5" xfId="21871" xr:uid="{00000000-0005-0000-0000-0000C9270000}"/>
    <cellStyle name="Cálculo 2 4 5 2" xfId="35334" xr:uid="{00000000-0005-0000-0000-0000CA270000}"/>
    <cellStyle name="Cálculo 2 4 6" xfId="27623" xr:uid="{00000000-0005-0000-0000-0000CB270000}"/>
    <cellStyle name="Cálculo 2 4 7" xfId="11252" xr:uid="{00000000-0005-0000-0000-0000CC270000}"/>
    <cellStyle name="Cálculo 2 5" xfId="18003" xr:uid="{00000000-0005-0000-0000-0000CD270000}"/>
    <cellStyle name="Cálculo 2 5 2" xfId="23809" xr:uid="{00000000-0005-0000-0000-0000CE270000}"/>
    <cellStyle name="Cálculo 2 5 3" xfId="31506" xr:uid="{00000000-0005-0000-0000-0000CF270000}"/>
    <cellStyle name="Cálculo 2 6" xfId="20382" xr:uid="{00000000-0005-0000-0000-0000D0270000}"/>
    <cellStyle name="Cálculo 2 6 2" xfId="26152" xr:uid="{00000000-0005-0000-0000-0000D1270000}"/>
    <cellStyle name="Cálculo 2 6 3" xfId="33855" xr:uid="{00000000-0005-0000-0000-0000D2270000}"/>
    <cellStyle name="Cálculo 2 7" xfId="14095" xr:uid="{00000000-0005-0000-0000-0000D3270000}"/>
    <cellStyle name="Cálculo 2 7 2" xfId="28602" xr:uid="{00000000-0005-0000-0000-0000D4270000}"/>
    <cellStyle name="Cálculo 2 8" xfId="20961" xr:uid="{00000000-0005-0000-0000-0000D5270000}"/>
    <cellStyle name="Cálculo 2 8 2" xfId="34424" xr:uid="{00000000-0005-0000-0000-0000D6270000}"/>
    <cellStyle name="Cálculo 2 9" xfId="26728" xr:uid="{00000000-0005-0000-0000-0000D7270000}"/>
    <cellStyle name="Cálculo 3" xfId="5177" xr:uid="{00000000-0005-0000-0000-0000D8270000}"/>
    <cellStyle name="Cálculo 3 2" xfId="5916" xr:uid="{00000000-0005-0000-0000-0000D9270000}"/>
    <cellStyle name="Cálculo 3 2 2" xfId="7003" xr:uid="{00000000-0005-0000-0000-0000DA270000}"/>
    <cellStyle name="Cálculo 3 2 2 2" xfId="20299" xr:uid="{00000000-0005-0000-0000-0000DB270000}"/>
    <cellStyle name="Cálculo 3 2 2 2 2" xfId="26069" xr:uid="{00000000-0005-0000-0000-0000DC270000}"/>
    <cellStyle name="Cálculo 3 2 2 2 3" xfId="33772" xr:uid="{00000000-0005-0000-0000-0000DD270000}"/>
    <cellStyle name="Cálculo 3 2 2 3" xfId="17802" xr:uid="{00000000-0005-0000-0000-0000DE270000}"/>
    <cellStyle name="Cálculo 3 2 2 3 2" xfId="23617" xr:uid="{00000000-0005-0000-0000-0000DF270000}"/>
    <cellStyle name="Cálculo 3 2 2 3 2 2" xfId="37080" xr:uid="{00000000-0005-0000-0000-0000E0270000}"/>
    <cellStyle name="Cálculo 3 2 2 3 3" xfId="31308" xr:uid="{00000000-0005-0000-0000-0000E1270000}"/>
    <cellStyle name="Cálculo 3 2 2 4" xfId="16831" xr:uid="{00000000-0005-0000-0000-0000E2270000}"/>
    <cellStyle name="Cálculo 3 2 2 4 2" xfId="30384" xr:uid="{00000000-0005-0000-0000-0000E3270000}"/>
    <cellStyle name="Cálculo 3 2 2 5" xfId="22707" xr:uid="{00000000-0005-0000-0000-0000E4270000}"/>
    <cellStyle name="Cálculo 3 2 2 5 2" xfId="36170" xr:uid="{00000000-0005-0000-0000-0000E5270000}"/>
    <cellStyle name="Cálculo 3 2 2 6" xfId="28459" xr:uid="{00000000-0005-0000-0000-0000E6270000}"/>
    <cellStyle name="Cálculo 3 2 2 7" xfId="11857" xr:uid="{00000000-0005-0000-0000-0000E7270000}"/>
    <cellStyle name="Cálculo 3 2 3" xfId="19350" xr:uid="{00000000-0005-0000-0000-0000E8270000}"/>
    <cellStyle name="Cálculo 3 2 3 2" xfId="25121" xr:uid="{00000000-0005-0000-0000-0000E9270000}"/>
    <cellStyle name="Cálculo 3 2 3 3" xfId="32823" xr:uid="{00000000-0005-0000-0000-0000EA270000}"/>
    <cellStyle name="Cálculo 3 2 4" xfId="16967" xr:uid="{00000000-0005-0000-0000-0000EB270000}"/>
    <cellStyle name="Cálculo 3 2 4 2" xfId="22817" xr:uid="{00000000-0005-0000-0000-0000EC270000}"/>
    <cellStyle name="Cálculo 3 2 4 2 2" xfId="36280" xr:uid="{00000000-0005-0000-0000-0000ED270000}"/>
    <cellStyle name="Cálculo 3 2 4 3" xfId="30495" xr:uid="{00000000-0005-0000-0000-0000EE270000}"/>
    <cellStyle name="Cálculo 3 2 5" xfId="15745" xr:uid="{00000000-0005-0000-0000-0000EF270000}"/>
    <cellStyle name="Cálculo 3 2 5 2" xfId="29486" xr:uid="{00000000-0005-0000-0000-0000F0270000}"/>
    <cellStyle name="Cálculo 3 2 6" xfId="21808" xr:uid="{00000000-0005-0000-0000-0000F1270000}"/>
    <cellStyle name="Cálculo 3 2 6 2" xfId="35271" xr:uid="{00000000-0005-0000-0000-0000F2270000}"/>
    <cellStyle name="Cálculo 3 2 7" xfId="27560" xr:uid="{00000000-0005-0000-0000-0000F3270000}"/>
    <cellStyle name="Cálculo 3 2 8" xfId="11196" xr:uid="{00000000-0005-0000-0000-0000F4270000}"/>
    <cellStyle name="Cálculo 3 3" xfId="6266" xr:uid="{00000000-0005-0000-0000-0000F5270000}"/>
    <cellStyle name="Cálculo 3 3 2" xfId="19644" xr:uid="{00000000-0005-0000-0000-0000F6270000}"/>
    <cellStyle name="Cálculo 3 3 2 2" xfId="25414" xr:uid="{00000000-0005-0000-0000-0000F7270000}"/>
    <cellStyle name="Cálculo 3 3 2 3" xfId="33117" xr:uid="{00000000-0005-0000-0000-0000F8270000}"/>
    <cellStyle name="Cálculo 3 3 3" xfId="20677" xr:uid="{00000000-0005-0000-0000-0000F9270000}"/>
    <cellStyle name="Cálculo 3 3 3 2" xfId="26440" xr:uid="{00000000-0005-0000-0000-0000FA270000}"/>
    <cellStyle name="Cálculo 3 3 3 3" xfId="34145" xr:uid="{00000000-0005-0000-0000-0000FB270000}"/>
    <cellStyle name="Cálculo 3 3 4" xfId="16095" xr:uid="{00000000-0005-0000-0000-0000FC270000}"/>
    <cellStyle name="Cálculo 3 3 4 2" xfId="29759" xr:uid="{00000000-0005-0000-0000-0000FD270000}"/>
    <cellStyle name="Cálculo 3 3 5" xfId="22081" xr:uid="{00000000-0005-0000-0000-0000FE270000}"/>
    <cellStyle name="Cálculo 3 3 5 2" xfId="35544" xr:uid="{00000000-0005-0000-0000-0000FF270000}"/>
    <cellStyle name="Cálculo 3 3 6" xfId="27833" xr:uid="{00000000-0005-0000-0000-000000280000}"/>
    <cellStyle name="Cálculo 3 3 7" xfId="11399" xr:uid="{00000000-0005-0000-0000-000001280000}"/>
    <cellStyle name="Cálculo 3 4" xfId="18688" xr:uid="{00000000-0005-0000-0000-000002280000}"/>
    <cellStyle name="Cálculo 3 4 2" xfId="24460" xr:uid="{00000000-0005-0000-0000-000003280000}"/>
    <cellStyle name="Cálculo 3 4 3" xfId="32162" xr:uid="{00000000-0005-0000-0000-000004280000}"/>
    <cellStyle name="Cálculo 3 5" xfId="18585" xr:uid="{00000000-0005-0000-0000-000005280000}"/>
    <cellStyle name="Cálculo 3 5 2" xfId="24357" xr:uid="{00000000-0005-0000-0000-000006280000}"/>
    <cellStyle name="Cálculo 3 5 3" xfId="32059" xr:uid="{00000000-0005-0000-0000-000007280000}"/>
    <cellStyle name="Cálculo 3 6" xfId="15007" xr:uid="{00000000-0005-0000-0000-000008280000}"/>
    <cellStyle name="Cálculo 3 6 2" xfId="28859" xr:uid="{00000000-0005-0000-0000-000009280000}"/>
    <cellStyle name="Cálculo 3 7" xfId="21180" xr:uid="{00000000-0005-0000-0000-00000A280000}"/>
    <cellStyle name="Cálculo 3 7 2" xfId="34643" xr:uid="{00000000-0005-0000-0000-00000B280000}"/>
    <cellStyle name="Cálculo 3 8" xfId="26934" xr:uid="{00000000-0005-0000-0000-00000C280000}"/>
    <cellStyle name="Cálculo 3 9" xfId="10736" xr:uid="{00000000-0005-0000-0000-00000D280000}"/>
    <cellStyle name="Cálculo 4" xfId="5372" xr:uid="{00000000-0005-0000-0000-00000E280000}"/>
    <cellStyle name="Cálculo 4 2" xfId="6459" xr:uid="{00000000-0005-0000-0000-00000F280000}"/>
    <cellStyle name="Cálculo 4 2 2" xfId="19824" xr:uid="{00000000-0005-0000-0000-000010280000}"/>
    <cellStyle name="Cálculo 4 2 2 2" xfId="25594" xr:uid="{00000000-0005-0000-0000-000011280000}"/>
    <cellStyle name="Cálculo 4 2 2 3" xfId="33297" xr:uid="{00000000-0005-0000-0000-000012280000}"/>
    <cellStyle name="Cálculo 4 2 3" xfId="17099" xr:uid="{00000000-0005-0000-0000-000013280000}"/>
    <cellStyle name="Cálculo 4 2 3 2" xfId="22940" xr:uid="{00000000-0005-0000-0000-000014280000}"/>
    <cellStyle name="Cálculo 4 2 3 2 2" xfId="36403" xr:uid="{00000000-0005-0000-0000-000015280000}"/>
    <cellStyle name="Cálculo 4 2 3 3" xfId="30621" xr:uid="{00000000-0005-0000-0000-000016280000}"/>
    <cellStyle name="Cálculo 4 2 4" xfId="16288" xr:uid="{00000000-0005-0000-0000-000017280000}"/>
    <cellStyle name="Cálculo 4 2 4 2" xfId="29934" xr:uid="{00000000-0005-0000-0000-000018280000}"/>
    <cellStyle name="Cálculo 4 2 5" xfId="22256" xr:uid="{00000000-0005-0000-0000-000019280000}"/>
    <cellStyle name="Cálculo 4 2 5 2" xfId="35719" xr:uid="{00000000-0005-0000-0000-00001A280000}"/>
    <cellStyle name="Cálculo 4 2 6" xfId="28008" xr:uid="{00000000-0005-0000-0000-00001B280000}"/>
    <cellStyle name="Cálculo 4 2 7" xfId="11541" xr:uid="{00000000-0005-0000-0000-00001C280000}"/>
    <cellStyle name="Cálculo 4 3" xfId="18873" xr:uid="{00000000-0005-0000-0000-00001D280000}"/>
    <cellStyle name="Cálculo 4 3 2" xfId="24645" xr:uid="{00000000-0005-0000-0000-00001E280000}"/>
    <cellStyle name="Cálculo 4 3 3" xfId="32347" xr:uid="{00000000-0005-0000-0000-00001F280000}"/>
    <cellStyle name="Cálculo 4 4" xfId="17714" xr:uid="{00000000-0005-0000-0000-000020280000}"/>
    <cellStyle name="Cálculo 4 4 2" xfId="23529" xr:uid="{00000000-0005-0000-0000-000021280000}"/>
    <cellStyle name="Cálculo 4 4 2 2" xfId="36992" xr:uid="{00000000-0005-0000-0000-000022280000}"/>
    <cellStyle name="Cálculo 4 4 3" xfId="31220" xr:uid="{00000000-0005-0000-0000-000023280000}"/>
    <cellStyle name="Cálculo 4 5" xfId="15202" xr:uid="{00000000-0005-0000-0000-000024280000}"/>
    <cellStyle name="Cálculo 4 5 2" xfId="29036" xr:uid="{00000000-0005-0000-0000-000025280000}"/>
    <cellStyle name="Cálculo 4 6" xfId="21357" xr:uid="{00000000-0005-0000-0000-000026280000}"/>
    <cellStyle name="Cálculo 4 6 2" xfId="34820" xr:uid="{00000000-0005-0000-0000-000027280000}"/>
    <cellStyle name="Cálculo 4 7" xfId="27109" xr:uid="{00000000-0005-0000-0000-000028280000}"/>
    <cellStyle name="Cálculo 4 8" xfId="10880" xr:uid="{00000000-0005-0000-0000-000029280000}"/>
    <cellStyle name="Cálculo 5" xfId="18124" xr:uid="{00000000-0005-0000-0000-00002A280000}"/>
    <cellStyle name="Cálculo 5 2" xfId="23925" xr:uid="{00000000-0005-0000-0000-00002B280000}"/>
    <cellStyle name="Cálculo 5 3" xfId="31622" xr:uid="{00000000-0005-0000-0000-00002C280000}"/>
    <cellStyle name="Cálculo 6" xfId="17702" xr:uid="{00000000-0005-0000-0000-00002D280000}"/>
    <cellStyle name="Cálculo 6 2" xfId="23517" xr:uid="{00000000-0005-0000-0000-00002E280000}"/>
    <cellStyle name="Cálculo 6 2 2" xfId="36980" xr:uid="{00000000-0005-0000-0000-00002F280000}"/>
    <cellStyle name="Cálculo 6 3" xfId="31208" xr:uid="{00000000-0005-0000-0000-000030280000}"/>
    <cellStyle name="Cálculo 7" xfId="14226" xr:uid="{00000000-0005-0000-0000-000031280000}"/>
    <cellStyle name="Cálculo 7 2" xfId="28619" xr:uid="{00000000-0005-0000-0000-000032280000}"/>
    <cellStyle name="Cálculo 8" xfId="20976" xr:uid="{00000000-0005-0000-0000-000033280000}"/>
    <cellStyle name="Cálculo 8 2" xfId="34439" xr:uid="{00000000-0005-0000-0000-000034280000}"/>
    <cellStyle name="Cálculo 9" xfId="26743" xr:uid="{00000000-0005-0000-0000-000035280000}"/>
    <cellStyle name="CAP-NAV" xfId="214" xr:uid="{00000000-0005-0000-0000-000036280000}"/>
    <cellStyle name="CAP-NAV 2" xfId="7204" xr:uid="{00000000-0005-0000-0000-000037280000}"/>
    <cellStyle name="CAP-NAV 3" xfId="37406" xr:uid="{00000000-0005-0000-0000-000038280000}"/>
    <cellStyle name="Celda de comprobación" xfId="3818" xr:uid="{00000000-0005-0000-0000-000039280000}"/>
    <cellStyle name="Celda de comprobación 2" xfId="9961" xr:uid="{00000000-0005-0000-0000-00003A280000}"/>
    <cellStyle name="Celda vinculada" xfId="3819" xr:uid="{00000000-0005-0000-0000-00003B280000}"/>
    <cellStyle name="CenterHeader1" xfId="215" xr:uid="{00000000-0005-0000-0000-00003C280000}"/>
    <cellStyle name="CenterHeader1 2" xfId="3820" xr:uid="{00000000-0005-0000-0000-00003D280000}"/>
    <cellStyle name="CenterHeader1 2 2" xfId="9962" xr:uid="{00000000-0005-0000-0000-00003E280000}"/>
    <cellStyle name="CenterHeader1 3" xfId="7205" xr:uid="{00000000-0005-0000-0000-00003F280000}"/>
    <cellStyle name="CenterHeader2" xfId="216" xr:uid="{00000000-0005-0000-0000-000040280000}"/>
    <cellStyle name="CenterHeader2 2" xfId="3821" xr:uid="{00000000-0005-0000-0000-000041280000}"/>
    <cellStyle name="CenterHeader2 2 2" xfId="5393" xr:uid="{00000000-0005-0000-0000-000042280000}"/>
    <cellStyle name="CenterHeader2 2 2 2" xfId="6480" xr:uid="{00000000-0005-0000-0000-000043280000}"/>
    <cellStyle name="CenterHeader2 2 2 2 10" xfId="28028" xr:uid="{00000000-0005-0000-0000-000044280000}"/>
    <cellStyle name="CenterHeader2 2 2 2 11" xfId="11554" xr:uid="{00000000-0005-0000-0000-000045280000}"/>
    <cellStyle name="CenterHeader2 2 2 2 2" xfId="19844" xr:uid="{00000000-0005-0000-0000-000046280000}"/>
    <cellStyle name="CenterHeader2 2 2 2 2 2" xfId="25614" xr:uid="{00000000-0005-0000-0000-000047280000}"/>
    <cellStyle name="CenterHeader2 2 2 2 2 3" xfId="33317" xr:uid="{00000000-0005-0000-0000-000048280000}"/>
    <cellStyle name="CenterHeader2 2 2 2 3" xfId="20716" xr:uid="{00000000-0005-0000-0000-000049280000}"/>
    <cellStyle name="CenterHeader2 2 2 2 3 2" xfId="26479" xr:uid="{00000000-0005-0000-0000-00004A280000}"/>
    <cellStyle name="CenterHeader2 2 2 2 3 3" xfId="34184" xr:uid="{00000000-0005-0000-0000-00004B280000}"/>
    <cellStyle name="CenterHeader2 2 2 2 4" xfId="19710" xr:uid="{00000000-0005-0000-0000-00004C280000}"/>
    <cellStyle name="CenterHeader2 2 2 2 4 2" xfId="25480" xr:uid="{00000000-0005-0000-0000-00004D280000}"/>
    <cellStyle name="CenterHeader2 2 2 2 4 3" xfId="33183" xr:uid="{00000000-0005-0000-0000-00004E280000}"/>
    <cellStyle name="CenterHeader2 2 2 2 5" xfId="17865" xr:uid="{00000000-0005-0000-0000-00004F280000}"/>
    <cellStyle name="CenterHeader2 2 2 2 5 2" xfId="23676" xr:uid="{00000000-0005-0000-0000-000050280000}"/>
    <cellStyle name="CenterHeader2 2 2 2 5 2 2" xfId="37139" xr:uid="{00000000-0005-0000-0000-000051280000}"/>
    <cellStyle name="CenterHeader2 2 2 2 5 3" xfId="31369" xr:uid="{00000000-0005-0000-0000-000052280000}"/>
    <cellStyle name="CenterHeader2 2 2 2 6" xfId="20880" xr:uid="{00000000-0005-0000-0000-000053280000}"/>
    <cellStyle name="CenterHeader2 2 2 2 6 2" xfId="26640" xr:uid="{00000000-0005-0000-0000-000054280000}"/>
    <cellStyle name="CenterHeader2 2 2 2 6 3" xfId="34345" xr:uid="{00000000-0005-0000-0000-000055280000}"/>
    <cellStyle name="CenterHeader2 2 2 2 7" xfId="18728" xr:uid="{00000000-0005-0000-0000-000056280000}"/>
    <cellStyle name="CenterHeader2 2 2 2 7 2" xfId="24500" xr:uid="{00000000-0005-0000-0000-000057280000}"/>
    <cellStyle name="CenterHeader2 2 2 2 7 3" xfId="32202" xr:uid="{00000000-0005-0000-0000-000058280000}"/>
    <cellStyle name="CenterHeader2 2 2 2 8" xfId="16309" xr:uid="{00000000-0005-0000-0000-000059280000}"/>
    <cellStyle name="CenterHeader2 2 2 2 8 2" xfId="29954" xr:uid="{00000000-0005-0000-0000-00005A280000}"/>
    <cellStyle name="CenterHeader2 2 2 2 9" xfId="22276" xr:uid="{00000000-0005-0000-0000-00005B280000}"/>
    <cellStyle name="CenterHeader2 2 2 2 9 2" xfId="35739" xr:uid="{00000000-0005-0000-0000-00005C280000}"/>
    <cellStyle name="CenterHeader2 2 2 3" xfId="18893" xr:uid="{00000000-0005-0000-0000-00005D280000}"/>
    <cellStyle name="CenterHeader2 2 2 3 2" xfId="24665" xr:uid="{00000000-0005-0000-0000-00005E280000}"/>
    <cellStyle name="CenterHeader2 2 2 3 3" xfId="32367" xr:uid="{00000000-0005-0000-0000-00005F280000}"/>
    <cellStyle name="CenterHeader2 2 2 4" xfId="16999" xr:uid="{00000000-0005-0000-0000-000060280000}"/>
    <cellStyle name="CenterHeader2 2 2 4 2" xfId="22847" xr:uid="{00000000-0005-0000-0000-000061280000}"/>
    <cellStyle name="CenterHeader2 2 2 4 2 2" xfId="36310" xr:uid="{00000000-0005-0000-0000-000062280000}"/>
    <cellStyle name="CenterHeader2 2 2 4 3" xfId="30527" xr:uid="{00000000-0005-0000-0000-000063280000}"/>
    <cellStyle name="CenterHeader2 2 2 5" xfId="18114" xr:uid="{00000000-0005-0000-0000-000064280000}"/>
    <cellStyle name="CenterHeader2 2 2 5 2" xfId="23916" xr:uid="{00000000-0005-0000-0000-000065280000}"/>
    <cellStyle name="CenterHeader2 2 2 5 3" xfId="31613" xr:uid="{00000000-0005-0000-0000-000066280000}"/>
    <cellStyle name="CenterHeader2 2 2 6" xfId="15223" xr:uid="{00000000-0005-0000-0000-000067280000}"/>
    <cellStyle name="CenterHeader2 2 2 6 2" xfId="29056" xr:uid="{00000000-0005-0000-0000-000068280000}"/>
    <cellStyle name="CenterHeader2 2 2 7" xfId="21377" xr:uid="{00000000-0005-0000-0000-000069280000}"/>
    <cellStyle name="CenterHeader2 2 2 7 2" xfId="34840" xr:uid="{00000000-0005-0000-0000-00006A280000}"/>
    <cellStyle name="CenterHeader2 2 2 8" xfId="27129" xr:uid="{00000000-0005-0000-0000-00006B280000}"/>
    <cellStyle name="CenterHeader2 2 2 9" xfId="10893" xr:uid="{00000000-0005-0000-0000-00006C280000}"/>
    <cellStyle name="CenterHeader2 2 3" xfId="14227" xr:uid="{00000000-0005-0000-0000-00006D280000}"/>
    <cellStyle name="CenterHeader2 2 3 2" xfId="28620" xr:uid="{00000000-0005-0000-0000-00006E280000}"/>
    <cellStyle name="CenterHeader2 2 4" xfId="9963" xr:uid="{00000000-0005-0000-0000-00006F280000}"/>
    <cellStyle name="CenterHeader2 3" xfId="5787" xr:uid="{00000000-0005-0000-0000-000070280000}"/>
    <cellStyle name="CenterHeader2 3 2" xfId="6874" xr:uid="{00000000-0005-0000-0000-000071280000}"/>
    <cellStyle name="CenterHeader2 3 2 10" xfId="28331" xr:uid="{00000000-0005-0000-0000-000072280000}"/>
    <cellStyle name="CenterHeader2 3 2 11" xfId="11775" xr:uid="{00000000-0005-0000-0000-000073280000}"/>
    <cellStyle name="CenterHeader2 3 2 2" xfId="20171" xr:uid="{00000000-0005-0000-0000-000074280000}"/>
    <cellStyle name="CenterHeader2 3 2 2 2" xfId="25941" xr:uid="{00000000-0005-0000-0000-000075280000}"/>
    <cellStyle name="CenterHeader2 3 2 2 3" xfId="33644" xr:uid="{00000000-0005-0000-0000-000076280000}"/>
    <cellStyle name="CenterHeader2 3 2 3" xfId="20832" xr:uid="{00000000-0005-0000-0000-000077280000}"/>
    <cellStyle name="CenterHeader2 3 2 3 2" xfId="26592" xr:uid="{00000000-0005-0000-0000-000078280000}"/>
    <cellStyle name="CenterHeader2 3 2 3 3" xfId="34297" xr:uid="{00000000-0005-0000-0000-000079280000}"/>
    <cellStyle name="CenterHeader2 3 2 4" xfId="17331" xr:uid="{00000000-0005-0000-0000-00007A280000}"/>
    <cellStyle name="CenterHeader2 3 2 4 2" xfId="23160" xr:uid="{00000000-0005-0000-0000-00007B280000}"/>
    <cellStyle name="CenterHeader2 3 2 4 2 2" xfId="36623" xr:uid="{00000000-0005-0000-0000-00007C280000}"/>
    <cellStyle name="CenterHeader2 3 2 4 3" xfId="30847" xr:uid="{00000000-0005-0000-0000-00007D280000}"/>
    <cellStyle name="CenterHeader2 3 2 5" xfId="20813" xr:uid="{00000000-0005-0000-0000-00007E280000}"/>
    <cellStyle name="CenterHeader2 3 2 5 2" xfId="26574" xr:uid="{00000000-0005-0000-0000-00007F280000}"/>
    <cellStyle name="CenterHeader2 3 2 5 3" xfId="34279" xr:uid="{00000000-0005-0000-0000-000080280000}"/>
    <cellStyle name="CenterHeader2 3 2 6" xfId="17447" xr:uid="{00000000-0005-0000-0000-000081280000}"/>
    <cellStyle name="CenterHeader2 3 2 6 2" xfId="23271" xr:uid="{00000000-0005-0000-0000-000082280000}"/>
    <cellStyle name="CenterHeader2 3 2 6 2 2" xfId="36734" xr:uid="{00000000-0005-0000-0000-000083280000}"/>
    <cellStyle name="CenterHeader2 3 2 6 3" xfId="30959" xr:uid="{00000000-0005-0000-0000-000084280000}"/>
    <cellStyle name="CenterHeader2 3 2 7" xfId="20878" xr:uid="{00000000-0005-0000-0000-000085280000}"/>
    <cellStyle name="CenterHeader2 3 2 7 2" xfId="26638" xr:uid="{00000000-0005-0000-0000-000086280000}"/>
    <cellStyle name="CenterHeader2 3 2 7 3" xfId="34343" xr:uid="{00000000-0005-0000-0000-000087280000}"/>
    <cellStyle name="CenterHeader2 3 2 8" xfId="16702" xr:uid="{00000000-0005-0000-0000-000088280000}"/>
    <cellStyle name="CenterHeader2 3 2 8 2" xfId="30256" xr:uid="{00000000-0005-0000-0000-000089280000}"/>
    <cellStyle name="CenterHeader2 3 2 9" xfId="22579" xr:uid="{00000000-0005-0000-0000-00008A280000}"/>
    <cellStyle name="CenterHeader2 3 2 9 2" xfId="36042" xr:uid="{00000000-0005-0000-0000-00008B280000}"/>
    <cellStyle name="CenterHeader2 3 3" xfId="19221" xr:uid="{00000000-0005-0000-0000-00008C280000}"/>
    <cellStyle name="CenterHeader2 3 3 2" xfId="24992" xr:uid="{00000000-0005-0000-0000-00008D280000}"/>
    <cellStyle name="CenterHeader2 3 3 3" xfId="32694" xr:uid="{00000000-0005-0000-0000-00008E280000}"/>
    <cellStyle name="CenterHeader2 3 4" xfId="17986" xr:uid="{00000000-0005-0000-0000-00008F280000}"/>
    <cellStyle name="CenterHeader2 3 4 2" xfId="23793" xr:uid="{00000000-0005-0000-0000-000090280000}"/>
    <cellStyle name="CenterHeader2 3 4 2 2" xfId="37256" xr:uid="{00000000-0005-0000-0000-000091280000}"/>
    <cellStyle name="CenterHeader2 3 4 3" xfId="31489" xr:uid="{00000000-0005-0000-0000-000092280000}"/>
    <cellStyle name="CenterHeader2 3 5" xfId="20860" xr:uid="{00000000-0005-0000-0000-000093280000}"/>
    <cellStyle name="CenterHeader2 3 5 2" xfId="26620" xr:uid="{00000000-0005-0000-0000-000094280000}"/>
    <cellStyle name="CenterHeader2 3 5 3" xfId="34325" xr:uid="{00000000-0005-0000-0000-000095280000}"/>
    <cellStyle name="CenterHeader2 3 6" xfId="15616" xr:uid="{00000000-0005-0000-0000-000096280000}"/>
    <cellStyle name="CenterHeader2 3 6 2" xfId="29358" xr:uid="{00000000-0005-0000-0000-000097280000}"/>
    <cellStyle name="CenterHeader2 3 7" xfId="21680" xr:uid="{00000000-0005-0000-0000-000098280000}"/>
    <cellStyle name="CenterHeader2 3 7 2" xfId="35143" xr:uid="{00000000-0005-0000-0000-000099280000}"/>
    <cellStyle name="CenterHeader2 3 8" xfId="27432" xr:uid="{00000000-0005-0000-0000-00009A280000}"/>
    <cellStyle name="CenterHeader2 3 9" xfId="11114" xr:uid="{00000000-0005-0000-0000-00009B280000}"/>
    <cellStyle name="CenterHeader2 4" xfId="11980" xr:uid="{00000000-0005-0000-0000-00009C280000}"/>
    <cellStyle name="CenterHeader2 4 2" xfId="28522" xr:uid="{00000000-0005-0000-0000-00009D280000}"/>
    <cellStyle name="CenterHeader2 5" xfId="7206" xr:uid="{00000000-0005-0000-0000-00009E280000}"/>
    <cellStyle name="Check Cell" xfId="26" builtinId="23" customBuiltin="1"/>
    <cellStyle name="Check Cell 2" xfId="583" xr:uid="{00000000-0005-0000-0000-0000A0280000}"/>
    <cellStyle name="Check Cell 2 2" xfId="4189" xr:uid="{00000000-0005-0000-0000-0000A1280000}"/>
    <cellStyle name="Check Cell 2 2 2" xfId="4898" xr:uid="{00000000-0005-0000-0000-0000A2280000}"/>
    <cellStyle name="Check Cell 2 2 3" xfId="4899" xr:uid="{00000000-0005-0000-0000-0000A3280000}"/>
    <cellStyle name="Check Cell 2 2 4" xfId="4897" xr:uid="{00000000-0005-0000-0000-0000A4280000}"/>
    <cellStyle name="Check Cell 2 2 5" xfId="10145" xr:uid="{00000000-0005-0000-0000-0000A5280000}"/>
    <cellStyle name="Check Cell 2 3" xfId="3822" xr:uid="{00000000-0005-0000-0000-0000A6280000}"/>
    <cellStyle name="Check Cell 2 3 2" xfId="9964" xr:uid="{00000000-0005-0000-0000-0000A7280000}"/>
    <cellStyle name="Check Cell 2 4" xfId="4896" xr:uid="{00000000-0005-0000-0000-0000A8280000}"/>
    <cellStyle name="Check Cell 2 5" xfId="7447" xr:uid="{00000000-0005-0000-0000-0000A9280000}"/>
    <cellStyle name="Check Cell 3" xfId="1275" xr:uid="{00000000-0005-0000-0000-0000AA280000}"/>
    <cellStyle name="Check Cell 3 2" xfId="3823" xr:uid="{00000000-0005-0000-0000-0000AB280000}"/>
    <cellStyle name="Check Cell 3 2 2" xfId="9965" xr:uid="{00000000-0005-0000-0000-0000AC280000}"/>
    <cellStyle name="Check Cell 3 3" xfId="5042" xr:uid="{00000000-0005-0000-0000-0000AD280000}"/>
    <cellStyle name="Check Cell 3 3 2" xfId="10658" xr:uid="{00000000-0005-0000-0000-0000AE280000}"/>
    <cellStyle name="Check Cell 3 4" xfId="7955" xr:uid="{00000000-0005-0000-0000-0000AF280000}"/>
    <cellStyle name="Check Cell 4" xfId="1497" xr:uid="{00000000-0005-0000-0000-0000B0280000}"/>
    <cellStyle name="Check Cell 4 2" xfId="8120" xr:uid="{00000000-0005-0000-0000-0000B1280000}"/>
    <cellStyle name="Check Cell 5" xfId="11949" xr:uid="{00000000-0005-0000-0000-0000B2280000}"/>
    <cellStyle name="Check Cell 6" xfId="7133" xr:uid="{00000000-0005-0000-0000-0000B3280000}"/>
    <cellStyle name="Claudio1" xfId="3824" xr:uid="{00000000-0005-0000-0000-0000B4280000}"/>
    <cellStyle name="coalcost" xfId="217" xr:uid="{00000000-0005-0000-0000-0000B5280000}"/>
    <cellStyle name="coalcost 2" xfId="5580" xr:uid="{00000000-0005-0000-0000-0000B6280000}"/>
    <cellStyle name="coalcost 2 2" xfId="6667" xr:uid="{00000000-0005-0000-0000-0000B7280000}"/>
    <cellStyle name="coalcost 2 2 2" xfId="20002" xr:uid="{00000000-0005-0000-0000-0000B8280000}"/>
    <cellStyle name="coalcost 2 2 2 2" xfId="25772" xr:uid="{00000000-0005-0000-0000-0000B9280000}"/>
    <cellStyle name="coalcost 2 2 2 3" xfId="33475" xr:uid="{00000000-0005-0000-0000-0000BA280000}"/>
    <cellStyle name="coalcost 2 2 3" xfId="18239" xr:uid="{00000000-0005-0000-0000-0000BB280000}"/>
    <cellStyle name="coalcost 2 2 3 2" xfId="24028" xr:uid="{00000000-0005-0000-0000-0000BC280000}"/>
    <cellStyle name="coalcost 2 2 3 3" xfId="31728" xr:uid="{00000000-0005-0000-0000-0000BD280000}"/>
    <cellStyle name="coalcost 2 2 4" xfId="16495" xr:uid="{00000000-0005-0000-0000-0000BE280000}"/>
    <cellStyle name="coalcost 2 2 4 2" xfId="30103" xr:uid="{00000000-0005-0000-0000-0000BF280000}"/>
    <cellStyle name="coalcost 2 2 5" xfId="22426" xr:uid="{00000000-0005-0000-0000-0000C0280000}"/>
    <cellStyle name="coalcost 2 2 5 2" xfId="35889" xr:uid="{00000000-0005-0000-0000-0000C1280000}"/>
    <cellStyle name="coalcost 2 2 6" xfId="28178" xr:uid="{00000000-0005-0000-0000-0000C2280000}"/>
    <cellStyle name="coalcost 2 3" xfId="19055" xr:uid="{00000000-0005-0000-0000-0000C3280000}"/>
    <cellStyle name="coalcost 2 3 2" xfId="24827" xr:uid="{00000000-0005-0000-0000-0000C4280000}"/>
    <cellStyle name="coalcost 2 3 3" xfId="32529" xr:uid="{00000000-0005-0000-0000-0000C5280000}"/>
    <cellStyle name="coalcost 2 4" xfId="20695" xr:uid="{00000000-0005-0000-0000-0000C6280000}"/>
    <cellStyle name="coalcost 2 4 2" xfId="26458" xr:uid="{00000000-0005-0000-0000-0000C7280000}"/>
    <cellStyle name="coalcost 2 4 3" xfId="34163" xr:uid="{00000000-0005-0000-0000-0000C8280000}"/>
    <cellStyle name="coalcost 2 5" xfId="15409" xr:uid="{00000000-0005-0000-0000-0000C9280000}"/>
    <cellStyle name="coalcost 2 5 2" xfId="29205" xr:uid="{00000000-0005-0000-0000-0000CA280000}"/>
    <cellStyle name="coalcost 2 6" xfId="21527" xr:uid="{00000000-0005-0000-0000-0000CB280000}"/>
    <cellStyle name="coalcost 2 6 2" xfId="34990" xr:uid="{00000000-0005-0000-0000-0000CC280000}"/>
    <cellStyle name="coalcost 2 7" xfId="27279" xr:uid="{00000000-0005-0000-0000-0000CD280000}"/>
    <cellStyle name="coalcost 3" xfId="16966" xr:uid="{00000000-0005-0000-0000-0000CE280000}"/>
    <cellStyle name="coalcost 3 2" xfId="22816" xr:uid="{00000000-0005-0000-0000-0000CF280000}"/>
    <cellStyle name="coalcost 3 2 2" xfId="36279" xr:uid="{00000000-0005-0000-0000-0000D0280000}"/>
    <cellStyle name="coalcost 3 3" xfId="30494" xr:uid="{00000000-0005-0000-0000-0000D1280000}"/>
    <cellStyle name="coalcost 4" xfId="20816" xr:uid="{00000000-0005-0000-0000-0000D2280000}"/>
    <cellStyle name="coalcost 4 2" xfId="26577" xr:uid="{00000000-0005-0000-0000-0000D3280000}"/>
    <cellStyle name="coalcost 4 3" xfId="34282" xr:uid="{00000000-0005-0000-0000-0000D4280000}"/>
    <cellStyle name="coalcost 5" xfId="14264" xr:uid="{00000000-0005-0000-0000-0000D5280000}"/>
    <cellStyle name="coalcost 5 2" xfId="28646" xr:uid="{00000000-0005-0000-0000-0000D6280000}"/>
    <cellStyle name="Col head bold" xfId="3825" xr:uid="{00000000-0005-0000-0000-0000D7280000}"/>
    <cellStyle name="Col head bold 2" xfId="9966" xr:uid="{00000000-0005-0000-0000-0000D8280000}"/>
    <cellStyle name="Col head light" xfId="218" xr:uid="{00000000-0005-0000-0000-0000D9280000}"/>
    <cellStyle name="Col head light 2" xfId="7207" xr:uid="{00000000-0005-0000-0000-0000DA280000}"/>
    <cellStyle name="Col head light 2 2" xfId="37432" xr:uid="{00000000-0005-0000-0000-0000DB280000}"/>
    <cellStyle name="ColBlue" xfId="3826" xr:uid="{00000000-0005-0000-0000-0000DC280000}"/>
    <cellStyle name="ColBlue 2" xfId="9967" xr:uid="{00000000-0005-0000-0000-0000DD280000}"/>
    <cellStyle name="ColGreen" xfId="3827" xr:uid="{00000000-0005-0000-0000-0000DE280000}"/>
    <cellStyle name="ColGreen 2" xfId="9968" xr:uid="{00000000-0005-0000-0000-0000DF280000}"/>
    <cellStyle name="ColRed" xfId="3828" xr:uid="{00000000-0005-0000-0000-0000E0280000}"/>
    <cellStyle name="ColRed 2" xfId="9969" xr:uid="{00000000-0005-0000-0000-0000E1280000}"/>
    <cellStyle name="Column Heading" xfId="3829" xr:uid="{00000000-0005-0000-0000-0000E2280000}"/>
    <cellStyle name="Column Heading 2" xfId="5371" xr:uid="{00000000-0005-0000-0000-0000E3280000}"/>
    <cellStyle name="Column Heading 2 2" xfId="6458" xr:uid="{00000000-0005-0000-0000-0000E4280000}"/>
    <cellStyle name="Column Heading 2 2 10" xfId="28007" xr:uid="{00000000-0005-0000-0000-0000E5280000}"/>
    <cellStyle name="Column Heading 2 2 11" xfId="11540" xr:uid="{00000000-0005-0000-0000-0000E6280000}"/>
    <cellStyle name="Column Heading 2 2 2" xfId="19823" xr:uid="{00000000-0005-0000-0000-0000E7280000}"/>
    <cellStyle name="Column Heading 2 2 2 2" xfId="25593" xr:uid="{00000000-0005-0000-0000-0000E8280000}"/>
    <cellStyle name="Column Heading 2 2 2 3" xfId="33296" xr:uid="{00000000-0005-0000-0000-0000E9280000}"/>
    <cellStyle name="Column Heading 2 2 3" xfId="20708" xr:uid="{00000000-0005-0000-0000-0000EA280000}"/>
    <cellStyle name="Column Heading 2 2 3 2" xfId="26471" xr:uid="{00000000-0005-0000-0000-0000EB280000}"/>
    <cellStyle name="Column Heading 2 2 3 3" xfId="34176" xr:uid="{00000000-0005-0000-0000-0000EC280000}"/>
    <cellStyle name="Column Heading 2 2 4" xfId="17874" xr:uid="{00000000-0005-0000-0000-0000ED280000}"/>
    <cellStyle name="Column Heading 2 2 4 2" xfId="23685" xr:uid="{00000000-0005-0000-0000-0000EE280000}"/>
    <cellStyle name="Column Heading 2 2 4 2 2" xfId="37148" xr:uid="{00000000-0005-0000-0000-0000EF280000}"/>
    <cellStyle name="Column Heading 2 2 4 3" xfId="31378" xr:uid="{00000000-0005-0000-0000-0000F0280000}"/>
    <cellStyle name="Column Heading 2 2 5" xfId="20719" xr:uid="{00000000-0005-0000-0000-0000F1280000}"/>
    <cellStyle name="Column Heading 2 2 5 2" xfId="26482" xr:uid="{00000000-0005-0000-0000-0000F2280000}"/>
    <cellStyle name="Column Heading 2 2 5 3" xfId="34187" xr:uid="{00000000-0005-0000-0000-0000F3280000}"/>
    <cellStyle name="Column Heading 2 2 6" xfId="17426" xr:uid="{00000000-0005-0000-0000-0000F4280000}"/>
    <cellStyle name="Column Heading 2 2 6 2" xfId="23251" xr:uid="{00000000-0005-0000-0000-0000F5280000}"/>
    <cellStyle name="Column Heading 2 2 6 2 2" xfId="36714" xr:uid="{00000000-0005-0000-0000-0000F6280000}"/>
    <cellStyle name="Column Heading 2 2 6 3" xfId="30939" xr:uid="{00000000-0005-0000-0000-0000F7280000}"/>
    <cellStyle name="Column Heading 2 2 7" xfId="18914" xr:uid="{00000000-0005-0000-0000-0000F8280000}"/>
    <cellStyle name="Column Heading 2 2 7 2" xfId="24686" xr:uid="{00000000-0005-0000-0000-0000F9280000}"/>
    <cellStyle name="Column Heading 2 2 7 3" xfId="32388" xr:uid="{00000000-0005-0000-0000-0000FA280000}"/>
    <cellStyle name="Column Heading 2 2 8" xfId="16287" xr:uid="{00000000-0005-0000-0000-0000FB280000}"/>
    <cellStyle name="Column Heading 2 2 8 2" xfId="29933" xr:uid="{00000000-0005-0000-0000-0000FC280000}"/>
    <cellStyle name="Column Heading 2 2 9" xfId="22255" xr:uid="{00000000-0005-0000-0000-0000FD280000}"/>
    <cellStyle name="Column Heading 2 2 9 2" xfId="35718" xr:uid="{00000000-0005-0000-0000-0000FE280000}"/>
    <cellStyle name="Column Heading 2 3" xfId="18872" xr:uid="{00000000-0005-0000-0000-0000FF280000}"/>
    <cellStyle name="Column Heading 2 3 2" xfId="24644" xr:uid="{00000000-0005-0000-0000-000000290000}"/>
    <cellStyle name="Column Heading 2 3 3" xfId="32346" xr:uid="{00000000-0005-0000-0000-000001290000}"/>
    <cellStyle name="Column Heading 2 4" xfId="18360" xr:uid="{00000000-0005-0000-0000-000002290000}"/>
    <cellStyle name="Column Heading 2 4 2" xfId="24140" xr:uid="{00000000-0005-0000-0000-000003290000}"/>
    <cellStyle name="Column Heading 2 4 3" xfId="31841" xr:uid="{00000000-0005-0000-0000-000004290000}"/>
    <cellStyle name="Column Heading 2 5" xfId="17820" xr:uid="{00000000-0005-0000-0000-000005290000}"/>
    <cellStyle name="Column Heading 2 5 2" xfId="23634" xr:uid="{00000000-0005-0000-0000-000006290000}"/>
    <cellStyle name="Column Heading 2 5 2 2" xfId="37097" xr:uid="{00000000-0005-0000-0000-000007290000}"/>
    <cellStyle name="Column Heading 2 5 3" xfId="31326" xr:uid="{00000000-0005-0000-0000-000008290000}"/>
    <cellStyle name="Column Heading 2 6" xfId="15201" xr:uid="{00000000-0005-0000-0000-000009290000}"/>
    <cellStyle name="Column Heading 2 6 2" xfId="29035" xr:uid="{00000000-0005-0000-0000-00000A290000}"/>
    <cellStyle name="Column Heading 2 7" xfId="21356" xr:uid="{00000000-0005-0000-0000-00000B290000}"/>
    <cellStyle name="Column Heading 2 7 2" xfId="34819" xr:uid="{00000000-0005-0000-0000-00000C290000}"/>
    <cellStyle name="Column Heading 2 8" xfId="27108" xr:uid="{00000000-0005-0000-0000-00000D290000}"/>
    <cellStyle name="Column Heading 2 9" xfId="10879" xr:uid="{00000000-0005-0000-0000-00000E290000}"/>
    <cellStyle name="Column Heading 3" xfId="14228" xr:uid="{00000000-0005-0000-0000-00000F290000}"/>
    <cellStyle name="Column Heading 3 2" xfId="28621" xr:uid="{00000000-0005-0000-0000-000010290000}"/>
    <cellStyle name="Column Heading 4" xfId="9970" xr:uid="{00000000-0005-0000-0000-000011290000}"/>
    <cellStyle name="Column Heading Input" xfId="3830" xr:uid="{00000000-0005-0000-0000-000012290000}"/>
    <cellStyle name="Column Heading Input 2" xfId="5434" xr:uid="{00000000-0005-0000-0000-000013290000}"/>
    <cellStyle name="Column Heading Input 2 2" xfId="6521" xr:uid="{00000000-0005-0000-0000-000014290000}"/>
    <cellStyle name="Column Heading Input 2 2 10" xfId="28063" xr:uid="{00000000-0005-0000-0000-000015290000}"/>
    <cellStyle name="Column Heading Input 2 2 11" xfId="11580" xr:uid="{00000000-0005-0000-0000-000016290000}"/>
    <cellStyle name="Column Heading Input 2 2 2" xfId="19881" xr:uid="{00000000-0005-0000-0000-000017290000}"/>
    <cellStyle name="Column Heading Input 2 2 2 2" xfId="25651" xr:uid="{00000000-0005-0000-0000-000018290000}"/>
    <cellStyle name="Column Heading Input 2 2 2 3" xfId="33354" xr:uid="{00000000-0005-0000-0000-000019290000}"/>
    <cellStyle name="Column Heading Input 2 2 3" xfId="20731" xr:uid="{00000000-0005-0000-0000-00001A290000}"/>
    <cellStyle name="Column Heading Input 2 2 3 2" xfId="26494" xr:uid="{00000000-0005-0000-0000-00001B290000}"/>
    <cellStyle name="Column Heading Input 2 2 3 3" xfId="34199" xr:uid="{00000000-0005-0000-0000-00001C290000}"/>
    <cellStyle name="Column Heading Input 2 2 4" xfId="17628" xr:uid="{00000000-0005-0000-0000-00001D290000}"/>
    <cellStyle name="Column Heading Input 2 2 4 2" xfId="23446" xr:uid="{00000000-0005-0000-0000-00001E290000}"/>
    <cellStyle name="Column Heading Input 2 2 4 2 2" xfId="36909" xr:uid="{00000000-0005-0000-0000-00001F290000}"/>
    <cellStyle name="Column Heading Input 2 2 4 3" xfId="31136" xr:uid="{00000000-0005-0000-0000-000020290000}"/>
    <cellStyle name="Column Heading Input 2 2 5" xfId="17236" xr:uid="{00000000-0005-0000-0000-000021290000}"/>
    <cellStyle name="Column Heading Input 2 2 5 2" xfId="23070" xr:uid="{00000000-0005-0000-0000-000022290000}"/>
    <cellStyle name="Column Heading Input 2 2 5 2 2" xfId="36533" xr:uid="{00000000-0005-0000-0000-000023290000}"/>
    <cellStyle name="Column Heading Input 2 2 5 3" xfId="30755" xr:uid="{00000000-0005-0000-0000-000024290000}"/>
    <cellStyle name="Column Heading Input 2 2 6" xfId="20472" xr:uid="{00000000-0005-0000-0000-000025290000}"/>
    <cellStyle name="Column Heading Input 2 2 6 2" xfId="26240" xr:uid="{00000000-0005-0000-0000-000026290000}"/>
    <cellStyle name="Column Heading Input 2 2 6 3" xfId="33944" xr:uid="{00000000-0005-0000-0000-000027290000}"/>
    <cellStyle name="Column Heading Input 2 2 7" xfId="20791" xr:uid="{00000000-0005-0000-0000-000028290000}"/>
    <cellStyle name="Column Heading Input 2 2 7 2" xfId="26552" xr:uid="{00000000-0005-0000-0000-000029290000}"/>
    <cellStyle name="Column Heading Input 2 2 7 3" xfId="34257" xr:uid="{00000000-0005-0000-0000-00002A290000}"/>
    <cellStyle name="Column Heading Input 2 2 8" xfId="16350" xr:uid="{00000000-0005-0000-0000-00002B290000}"/>
    <cellStyle name="Column Heading Input 2 2 8 2" xfId="29989" xr:uid="{00000000-0005-0000-0000-00002C290000}"/>
    <cellStyle name="Column Heading Input 2 2 9" xfId="22311" xr:uid="{00000000-0005-0000-0000-00002D290000}"/>
    <cellStyle name="Column Heading Input 2 2 9 2" xfId="35774" xr:uid="{00000000-0005-0000-0000-00002E290000}"/>
    <cellStyle name="Column Heading Input 2 3" xfId="18929" xr:uid="{00000000-0005-0000-0000-00002F290000}"/>
    <cellStyle name="Column Heading Input 2 3 2" xfId="24701" xr:uid="{00000000-0005-0000-0000-000030290000}"/>
    <cellStyle name="Column Heading Input 2 3 3" xfId="32403" xr:uid="{00000000-0005-0000-0000-000031290000}"/>
    <cellStyle name="Column Heading Input 2 4" xfId="17815" xr:uid="{00000000-0005-0000-0000-000032290000}"/>
    <cellStyle name="Column Heading Input 2 4 2" xfId="23629" xr:uid="{00000000-0005-0000-0000-000033290000}"/>
    <cellStyle name="Column Heading Input 2 4 2 2" xfId="37092" xr:uid="{00000000-0005-0000-0000-000034290000}"/>
    <cellStyle name="Column Heading Input 2 4 3" xfId="31321" xr:uid="{00000000-0005-0000-0000-000035290000}"/>
    <cellStyle name="Column Heading Input 2 5" xfId="18262" xr:uid="{00000000-0005-0000-0000-000036290000}"/>
    <cellStyle name="Column Heading Input 2 5 2" xfId="24044" xr:uid="{00000000-0005-0000-0000-000037290000}"/>
    <cellStyle name="Column Heading Input 2 5 3" xfId="31745" xr:uid="{00000000-0005-0000-0000-000038290000}"/>
    <cellStyle name="Column Heading Input 2 6" xfId="15264" xr:uid="{00000000-0005-0000-0000-000039290000}"/>
    <cellStyle name="Column Heading Input 2 6 2" xfId="29091" xr:uid="{00000000-0005-0000-0000-00003A290000}"/>
    <cellStyle name="Column Heading Input 2 7" xfId="21412" xr:uid="{00000000-0005-0000-0000-00003B290000}"/>
    <cellStyle name="Column Heading Input 2 7 2" xfId="34875" xr:uid="{00000000-0005-0000-0000-00003C290000}"/>
    <cellStyle name="Column Heading Input 2 8" xfId="27164" xr:uid="{00000000-0005-0000-0000-00003D290000}"/>
    <cellStyle name="Column Heading Input 2 9" xfId="10919" xr:uid="{00000000-0005-0000-0000-00003E290000}"/>
    <cellStyle name="Column Heading Input 3" xfId="14229" xr:uid="{00000000-0005-0000-0000-00003F290000}"/>
    <cellStyle name="Column Heading Input 3 2" xfId="28622" xr:uid="{00000000-0005-0000-0000-000040290000}"/>
    <cellStyle name="Column Heading Input 4" xfId="9971" xr:uid="{00000000-0005-0000-0000-000041290000}"/>
    <cellStyle name="Column_Title" xfId="3831" xr:uid="{00000000-0005-0000-0000-000042290000}"/>
    <cellStyle name="Comet" xfId="219" xr:uid="{00000000-0005-0000-0000-000043290000}"/>
    <cellStyle name="Comet 2" xfId="953" xr:uid="{00000000-0005-0000-0000-000044290000}"/>
    <cellStyle name="Comma" xfId="3" builtinId="3"/>
    <cellStyle name="Comma  - Style1" xfId="3832" xr:uid="{00000000-0005-0000-0000-000046290000}"/>
    <cellStyle name="Comma  - Style1 2" xfId="9972" xr:uid="{00000000-0005-0000-0000-000047290000}"/>
    <cellStyle name="Comma  - Style2" xfId="3833" xr:uid="{00000000-0005-0000-0000-000048290000}"/>
    <cellStyle name="Comma  - Style2 2" xfId="9973" xr:uid="{00000000-0005-0000-0000-000049290000}"/>
    <cellStyle name="Comma  - Style3" xfId="3834" xr:uid="{00000000-0005-0000-0000-00004A290000}"/>
    <cellStyle name="Comma  - Style3 2" xfId="9974" xr:uid="{00000000-0005-0000-0000-00004B290000}"/>
    <cellStyle name="Comma  - Style4" xfId="3835" xr:uid="{00000000-0005-0000-0000-00004C290000}"/>
    <cellStyle name="Comma  - Style4 2" xfId="9975" xr:uid="{00000000-0005-0000-0000-00004D290000}"/>
    <cellStyle name="Comma  - Style5" xfId="3836" xr:uid="{00000000-0005-0000-0000-00004E290000}"/>
    <cellStyle name="Comma  - Style5 2" xfId="9976" xr:uid="{00000000-0005-0000-0000-00004F290000}"/>
    <cellStyle name="Comma  - Style6" xfId="3837" xr:uid="{00000000-0005-0000-0000-000050290000}"/>
    <cellStyle name="Comma  - Style6 2" xfId="9977" xr:uid="{00000000-0005-0000-0000-000051290000}"/>
    <cellStyle name="Comma  - Style7" xfId="3838" xr:uid="{00000000-0005-0000-0000-000052290000}"/>
    <cellStyle name="Comma  - Style7 2" xfId="9978" xr:uid="{00000000-0005-0000-0000-000053290000}"/>
    <cellStyle name="Comma  - Style8" xfId="3839" xr:uid="{00000000-0005-0000-0000-000054290000}"/>
    <cellStyle name="Comma  - Style8 2" xfId="9979" xr:uid="{00000000-0005-0000-0000-000055290000}"/>
    <cellStyle name="Comma (0)" xfId="220" xr:uid="{00000000-0005-0000-0000-000056290000}"/>
    <cellStyle name="Comma (0) 2" xfId="954" xr:uid="{00000000-0005-0000-0000-000057290000}"/>
    <cellStyle name="Comma (0) 2 2" xfId="7683" xr:uid="{00000000-0005-0000-0000-000058290000}"/>
    <cellStyle name="Comma (0) 3" xfId="841" xr:uid="{00000000-0005-0000-0000-000059290000}"/>
    <cellStyle name="Comma (0) 3 2" xfId="7641" xr:uid="{00000000-0005-0000-0000-00005A290000}"/>
    <cellStyle name="Comma (0) 4" xfId="7208" xr:uid="{00000000-0005-0000-0000-00005B290000}"/>
    <cellStyle name="Comma (0)," xfId="221" xr:uid="{00000000-0005-0000-0000-00005D290000}"/>
    <cellStyle name="Comma (0), 2" xfId="955" xr:uid="{00000000-0005-0000-0000-00005E290000}"/>
    <cellStyle name="Comma (0), 2 2" xfId="7684" xr:uid="{00000000-0005-0000-0000-00005F290000}"/>
    <cellStyle name="Comma (0), 3" xfId="842" xr:uid="{00000000-0005-0000-0000-000060290000}"/>
    <cellStyle name="Comma (0), 3 2" xfId="7642" xr:uid="{00000000-0005-0000-0000-000061290000}"/>
    <cellStyle name="Comma (0), 4" xfId="7209" xr:uid="{00000000-0005-0000-0000-000062290000}"/>
    <cellStyle name="Comma (0)_Act Data" xfId="3840" xr:uid="{00000000-0005-0000-0000-00005C290000}"/>
    <cellStyle name="Comma (1)" xfId="3841" xr:uid="{00000000-0005-0000-0000-000063290000}"/>
    <cellStyle name="Comma (1) 2" xfId="9980" xr:uid="{00000000-0005-0000-0000-000064290000}"/>
    <cellStyle name="Comma (2)" xfId="3842" xr:uid="{00000000-0005-0000-0000-000065290000}"/>
    <cellStyle name="Comma (2) 2" xfId="9981" xr:uid="{00000000-0005-0000-0000-000066290000}"/>
    <cellStyle name="Comma [0] 2" xfId="7111" xr:uid="{00000000-0005-0000-0000-000067290000}"/>
    <cellStyle name="Comma [0] 2 2" xfId="37557" xr:uid="{00000000-0005-0000-0000-000068290000}"/>
    <cellStyle name="Comma [0] 2 3" xfId="37554" xr:uid="{00000000-0005-0000-0000-000069290000}"/>
    <cellStyle name="Comma [0] 3" xfId="37556" xr:uid="{00000000-0005-0000-0000-00006A290000}"/>
    <cellStyle name="Comma [0] 4" xfId="68" xr:uid="{00000000-0005-0000-0000-00006B290000}"/>
    <cellStyle name="Comma [0]," xfId="222" xr:uid="{00000000-0005-0000-0000-00006C290000}"/>
    <cellStyle name="Comma [0], 2" xfId="956" xr:uid="{00000000-0005-0000-0000-00006D290000}"/>
    <cellStyle name="Comma [00]" xfId="223" xr:uid="{00000000-0005-0000-0000-00006E290000}"/>
    <cellStyle name="Comma [00] 2" xfId="957" xr:uid="{00000000-0005-0000-0000-00006F290000}"/>
    <cellStyle name="Comma [00] 2 2" xfId="37433" xr:uid="{00000000-0005-0000-0000-000070290000}"/>
    <cellStyle name="Comma [00] 3" xfId="843" xr:uid="{00000000-0005-0000-0000-000071290000}"/>
    <cellStyle name="Comma [00] 4" xfId="3843" xr:uid="{00000000-0005-0000-0000-000072290000}"/>
    <cellStyle name="Comma [1]" xfId="224" xr:uid="{00000000-0005-0000-0000-000073290000}"/>
    <cellStyle name="Comma [1] 2" xfId="7210" xr:uid="{00000000-0005-0000-0000-000074290000}"/>
    <cellStyle name="Comma [2]" xfId="225" xr:uid="{00000000-0005-0000-0000-000075290000}"/>
    <cellStyle name="Comma [2] 2" xfId="7211" xr:uid="{00000000-0005-0000-0000-000076290000}"/>
    <cellStyle name="Comma [3]" xfId="226" xr:uid="{00000000-0005-0000-0000-000077290000}"/>
    <cellStyle name="Comma [3] 2" xfId="7212" xr:uid="{00000000-0005-0000-0000-000078290000}"/>
    <cellStyle name="Comma 0" xfId="227" xr:uid="{00000000-0005-0000-0000-000079290000}"/>
    <cellStyle name="Comma 0 2" xfId="37434" xr:uid="{00000000-0005-0000-0000-00007A290000}"/>
    <cellStyle name="Comma 1" xfId="228" xr:uid="{00000000-0005-0000-0000-00007B290000}"/>
    <cellStyle name="Comma 1 2" xfId="37435" xr:uid="{00000000-0005-0000-0000-00007C290000}"/>
    <cellStyle name="Comma 10" xfId="3041" xr:uid="{00000000-0005-0000-0000-00007D290000}"/>
    <cellStyle name="Comma 10 2" xfId="3844" xr:uid="{00000000-0005-0000-0000-00007E290000}"/>
    <cellStyle name="Comma 10 3" xfId="5151" xr:uid="{00000000-0005-0000-0000-00007F290000}"/>
    <cellStyle name="Comma 10 3 2" xfId="5736" xr:uid="{00000000-0005-0000-0000-000080290000}"/>
    <cellStyle name="Comma 10 3 2 2" xfId="6823" xr:uid="{00000000-0005-0000-0000-000081290000}"/>
    <cellStyle name="Comma 10 3 2 2 2" xfId="16651" xr:uid="{00000000-0005-0000-0000-000082290000}"/>
    <cellStyle name="Comma 10 3 2 3" xfId="15565" xr:uid="{00000000-0005-0000-0000-000083290000}"/>
    <cellStyle name="Comma 10 3 3" xfId="6240" xr:uid="{00000000-0005-0000-0000-000084290000}"/>
    <cellStyle name="Comma 10 3 3 2" xfId="16069" xr:uid="{00000000-0005-0000-0000-000085290000}"/>
    <cellStyle name="Comma 10 3 4" xfId="14981" xr:uid="{00000000-0005-0000-0000-000086290000}"/>
    <cellStyle name="Comma 10 4" xfId="5461" xr:uid="{00000000-0005-0000-0000-000087290000}"/>
    <cellStyle name="Comma 10 4 2" xfId="6548" xr:uid="{00000000-0005-0000-0000-000088290000}"/>
    <cellStyle name="Comma 10 4 2 2" xfId="16377" xr:uid="{00000000-0005-0000-0000-000089290000}"/>
    <cellStyle name="Comma 10 4 3" xfId="15291" xr:uid="{00000000-0005-0000-0000-00008A290000}"/>
    <cellStyle name="Comma 10 5" xfId="5989" xr:uid="{00000000-0005-0000-0000-00008B290000}"/>
    <cellStyle name="Comma 10 5 2" xfId="15818" xr:uid="{00000000-0005-0000-0000-00008C290000}"/>
    <cellStyle name="Comma 10 6" xfId="13769" xr:uid="{00000000-0005-0000-0000-00008D290000}"/>
    <cellStyle name="Comma 11" xfId="3350" xr:uid="{00000000-0005-0000-0000-00008E290000}"/>
    <cellStyle name="Comma 11 2" xfId="4538" xr:uid="{00000000-0005-0000-0000-00008F290000}"/>
    <cellStyle name="Comma 11 2 2" xfId="5222" xr:uid="{00000000-0005-0000-0000-000090290000}"/>
    <cellStyle name="Comma 11 2 2 2" xfId="5776" xr:uid="{00000000-0005-0000-0000-000091290000}"/>
    <cellStyle name="Comma 11 2 2 2 2" xfId="6863" xr:uid="{00000000-0005-0000-0000-000092290000}"/>
    <cellStyle name="Comma 11 2 2 2 2 2" xfId="16691" xr:uid="{00000000-0005-0000-0000-000093290000}"/>
    <cellStyle name="Comma 11 2 2 2 3" xfId="15605" xr:uid="{00000000-0005-0000-0000-000094290000}"/>
    <cellStyle name="Comma 11 2 2 3" xfId="6310" xr:uid="{00000000-0005-0000-0000-000095290000}"/>
    <cellStyle name="Comma 11 2 2 3 2" xfId="16139" xr:uid="{00000000-0005-0000-0000-000096290000}"/>
    <cellStyle name="Comma 11 2 2 4" xfId="15052" xr:uid="{00000000-0005-0000-0000-000097290000}"/>
    <cellStyle name="Comma 11 2 3" xfId="5562" xr:uid="{00000000-0005-0000-0000-000098290000}"/>
    <cellStyle name="Comma 11 2 3 2" xfId="6649" xr:uid="{00000000-0005-0000-0000-000099290000}"/>
    <cellStyle name="Comma 11 2 3 2 2" xfId="16477" xr:uid="{00000000-0005-0000-0000-00009A290000}"/>
    <cellStyle name="Comma 11 2 3 3" xfId="15391" xr:uid="{00000000-0005-0000-0000-00009B290000}"/>
    <cellStyle name="Comma 11 2 4" xfId="6053" xr:uid="{00000000-0005-0000-0000-00009C290000}"/>
    <cellStyle name="Comma 11 2 4 2" xfId="15882" xr:uid="{00000000-0005-0000-0000-00009D290000}"/>
    <cellStyle name="Comma 11 2 5" xfId="14595" xr:uid="{00000000-0005-0000-0000-00009E290000}"/>
    <cellStyle name="Comma 11 3" xfId="3845" xr:uid="{00000000-0005-0000-0000-00009F290000}"/>
    <cellStyle name="Comma 11 3 2" xfId="5178" xr:uid="{00000000-0005-0000-0000-0000A0290000}"/>
    <cellStyle name="Comma 11 3 2 2" xfId="5750" xr:uid="{00000000-0005-0000-0000-0000A1290000}"/>
    <cellStyle name="Comma 11 3 2 2 2" xfId="6837" xr:uid="{00000000-0005-0000-0000-0000A2290000}"/>
    <cellStyle name="Comma 11 3 2 2 2 2" xfId="16665" xr:uid="{00000000-0005-0000-0000-0000A3290000}"/>
    <cellStyle name="Comma 11 3 2 2 3" xfId="15579" xr:uid="{00000000-0005-0000-0000-0000A4290000}"/>
    <cellStyle name="Comma 11 3 2 3" xfId="6267" xr:uid="{00000000-0005-0000-0000-0000A5290000}"/>
    <cellStyle name="Comma 11 3 2 3 2" xfId="16096" xr:uid="{00000000-0005-0000-0000-0000A6290000}"/>
    <cellStyle name="Comma 11 3 2 4" xfId="15008" xr:uid="{00000000-0005-0000-0000-0000A7290000}"/>
    <cellStyle name="Comma 11 3 3" xfId="5519" xr:uid="{00000000-0005-0000-0000-0000A8290000}"/>
    <cellStyle name="Comma 11 3 3 2" xfId="6606" xr:uid="{00000000-0005-0000-0000-0000A9290000}"/>
    <cellStyle name="Comma 11 3 3 2 2" xfId="16435" xr:uid="{00000000-0005-0000-0000-0000AA290000}"/>
    <cellStyle name="Comma 11 3 3 3" xfId="15349" xr:uid="{00000000-0005-0000-0000-0000AB290000}"/>
    <cellStyle name="Comma 11 3 4" xfId="6015" xr:uid="{00000000-0005-0000-0000-0000AC290000}"/>
    <cellStyle name="Comma 11 3 4 2" xfId="15844" xr:uid="{00000000-0005-0000-0000-0000AD290000}"/>
    <cellStyle name="Comma 11 3 5" xfId="14230" xr:uid="{00000000-0005-0000-0000-0000AE290000}"/>
    <cellStyle name="Comma 11 4" xfId="5153" xr:uid="{00000000-0005-0000-0000-0000AF290000}"/>
    <cellStyle name="Comma 11 4 2" xfId="5738" xr:uid="{00000000-0005-0000-0000-0000B0290000}"/>
    <cellStyle name="Comma 11 4 2 2" xfId="6825" xr:uid="{00000000-0005-0000-0000-0000B1290000}"/>
    <cellStyle name="Comma 11 4 2 2 2" xfId="16653" xr:uid="{00000000-0005-0000-0000-0000B2290000}"/>
    <cellStyle name="Comma 11 4 2 3" xfId="15567" xr:uid="{00000000-0005-0000-0000-0000B3290000}"/>
    <cellStyle name="Comma 11 4 3" xfId="6242" xr:uid="{00000000-0005-0000-0000-0000B4290000}"/>
    <cellStyle name="Comma 11 4 3 2" xfId="16071" xr:uid="{00000000-0005-0000-0000-0000B5290000}"/>
    <cellStyle name="Comma 11 4 4" xfId="14983" xr:uid="{00000000-0005-0000-0000-0000B6290000}"/>
    <cellStyle name="Comma 11 5" xfId="5480" xr:uid="{00000000-0005-0000-0000-0000B7290000}"/>
    <cellStyle name="Comma 11 5 2" xfId="6567" xr:uid="{00000000-0005-0000-0000-0000B8290000}"/>
    <cellStyle name="Comma 11 5 2 2" xfId="16396" xr:uid="{00000000-0005-0000-0000-0000B9290000}"/>
    <cellStyle name="Comma 11 5 3" xfId="15310" xr:uid="{00000000-0005-0000-0000-0000BA290000}"/>
    <cellStyle name="Comma 11 6" xfId="5991" xr:uid="{00000000-0005-0000-0000-0000BB290000}"/>
    <cellStyle name="Comma 11 6 2" xfId="15820" xr:uid="{00000000-0005-0000-0000-0000BC290000}"/>
    <cellStyle name="Comma 11 7" xfId="14078" xr:uid="{00000000-0005-0000-0000-0000BD290000}"/>
    <cellStyle name="Comma 12" xfId="2821" xr:uid="{00000000-0005-0000-0000-0000BE290000}"/>
    <cellStyle name="Comma 12 2" xfId="5149" xr:uid="{00000000-0005-0000-0000-0000BF290000}"/>
    <cellStyle name="Comma 12 2 2" xfId="5734" xr:uid="{00000000-0005-0000-0000-0000C0290000}"/>
    <cellStyle name="Comma 12 2 2 2" xfId="6821" xr:uid="{00000000-0005-0000-0000-0000C1290000}"/>
    <cellStyle name="Comma 12 2 2 2 2" xfId="16649" xr:uid="{00000000-0005-0000-0000-0000C2290000}"/>
    <cellStyle name="Comma 12 2 2 3" xfId="15563" xr:uid="{00000000-0005-0000-0000-0000C3290000}"/>
    <cellStyle name="Comma 12 2 3" xfId="6238" xr:uid="{00000000-0005-0000-0000-0000C4290000}"/>
    <cellStyle name="Comma 12 2 3 2" xfId="16067" xr:uid="{00000000-0005-0000-0000-0000C5290000}"/>
    <cellStyle name="Comma 12 2 4" xfId="14979" xr:uid="{00000000-0005-0000-0000-0000C6290000}"/>
    <cellStyle name="Comma 12 3" xfId="5446" xr:uid="{00000000-0005-0000-0000-0000C7290000}"/>
    <cellStyle name="Comma 12 3 2" xfId="6533" xr:uid="{00000000-0005-0000-0000-0000C8290000}"/>
    <cellStyle name="Comma 12 3 2 2" xfId="16362" xr:uid="{00000000-0005-0000-0000-0000C9290000}"/>
    <cellStyle name="Comma 12 3 3" xfId="15276" xr:uid="{00000000-0005-0000-0000-0000CA290000}"/>
    <cellStyle name="Comma 12 4" xfId="5987" xr:uid="{00000000-0005-0000-0000-0000CB290000}"/>
    <cellStyle name="Comma 12 4 2" xfId="15816" xr:uid="{00000000-0005-0000-0000-0000CC290000}"/>
    <cellStyle name="Comma 12 5" xfId="13549" xr:uid="{00000000-0005-0000-0000-0000CD290000}"/>
    <cellStyle name="Comma 13" xfId="2369" xr:uid="{00000000-0005-0000-0000-0000CE290000}"/>
    <cellStyle name="Comma 13 2" xfId="5146" xr:uid="{00000000-0005-0000-0000-0000CF290000}"/>
    <cellStyle name="Comma 13 2 2" xfId="5731" xr:uid="{00000000-0005-0000-0000-0000D0290000}"/>
    <cellStyle name="Comma 13 2 2 2" xfId="6818" xr:uid="{00000000-0005-0000-0000-0000D1290000}"/>
    <cellStyle name="Comma 13 2 2 2 2" xfId="16646" xr:uid="{00000000-0005-0000-0000-0000D2290000}"/>
    <cellStyle name="Comma 13 2 2 3" xfId="15560" xr:uid="{00000000-0005-0000-0000-0000D3290000}"/>
    <cellStyle name="Comma 13 2 3" xfId="6235" xr:uid="{00000000-0005-0000-0000-0000D4290000}"/>
    <cellStyle name="Comma 13 2 3 2" xfId="16064" xr:uid="{00000000-0005-0000-0000-0000D5290000}"/>
    <cellStyle name="Comma 13 2 4" xfId="14976" xr:uid="{00000000-0005-0000-0000-0000D6290000}"/>
    <cellStyle name="Comma 13 3" xfId="5418" xr:uid="{00000000-0005-0000-0000-0000D7290000}"/>
    <cellStyle name="Comma 13 3 2" xfId="6505" xr:uid="{00000000-0005-0000-0000-0000D8290000}"/>
    <cellStyle name="Comma 13 3 2 2" xfId="16334" xr:uid="{00000000-0005-0000-0000-0000D9290000}"/>
    <cellStyle name="Comma 13 3 3" xfId="15248" xr:uid="{00000000-0005-0000-0000-0000DA290000}"/>
    <cellStyle name="Comma 13 4" xfId="5984" xr:uid="{00000000-0005-0000-0000-0000DB290000}"/>
    <cellStyle name="Comma 13 4 2" xfId="15813" xr:uid="{00000000-0005-0000-0000-0000DC290000}"/>
    <cellStyle name="Comma 13 5" xfId="13097" xr:uid="{00000000-0005-0000-0000-0000DD290000}"/>
    <cellStyle name="Comma 14" xfId="4747" xr:uid="{00000000-0005-0000-0000-0000DE290000}"/>
    <cellStyle name="Comma 14 2" xfId="5582" xr:uid="{00000000-0005-0000-0000-0000DF290000}"/>
    <cellStyle name="Comma 14 2 2" xfId="6669" xr:uid="{00000000-0005-0000-0000-0000E0290000}"/>
    <cellStyle name="Comma 14 2 2 2" xfId="16497" xr:uid="{00000000-0005-0000-0000-0000E1290000}"/>
    <cellStyle name="Comma 14 2 3" xfId="15411" xr:uid="{00000000-0005-0000-0000-0000E2290000}"/>
    <cellStyle name="Comma 14 3" xfId="6088" xr:uid="{00000000-0005-0000-0000-0000E3290000}"/>
    <cellStyle name="Comma 14 3 2" xfId="15917" xr:uid="{00000000-0005-0000-0000-0000E4290000}"/>
    <cellStyle name="Comma 14 4" xfId="14792" xr:uid="{00000000-0005-0000-0000-0000E5290000}"/>
    <cellStyle name="Comma 14 5" xfId="37284" xr:uid="{00000000-0005-0000-0000-0000E6290000}"/>
    <cellStyle name="Comma 15" xfId="4765" xr:uid="{00000000-0005-0000-0000-0000E7290000}"/>
    <cellStyle name="Comma 15 2" xfId="5585" xr:uid="{00000000-0005-0000-0000-0000E8290000}"/>
    <cellStyle name="Comma 15 2 2" xfId="6672" xr:uid="{00000000-0005-0000-0000-0000E9290000}"/>
    <cellStyle name="Comma 15 2 2 2" xfId="16500" xr:uid="{00000000-0005-0000-0000-0000EA290000}"/>
    <cellStyle name="Comma 15 2 3" xfId="15414" xr:uid="{00000000-0005-0000-0000-0000EB290000}"/>
    <cellStyle name="Comma 15 3" xfId="6091" xr:uid="{00000000-0005-0000-0000-0000EC290000}"/>
    <cellStyle name="Comma 15 3 2" xfId="15920" xr:uid="{00000000-0005-0000-0000-0000ED290000}"/>
    <cellStyle name="Comma 15 4" xfId="14800" xr:uid="{00000000-0005-0000-0000-0000EE290000}"/>
    <cellStyle name="Comma 16" xfId="4787" xr:uid="{00000000-0005-0000-0000-0000EF290000}"/>
    <cellStyle name="Comma 16 2" xfId="5593" xr:uid="{00000000-0005-0000-0000-0000F0290000}"/>
    <cellStyle name="Comma 16 2 2" xfId="6680" xr:uid="{00000000-0005-0000-0000-0000F1290000}"/>
    <cellStyle name="Comma 16 2 2 2" xfId="16508" xr:uid="{00000000-0005-0000-0000-0000F2290000}"/>
    <cellStyle name="Comma 16 2 3" xfId="15422" xr:uid="{00000000-0005-0000-0000-0000F3290000}"/>
    <cellStyle name="Comma 16 3" xfId="6097" xr:uid="{00000000-0005-0000-0000-0000F4290000}"/>
    <cellStyle name="Comma 16 3 2" xfId="15926" xr:uid="{00000000-0005-0000-0000-0000F5290000}"/>
    <cellStyle name="Comma 16 4" xfId="14808" xr:uid="{00000000-0005-0000-0000-0000F6290000}"/>
    <cellStyle name="Comma 17" xfId="4786" xr:uid="{00000000-0005-0000-0000-0000F7290000}"/>
    <cellStyle name="Comma 17 2" xfId="5592" xr:uid="{00000000-0005-0000-0000-0000F8290000}"/>
    <cellStyle name="Comma 17 2 2" xfId="6679" xr:uid="{00000000-0005-0000-0000-0000F9290000}"/>
    <cellStyle name="Comma 17 2 2 2" xfId="16507" xr:uid="{00000000-0005-0000-0000-0000FA290000}"/>
    <cellStyle name="Comma 17 2 3" xfId="15421" xr:uid="{00000000-0005-0000-0000-0000FB290000}"/>
    <cellStyle name="Comma 17 3" xfId="6096" xr:uid="{00000000-0005-0000-0000-0000FC290000}"/>
    <cellStyle name="Comma 17 3 2" xfId="15925" xr:uid="{00000000-0005-0000-0000-0000FD290000}"/>
    <cellStyle name="Comma 17 4" xfId="14807" xr:uid="{00000000-0005-0000-0000-0000FE290000}"/>
    <cellStyle name="Comma 18" xfId="4793" xr:uid="{00000000-0005-0000-0000-0000FF290000}"/>
    <cellStyle name="Comma 18 2" xfId="5595" xr:uid="{00000000-0005-0000-0000-0000002A0000}"/>
    <cellStyle name="Comma 18 2 2" xfId="6682" xr:uid="{00000000-0005-0000-0000-0000012A0000}"/>
    <cellStyle name="Comma 18 2 2 2" xfId="16510" xr:uid="{00000000-0005-0000-0000-0000022A0000}"/>
    <cellStyle name="Comma 18 2 3" xfId="15424" xr:uid="{00000000-0005-0000-0000-0000032A0000}"/>
    <cellStyle name="Comma 18 3" xfId="6098" xr:uid="{00000000-0005-0000-0000-0000042A0000}"/>
    <cellStyle name="Comma 18 3 2" xfId="15927" xr:uid="{00000000-0005-0000-0000-0000052A0000}"/>
    <cellStyle name="Comma 18 4" xfId="14812" xr:uid="{00000000-0005-0000-0000-0000062A0000}"/>
    <cellStyle name="Comma 19" xfId="5034" xr:uid="{00000000-0005-0000-0000-0000072A0000}"/>
    <cellStyle name="Comma 19 2" xfId="5644" xr:uid="{00000000-0005-0000-0000-0000082A0000}"/>
    <cellStyle name="Comma 19 2 2" xfId="6731" xr:uid="{00000000-0005-0000-0000-0000092A0000}"/>
    <cellStyle name="Comma 19 2 2 2" xfId="16559" xr:uid="{00000000-0005-0000-0000-00000A2A0000}"/>
    <cellStyle name="Comma 19 2 3" xfId="15473" xr:uid="{00000000-0005-0000-0000-00000B2A0000}"/>
    <cellStyle name="Comma 19 3" xfId="6148" xr:uid="{00000000-0005-0000-0000-00000C2A0000}"/>
    <cellStyle name="Comma 19 3 2" xfId="15977" xr:uid="{00000000-0005-0000-0000-00000D2A0000}"/>
    <cellStyle name="Comma 19 4" xfId="14886" xr:uid="{00000000-0005-0000-0000-00000E2A0000}"/>
    <cellStyle name="Comma 2" xfId="15" xr:uid="{00000000-0005-0000-0000-00000F2A0000}"/>
    <cellStyle name="Comma 2 2" xfId="4539" xr:uid="{00000000-0005-0000-0000-0000102A0000}"/>
    <cellStyle name="Comma 2 2 2" xfId="4774" xr:uid="{00000000-0005-0000-0000-0000112A0000}"/>
    <cellStyle name="Comma 2 2 2 2" xfId="5588" xr:uid="{00000000-0005-0000-0000-0000122A0000}"/>
    <cellStyle name="Comma 2 2 2 2 2" xfId="6675" xr:uid="{00000000-0005-0000-0000-0000132A0000}"/>
    <cellStyle name="Comma 2 2 2 2 2 2" xfId="16503" xr:uid="{00000000-0005-0000-0000-0000142A0000}"/>
    <cellStyle name="Comma 2 2 2 2 3" xfId="15417" xr:uid="{00000000-0005-0000-0000-0000152A0000}"/>
    <cellStyle name="Comma 2 2 2 3" xfId="6094" xr:uid="{00000000-0005-0000-0000-0000162A0000}"/>
    <cellStyle name="Comma 2 2 2 3 2" xfId="15923" xr:uid="{00000000-0005-0000-0000-0000172A0000}"/>
    <cellStyle name="Comma 2 2 2 4" xfId="14804" xr:uid="{00000000-0005-0000-0000-0000182A0000}"/>
    <cellStyle name="Comma 2 2 3" xfId="4760" xr:uid="{00000000-0005-0000-0000-0000192A0000}"/>
    <cellStyle name="Comma 2 2 3 2" xfId="5583" xr:uid="{00000000-0005-0000-0000-00001A2A0000}"/>
    <cellStyle name="Comma 2 2 3 2 2" xfId="6670" xr:uid="{00000000-0005-0000-0000-00001B2A0000}"/>
    <cellStyle name="Comma 2 2 3 2 2 2" xfId="16498" xr:uid="{00000000-0005-0000-0000-00001C2A0000}"/>
    <cellStyle name="Comma 2 2 3 2 3" xfId="15412" xr:uid="{00000000-0005-0000-0000-00001D2A0000}"/>
    <cellStyle name="Comma 2 2 3 3" xfId="6089" xr:uid="{00000000-0005-0000-0000-00001E2A0000}"/>
    <cellStyle name="Comma 2 2 3 3 2" xfId="15918" xr:uid="{00000000-0005-0000-0000-00001F2A0000}"/>
    <cellStyle name="Comma 2 2 3 4" xfId="14796" xr:uid="{00000000-0005-0000-0000-0000202A0000}"/>
    <cellStyle name="Comma 2 2 4" xfId="4900" xr:uid="{00000000-0005-0000-0000-0000212A0000}"/>
    <cellStyle name="Comma 2 2 4 2" xfId="5610" xr:uid="{00000000-0005-0000-0000-0000222A0000}"/>
    <cellStyle name="Comma 2 2 4 2 2" xfId="6697" xr:uid="{00000000-0005-0000-0000-0000232A0000}"/>
    <cellStyle name="Comma 2 2 4 2 2 2" xfId="16525" xr:uid="{00000000-0005-0000-0000-0000242A0000}"/>
    <cellStyle name="Comma 2 2 4 2 3" xfId="15439" xr:uid="{00000000-0005-0000-0000-0000252A0000}"/>
    <cellStyle name="Comma 2 2 4 3" xfId="6112" xr:uid="{00000000-0005-0000-0000-0000262A0000}"/>
    <cellStyle name="Comma 2 2 4 3 2" xfId="15941" xr:uid="{00000000-0005-0000-0000-0000272A0000}"/>
    <cellStyle name="Comma 2 2 4 4" xfId="14826" xr:uid="{00000000-0005-0000-0000-0000282A0000}"/>
    <cellStyle name="Comma 2 2 5" xfId="5563" xr:uid="{00000000-0005-0000-0000-0000292A0000}"/>
    <cellStyle name="Comma 2 2 5 2" xfId="6650" xr:uid="{00000000-0005-0000-0000-00002A2A0000}"/>
    <cellStyle name="Comma 2 2 5 2 2" xfId="16478" xr:uid="{00000000-0005-0000-0000-00002B2A0000}"/>
    <cellStyle name="Comma 2 2 5 3" xfId="15392" xr:uid="{00000000-0005-0000-0000-00002C2A0000}"/>
    <cellStyle name="Comma 2 2 6" xfId="6054" xr:uid="{00000000-0005-0000-0000-00002D2A0000}"/>
    <cellStyle name="Comma 2 2 6 2" xfId="15883" xr:uid="{00000000-0005-0000-0000-00002E2A0000}"/>
    <cellStyle name="Comma 2 2 7" xfId="7115" xr:uid="{00000000-0005-0000-0000-00002F2A0000}"/>
    <cellStyle name="Comma 2 2 7 2" xfId="14596" xr:uid="{00000000-0005-0000-0000-0000302A0000}"/>
    <cellStyle name="Comma 2 2 8" xfId="37436" xr:uid="{00000000-0005-0000-0000-0000312A0000}"/>
    <cellStyle name="Comma 2 3" xfId="3846" xr:uid="{00000000-0005-0000-0000-0000322A0000}"/>
    <cellStyle name="Comma 2 3 2" xfId="4772" xr:uid="{00000000-0005-0000-0000-0000332A0000}"/>
    <cellStyle name="Comma 2 3 2 2" xfId="5587" xr:uid="{00000000-0005-0000-0000-0000342A0000}"/>
    <cellStyle name="Comma 2 3 2 2 2" xfId="6674" xr:uid="{00000000-0005-0000-0000-0000352A0000}"/>
    <cellStyle name="Comma 2 3 2 2 2 2" xfId="16502" xr:uid="{00000000-0005-0000-0000-0000362A0000}"/>
    <cellStyle name="Comma 2 3 2 2 3" xfId="15416" xr:uid="{00000000-0005-0000-0000-0000372A0000}"/>
    <cellStyle name="Comma 2 3 2 3" xfId="6093" xr:uid="{00000000-0005-0000-0000-0000382A0000}"/>
    <cellStyle name="Comma 2 3 2 3 2" xfId="15922" xr:uid="{00000000-0005-0000-0000-0000392A0000}"/>
    <cellStyle name="Comma 2 3 2 4" xfId="14803" xr:uid="{00000000-0005-0000-0000-00003A2A0000}"/>
    <cellStyle name="Comma 2 3 3" xfId="5520" xr:uid="{00000000-0005-0000-0000-00003B2A0000}"/>
    <cellStyle name="Comma 2 3 3 2" xfId="6607" xr:uid="{00000000-0005-0000-0000-00003C2A0000}"/>
    <cellStyle name="Comma 2 3 3 2 2" xfId="16436" xr:uid="{00000000-0005-0000-0000-00003D2A0000}"/>
    <cellStyle name="Comma 2 3 3 3" xfId="15350" xr:uid="{00000000-0005-0000-0000-00003E2A0000}"/>
    <cellStyle name="Comma 2 3 4" xfId="6016" xr:uid="{00000000-0005-0000-0000-00003F2A0000}"/>
    <cellStyle name="Comma 2 3 4 2" xfId="15845" xr:uid="{00000000-0005-0000-0000-0000402A0000}"/>
    <cellStyle name="Comma 2 3 5" xfId="14231" xr:uid="{00000000-0005-0000-0000-0000412A0000}"/>
    <cellStyle name="Comma 2 4" xfId="4901" xr:uid="{00000000-0005-0000-0000-0000422A0000}"/>
    <cellStyle name="Comma 2 4 2" xfId="5611" xr:uid="{00000000-0005-0000-0000-0000432A0000}"/>
    <cellStyle name="Comma 2 4 2 2" xfId="6698" xr:uid="{00000000-0005-0000-0000-0000442A0000}"/>
    <cellStyle name="Comma 2 4 2 2 2" xfId="16526" xr:uid="{00000000-0005-0000-0000-0000452A0000}"/>
    <cellStyle name="Comma 2 4 2 3" xfId="15440" xr:uid="{00000000-0005-0000-0000-0000462A0000}"/>
    <cellStyle name="Comma 2 4 3" xfId="6113" xr:uid="{00000000-0005-0000-0000-0000472A0000}"/>
    <cellStyle name="Comma 2 4 3 2" xfId="15942" xr:uid="{00000000-0005-0000-0000-0000482A0000}"/>
    <cellStyle name="Comma 2 4 4" xfId="14827" xr:uid="{00000000-0005-0000-0000-0000492A0000}"/>
    <cellStyle name="Comma 2 5" xfId="5057" xr:uid="{00000000-0005-0000-0000-00004A2A0000}"/>
    <cellStyle name="Comma 2 5 2" xfId="5646" xr:uid="{00000000-0005-0000-0000-00004B2A0000}"/>
    <cellStyle name="Comma 2 5 2 2" xfId="6733" xr:uid="{00000000-0005-0000-0000-00004C2A0000}"/>
    <cellStyle name="Comma 2 5 2 2 2" xfId="16561" xr:uid="{00000000-0005-0000-0000-00004D2A0000}"/>
    <cellStyle name="Comma 2 5 2 3" xfId="15475" xr:uid="{00000000-0005-0000-0000-00004E2A0000}"/>
    <cellStyle name="Comma 2 5 3" xfId="6150" xr:uid="{00000000-0005-0000-0000-00004F2A0000}"/>
    <cellStyle name="Comma 2 5 3 2" xfId="15979" xr:uid="{00000000-0005-0000-0000-0000502A0000}"/>
    <cellStyle name="Comma 2 5 4" xfId="14888" xr:uid="{00000000-0005-0000-0000-0000512A0000}"/>
    <cellStyle name="Comma 2 6" xfId="11981" xr:uid="{00000000-0005-0000-0000-0000522A0000}"/>
    <cellStyle name="Comma 2 7" xfId="7213" xr:uid="{00000000-0005-0000-0000-0000532A0000}"/>
    <cellStyle name="Comma 2 8" xfId="229" xr:uid="{00000000-0005-0000-0000-0000542A0000}"/>
    <cellStyle name="Comma 20" xfId="5078" xr:uid="{00000000-0005-0000-0000-0000552A0000}"/>
    <cellStyle name="Comma 20 2" xfId="5666" xr:uid="{00000000-0005-0000-0000-0000562A0000}"/>
    <cellStyle name="Comma 20 2 2" xfId="6753" xr:uid="{00000000-0005-0000-0000-0000572A0000}"/>
    <cellStyle name="Comma 20 2 2 2" xfId="16581" xr:uid="{00000000-0005-0000-0000-0000582A0000}"/>
    <cellStyle name="Comma 20 2 3" xfId="15495" xr:uid="{00000000-0005-0000-0000-0000592A0000}"/>
    <cellStyle name="Comma 20 3" xfId="6170" xr:uid="{00000000-0005-0000-0000-00005A2A0000}"/>
    <cellStyle name="Comma 20 3 2" xfId="15999" xr:uid="{00000000-0005-0000-0000-00005B2A0000}"/>
    <cellStyle name="Comma 20 4" xfId="14908" xr:uid="{00000000-0005-0000-0000-00005C2A0000}"/>
    <cellStyle name="Comma 21" xfId="5284" xr:uid="{00000000-0005-0000-0000-00005D2A0000}"/>
    <cellStyle name="Comma 21 2" xfId="6371" xr:uid="{00000000-0005-0000-0000-00005E2A0000}"/>
    <cellStyle name="Comma 21 2 2" xfId="16200" xr:uid="{00000000-0005-0000-0000-00005F2A0000}"/>
    <cellStyle name="Comma 21 3" xfId="15114" xr:uid="{00000000-0005-0000-0000-0000602A0000}"/>
    <cellStyle name="Comma 22" xfId="5331" xr:uid="{00000000-0005-0000-0000-0000612A0000}"/>
    <cellStyle name="Comma 22 2" xfId="6418" xr:uid="{00000000-0005-0000-0000-0000622A0000}"/>
    <cellStyle name="Comma 22 2 2" xfId="16247" xr:uid="{00000000-0005-0000-0000-0000632A0000}"/>
    <cellStyle name="Comma 22 3" xfId="15161" xr:uid="{00000000-0005-0000-0000-0000642A0000}"/>
    <cellStyle name="Comma 23" xfId="5978" xr:uid="{00000000-0005-0000-0000-0000652A0000}"/>
    <cellStyle name="Comma 23 2" xfId="15807" xr:uid="{00000000-0005-0000-0000-0000662A0000}"/>
    <cellStyle name="Comma 24" xfId="7107" xr:uid="{00000000-0005-0000-0000-0000672A0000}"/>
    <cellStyle name="Comma 24 2" xfId="12022" xr:uid="{00000000-0005-0000-0000-0000682A0000}"/>
    <cellStyle name="Comma 25" xfId="12" xr:uid="{00000000-0005-0000-0000-0000692A0000}"/>
    <cellStyle name="Comma 25 2" xfId="7114" xr:uid="{00000000-0005-0000-0000-00006A2A0000}"/>
    <cellStyle name="Comma 26" xfId="7117" xr:uid="{00000000-0005-0000-0000-00006B2A0000}"/>
    <cellStyle name="Comma 26 2" xfId="18199" xr:uid="{00000000-0005-0000-0000-00006C2A0000}"/>
    <cellStyle name="Comma 27" xfId="18369" xr:uid="{00000000-0005-0000-0000-00006D2A0000}"/>
    <cellStyle name="Comma 28" xfId="18132" xr:uid="{00000000-0005-0000-0000-00006E2A0000}"/>
    <cellStyle name="Comma 29" xfId="17423" xr:uid="{00000000-0005-0000-0000-00006F2A0000}"/>
    <cellStyle name="Comma 3" xfId="230" xr:uid="{00000000-0005-0000-0000-0000702A0000}"/>
    <cellStyle name="Comma 3 2" xfId="2365" xr:uid="{00000000-0005-0000-0000-0000712A0000}"/>
    <cellStyle name="Comma 3 2 2" xfId="4541" xr:uid="{00000000-0005-0000-0000-0000722A0000}"/>
    <cellStyle name="Comma 3 2 2 2" xfId="5224" xr:uid="{00000000-0005-0000-0000-0000732A0000}"/>
    <cellStyle name="Comma 3 2 2 2 2" xfId="5778" xr:uid="{00000000-0005-0000-0000-0000742A0000}"/>
    <cellStyle name="Comma 3 2 2 2 2 2" xfId="6865" xr:uid="{00000000-0005-0000-0000-0000752A0000}"/>
    <cellStyle name="Comma 3 2 2 2 2 2 2" xfId="16693" xr:uid="{00000000-0005-0000-0000-0000762A0000}"/>
    <cellStyle name="Comma 3 2 2 2 2 3" xfId="15607" xr:uid="{00000000-0005-0000-0000-0000772A0000}"/>
    <cellStyle name="Comma 3 2 2 2 3" xfId="6312" xr:uid="{00000000-0005-0000-0000-0000782A0000}"/>
    <cellStyle name="Comma 3 2 2 2 3 2" xfId="16141" xr:uid="{00000000-0005-0000-0000-0000792A0000}"/>
    <cellStyle name="Comma 3 2 2 2 4" xfId="15054" xr:uid="{00000000-0005-0000-0000-00007A2A0000}"/>
    <cellStyle name="Comma 3 2 2 3" xfId="5565" xr:uid="{00000000-0005-0000-0000-00007B2A0000}"/>
    <cellStyle name="Comma 3 2 2 3 2" xfId="6652" xr:uid="{00000000-0005-0000-0000-00007C2A0000}"/>
    <cellStyle name="Comma 3 2 2 3 2 2" xfId="16480" xr:uid="{00000000-0005-0000-0000-00007D2A0000}"/>
    <cellStyle name="Comma 3 2 2 3 3" xfId="15394" xr:uid="{00000000-0005-0000-0000-00007E2A0000}"/>
    <cellStyle name="Comma 3 2 2 4" xfId="6056" xr:uid="{00000000-0005-0000-0000-00007F2A0000}"/>
    <cellStyle name="Comma 3 2 2 4 2" xfId="15885" xr:uid="{00000000-0005-0000-0000-0000802A0000}"/>
    <cellStyle name="Comma 3 2 2 5" xfId="14598" xr:uid="{00000000-0005-0000-0000-0000812A0000}"/>
    <cellStyle name="Comma 3 2 3" xfId="3848" xr:uid="{00000000-0005-0000-0000-0000822A0000}"/>
    <cellStyle name="Comma 3 2 3 2" xfId="5180" xr:uid="{00000000-0005-0000-0000-0000832A0000}"/>
    <cellStyle name="Comma 3 2 3 2 2" xfId="5752" xr:uid="{00000000-0005-0000-0000-0000842A0000}"/>
    <cellStyle name="Comma 3 2 3 2 2 2" xfId="6839" xr:uid="{00000000-0005-0000-0000-0000852A0000}"/>
    <cellStyle name="Comma 3 2 3 2 2 2 2" xfId="16667" xr:uid="{00000000-0005-0000-0000-0000862A0000}"/>
    <cellStyle name="Comma 3 2 3 2 2 3" xfId="15581" xr:uid="{00000000-0005-0000-0000-0000872A0000}"/>
    <cellStyle name="Comma 3 2 3 2 3" xfId="6269" xr:uid="{00000000-0005-0000-0000-0000882A0000}"/>
    <cellStyle name="Comma 3 2 3 2 3 2" xfId="16098" xr:uid="{00000000-0005-0000-0000-0000892A0000}"/>
    <cellStyle name="Comma 3 2 3 2 4" xfId="15010" xr:uid="{00000000-0005-0000-0000-00008A2A0000}"/>
    <cellStyle name="Comma 3 2 3 3" xfId="5522" xr:uid="{00000000-0005-0000-0000-00008B2A0000}"/>
    <cellStyle name="Comma 3 2 3 3 2" xfId="6609" xr:uid="{00000000-0005-0000-0000-00008C2A0000}"/>
    <cellStyle name="Comma 3 2 3 3 2 2" xfId="16438" xr:uid="{00000000-0005-0000-0000-00008D2A0000}"/>
    <cellStyle name="Comma 3 2 3 3 3" xfId="15352" xr:uid="{00000000-0005-0000-0000-00008E2A0000}"/>
    <cellStyle name="Comma 3 2 3 4" xfId="6018" xr:uid="{00000000-0005-0000-0000-00008F2A0000}"/>
    <cellStyle name="Comma 3 2 3 4 2" xfId="15847" xr:uid="{00000000-0005-0000-0000-0000902A0000}"/>
    <cellStyle name="Comma 3 2 3 5" xfId="14233" xr:uid="{00000000-0005-0000-0000-0000912A0000}"/>
    <cellStyle name="Comma 3 2 4" xfId="5143" xr:uid="{00000000-0005-0000-0000-0000922A0000}"/>
    <cellStyle name="Comma 3 2 4 2" xfId="5728" xr:uid="{00000000-0005-0000-0000-0000932A0000}"/>
    <cellStyle name="Comma 3 2 4 2 2" xfId="6815" xr:uid="{00000000-0005-0000-0000-0000942A0000}"/>
    <cellStyle name="Comma 3 2 4 2 2 2" xfId="16643" xr:uid="{00000000-0005-0000-0000-0000952A0000}"/>
    <cellStyle name="Comma 3 2 4 2 3" xfId="15557" xr:uid="{00000000-0005-0000-0000-0000962A0000}"/>
    <cellStyle name="Comma 3 2 4 3" xfId="6232" xr:uid="{00000000-0005-0000-0000-0000972A0000}"/>
    <cellStyle name="Comma 3 2 4 3 2" xfId="16061" xr:uid="{00000000-0005-0000-0000-0000982A0000}"/>
    <cellStyle name="Comma 3 2 4 4" xfId="14973" xr:uid="{00000000-0005-0000-0000-0000992A0000}"/>
    <cellStyle name="Comma 3 2 5" xfId="5415" xr:uid="{00000000-0005-0000-0000-00009A2A0000}"/>
    <cellStyle name="Comma 3 2 5 2" xfId="6502" xr:uid="{00000000-0005-0000-0000-00009B2A0000}"/>
    <cellStyle name="Comma 3 2 5 2 2" xfId="16331" xr:uid="{00000000-0005-0000-0000-00009C2A0000}"/>
    <cellStyle name="Comma 3 2 5 3" xfId="15245" xr:uid="{00000000-0005-0000-0000-00009D2A0000}"/>
    <cellStyle name="Comma 3 2 6" xfId="5981" xr:uid="{00000000-0005-0000-0000-00009E2A0000}"/>
    <cellStyle name="Comma 3 2 6 2" xfId="15810" xr:uid="{00000000-0005-0000-0000-00009F2A0000}"/>
    <cellStyle name="Comma 3 2 7" xfId="13093" xr:uid="{00000000-0005-0000-0000-0000A02A0000}"/>
    <cellStyle name="Comma 3 3" xfId="4540" xr:uid="{00000000-0005-0000-0000-0000A12A0000}"/>
    <cellStyle name="Comma 3 3 2" xfId="5223" xr:uid="{00000000-0005-0000-0000-0000A22A0000}"/>
    <cellStyle name="Comma 3 3 2 2" xfId="5777" xr:uid="{00000000-0005-0000-0000-0000A32A0000}"/>
    <cellStyle name="Comma 3 3 2 2 2" xfId="6864" xr:uid="{00000000-0005-0000-0000-0000A42A0000}"/>
    <cellStyle name="Comma 3 3 2 2 2 2" xfId="16692" xr:uid="{00000000-0005-0000-0000-0000A52A0000}"/>
    <cellStyle name="Comma 3 3 2 2 3" xfId="15606" xr:uid="{00000000-0005-0000-0000-0000A62A0000}"/>
    <cellStyle name="Comma 3 3 2 3" xfId="6311" xr:uid="{00000000-0005-0000-0000-0000A72A0000}"/>
    <cellStyle name="Comma 3 3 2 3 2" xfId="16140" xr:uid="{00000000-0005-0000-0000-0000A82A0000}"/>
    <cellStyle name="Comma 3 3 2 4" xfId="15053" xr:uid="{00000000-0005-0000-0000-0000A92A0000}"/>
    <cellStyle name="Comma 3 3 3" xfId="5564" xr:uid="{00000000-0005-0000-0000-0000AA2A0000}"/>
    <cellStyle name="Comma 3 3 3 2" xfId="6651" xr:uid="{00000000-0005-0000-0000-0000AB2A0000}"/>
    <cellStyle name="Comma 3 3 3 2 2" xfId="16479" xr:uid="{00000000-0005-0000-0000-0000AC2A0000}"/>
    <cellStyle name="Comma 3 3 3 3" xfId="15393" xr:uid="{00000000-0005-0000-0000-0000AD2A0000}"/>
    <cellStyle name="Comma 3 3 4" xfId="6055" xr:uid="{00000000-0005-0000-0000-0000AE2A0000}"/>
    <cellStyle name="Comma 3 3 4 2" xfId="15884" xr:uid="{00000000-0005-0000-0000-0000AF2A0000}"/>
    <cellStyle name="Comma 3 3 5" xfId="14597" xr:uid="{00000000-0005-0000-0000-0000B02A0000}"/>
    <cellStyle name="Comma 3 4" xfId="3847" xr:uid="{00000000-0005-0000-0000-0000B12A0000}"/>
    <cellStyle name="Comma 3 4 2" xfId="5179" xr:uid="{00000000-0005-0000-0000-0000B22A0000}"/>
    <cellStyle name="Comma 3 4 2 2" xfId="5751" xr:uid="{00000000-0005-0000-0000-0000B32A0000}"/>
    <cellStyle name="Comma 3 4 2 2 2" xfId="6838" xr:uid="{00000000-0005-0000-0000-0000B42A0000}"/>
    <cellStyle name="Comma 3 4 2 2 2 2" xfId="16666" xr:uid="{00000000-0005-0000-0000-0000B52A0000}"/>
    <cellStyle name="Comma 3 4 2 2 3" xfId="15580" xr:uid="{00000000-0005-0000-0000-0000B62A0000}"/>
    <cellStyle name="Comma 3 4 2 3" xfId="6268" xr:uid="{00000000-0005-0000-0000-0000B72A0000}"/>
    <cellStyle name="Comma 3 4 2 3 2" xfId="16097" xr:uid="{00000000-0005-0000-0000-0000B82A0000}"/>
    <cellStyle name="Comma 3 4 2 4" xfId="15009" xr:uid="{00000000-0005-0000-0000-0000B92A0000}"/>
    <cellStyle name="Comma 3 4 3" xfId="5521" xr:uid="{00000000-0005-0000-0000-0000BA2A0000}"/>
    <cellStyle name="Comma 3 4 3 2" xfId="6608" xr:uid="{00000000-0005-0000-0000-0000BB2A0000}"/>
    <cellStyle name="Comma 3 4 3 2 2" xfId="16437" xr:uid="{00000000-0005-0000-0000-0000BC2A0000}"/>
    <cellStyle name="Comma 3 4 3 3" xfId="15351" xr:uid="{00000000-0005-0000-0000-0000BD2A0000}"/>
    <cellStyle name="Comma 3 4 4" xfId="6017" xr:uid="{00000000-0005-0000-0000-0000BE2A0000}"/>
    <cellStyle name="Comma 3 4 4 2" xfId="15846" xr:uid="{00000000-0005-0000-0000-0000BF2A0000}"/>
    <cellStyle name="Comma 3 4 5" xfId="14232" xr:uid="{00000000-0005-0000-0000-0000C02A0000}"/>
    <cellStyle name="Comma 3 5" xfId="4771" xr:uid="{00000000-0005-0000-0000-0000C12A0000}"/>
    <cellStyle name="Comma 3 5 2" xfId="5586" xr:uid="{00000000-0005-0000-0000-0000C22A0000}"/>
    <cellStyle name="Comma 3 5 2 2" xfId="6673" xr:uid="{00000000-0005-0000-0000-0000C32A0000}"/>
    <cellStyle name="Comma 3 5 2 2 2" xfId="16501" xr:uid="{00000000-0005-0000-0000-0000C42A0000}"/>
    <cellStyle name="Comma 3 5 2 3" xfId="15415" xr:uid="{00000000-0005-0000-0000-0000C52A0000}"/>
    <cellStyle name="Comma 3 5 3" xfId="6092" xr:uid="{00000000-0005-0000-0000-0000C62A0000}"/>
    <cellStyle name="Comma 3 5 3 2" xfId="15921" xr:uid="{00000000-0005-0000-0000-0000C72A0000}"/>
    <cellStyle name="Comma 3 5 4" xfId="14802" xr:uid="{00000000-0005-0000-0000-0000C82A0000}"/>
    <cellStyle name="Comma 3 6" xfId="4902" xr:uid="{00000000-0005-0000-0000-0000C92A0000}"/>
    <cellStyle name="Comma 3 6 2" xfId="5612" xr:uid="{00000000-0005-0000-0000-0000CA2A0000}"/>
    <cellStyle name="Comma 3 6 2 2" xfId="6699" xr:uid="{00000000-0005-0000-0000-0000CB2A0000}"/>
    <cellStyle name="Comma 3 6 2 2 2" xfId="16527" xr:uid="{00000000-0005-0000-0000-0000CC2A0000}"/>
    <cellStyle name="Comma 3 6 2 3" xfId="15441" xr:uid="{00000000-0005-0000-0000-0000CD2A0000}"/>
    <cellStyle name="Comma 3 6 3" xfId="6114" xr:uid="{00000000-0005-0000-0000-0000CE2A0000}"/>
    <cellStyle name="Comma 3 6 3 2" xfId="15943" xr:uid="{00000000-0005-0000-0000-0000CF2A0000}"/>
    <cellStyle name="Comma 3 6 4" xfId="14828" xr:uid="{00000000-0005-0000-0000-0000D02A0000}"/>
    <cellStyle name="Comma 3 7" xfId="11982" xr:uid="{00000000-0005-0000-0000-0000D12A0000}"/>
    <cellStyle name="Comma 30" xfId="16952" xr:uid="{00000000-0005-0000-0000-0000D22A0000}"/>
    <cellStyle name="Comma 31" xfId="7324" xr:uid="{00000000-0005-0000-0000-0000D32A0000}"/>
    <cellStyle name="Comma 32" xfId="26726" xr:uid="{00000000-0005-0000-0000-0000D42A0000}"/>
    <cellStyle name="Comma 33" xfId="37264" xr:uid="{00000000-0005-0000-0000-0000D52A0000}"/>
    <cellStyle name="Comma 34" xfId="37411" xr:uid="{00000000-0005-0000-0000-0000D62A0000}"/>
    <cellStyle name="Comma 35" xfId="37521" xr:uid="{00000000-0005-0000-0000-0000D72A0000}"/>
    <cellStyle name="Comma 36" xfId="37327" xr:uid="{00000000-0005-0000-0000-0000D82A0000}"/>
    <cellStyle name="Comma 37" xfId="37525" xr:uid="{00000000-0005-0000-0000-0000D92A0000}"/>
    <cellStyle name="Comma 38" xfId="37518" xr:uid="{00000000-0005-0000-0000-0000DA2A0000}"/>
    <cellStyle name="Comma 39" xfId="37261" xr:uid="{00000000-0005-0000-0000-0000DB2A0000}"/>
    <cellStyle name="Comma 4" xfId="231" xr:uid="{00000000-0005-0000-0000-0000DC2A0000}"/>
    <cellStyle name="Comma 4 2" xfId="4542" xr:uid="{00000000-0005-0000-0000-0000DD2A0000}"/>
    <cellStyle name="Comma 4 2 2" xfId="5225" xr:uid="{00000000-0005-0000-0000-0000DE2A0000}"/>
    <cellStyle name="Comma 4 2 2 2" xfId="5779" xr:uid="{00000000-0005-0000-0000-0000DF2A0000}"/>
    <cellStyle name="Comma 4 2 2 2 2" xfId="6866" xr:uid="{00000000-0005-0000-0000-0000E02A0000}"/>
    <cellStyle name="Comma 4 2 2 2 2 2" xfId="16694" xr:uid="{00000000-0005-0000-0000-0000E12A0000}"/>
    <cellStyle name="Comma 4 2 2 2 3" xfId="15608" xr:uid="{00000000-0005-0000-0000-0000E22A0000}"/>
    <cellStyle name="Comma 4 2 2 3" xfId="6313" xr:uid="{00000000-0005-0000-0000-0000E32A0000}"/>
    <cellStyle name="Comma 4 2 2 3 2" xfId="16142" xr:uid="{00000000-0005-0000-0000-0000E42A0000}"/>
    <cellStyle name="Comma 4 2 2 4" xfId="15055" xr:uid="{00000000-0005-0000-0000-0000E52A0000}"/>
    <cellStyle name="Comma 4 2 3" xfId="5566" xr:uid="{00000000-0005-0000-0000-0000E62A0000}"/>
    <cellStyle name="Comma 4 2 3 2" xfId="6653" xr:uid="{00000000-0005-0000-0000-0000E72A0000}"/>
    <cellStyle name="Comma 4 2 3 2 2" xfId="16481" xr:uid="{00000000-0005-0000-0000-0000E82A0000}"/>
    <cellStyle name="Comma 4 2 3 3" xfId="15395" xr:uid="{00000000-0005-0000-0000-0000E92A0000}"/>
    <cellStyle name="Comma 4 2 4" xfId="6057" xr:uid="{00000000-0005-0000-0000-0000EA2A0000}"/>
    <cellStyle name="Comma 4 2 4 2" xfId="15886" xr:uid="{00000000-0005-0000-0000-0000EB2A0000}"/>
    <cellStyle name="Comma 4 2 5" xfId="7106" xr:uid="{00000000-0005-0000-0000-0000EC2A0000}"/>
    <cellStyle name="Comma 4 2 5 2" xfId="14599" xr:uid="{00000000-0005-0000-0000-0000ED2A0000}"/>
    <cellStyle name="Comma 4 2 6" xfId="37552" xr:uid="{00000000-0005-0000-0000-0000EE2A0000}"/>
    <cellStyle name="Comma 4 2 7" xfId="37570" xr:uid="{00000000-0005-0000-0000-0000EF2A0000}"/>
    <cellStyle name="Comma 4 2 8" xfId="37575" xr:uid="{00000000-0005-0000-0000-0000F02A0000}"/>
    <cellStyle name="Comma 4 3" xfId="3849" xr:uid="{00000000-0005-0000-0000-0000F12A0000}"/>
    <cellStyle name="Comma 4 3 2" xfId="5181" xr:uid="{00000000-0005-0000-0000-0000F22A0000}"/>
    <cellStyle name="Comma 4 3 2 2" xfId="5753" xr:uid="{00000000-0005-0000-0000-0000F32A0000}"/>
    <cellStyle name="Comma 4 3 2 2 2" xfId="6840" xr:uid="{00000000-0005-0000-0000-0000F42A0000}"/>
    <cellStyle name="Comma 4 3 2 2 2 2" xfId="16668" xr:uid="{00000000-0005-0000-0000-0000F52A0000}"/>
    <cellStyle name="Comma 4 3 2 2 3" xfId="15582" xr:uid="{00000000-0005-0000-0000-0000F62A0000}"/>
    <cellStyle name="Comma 4 3 2 3" xfId="6270" xr:uid="{00000000-0005-0000-0000-0000F72A0000}"/>
    <cellStyle name="Comma 4 3 2 3 2" xfId="16099" xr:uid="{00000000-0005-0000-0000-0000F82A0000}"/>
    <cellStyle name="Comma 4 3 2 4" xfId="15011" xr:uid="{00000000-0005-0000-0000-0000F92A0000}"/>
    <cellStyle name="Comma 4 3 3" xfId="5523" xr:uid="{00000000-0005-0000-0000-0000FA2A0000}"/>
    <cellStyle name="Comma 4 3 3 2" xfId="6610" xr:uid="{00000000-0005-0000-0000-0000FB2A0000}"/>
    <cellStyle name="Comma 4 3 3 2 2" xfId="16439" xr:uid="{00000000-0005-0000-0000-0000FC2A0000}"/>
    <cellStyle name="Comma 4 3 3 3" xfId="15353" xr:uid="{00000000-0005-0000-0000-0000FD2A0000}"/>
    <cellStyle name="Comma 4 3 4" xfId="6019" xr:uid="{00000000-0005-0000-0000-0000FE2A0000}"/>
    <cellStyle name="Comma 4 3 4 2" xfId="15848" xr:uid="{00000000-0005-0000-0000-0000FF2A0000}"/>
    <cellStyle name="Comma 4 3 5" xfId="14234" xr:uid="{00000000-0005-0000-0000-0000002B0000}"/>
    <cellStyle name="Comma 4 4" xfId="4903" xr:uid="{00000000-0005-0000-0000-0000012B0000}"/>
    <cellStyle name="Comma 4 4 2" xfId="5613" xr:uid="{00000000-0005-0000-0000-0000022B0000}"/>
    <cellStyle name="Comma 4 4 2 2" xfId="6700" xr:uid="{00000000-0005-0000-0000-0000032B0000}"/>
    <cellStyle name="Comma 4 4 2 2 2" xfId="16528" xr:uid="{00000000-0005-0000-0000-0000042B0000}"/>
    <cellStyle name="Comma 4 4 2 3" xfId="15442" xr:uid="{00000000-0005-0000-0000-0000052B0000}"/>
    <cellStyle name="Comma 4 4 3" xfId="6115" xr:uid="{00000000-0005-0000-0000-0000062B0000}"/>
    <cellStyle name="Comma 4 4 3 2" xfId="15944" xr:uid="{00000000-0005-0000-0000-0000072B0000}"/>
    <cellStyle name="Comma 4 4 4" xfId="14829" xr:uid="{00000000-0005-0000-0000-0000082B0000}"/>
    <cellStyle name="Comma 40" xfId="37397" xr:uid="{00000000-0005-0000-0000-0000092B0000}"/>
    <cellStyle name="Comma 41" xfId="37516" xr:uid="{00000000-0005-0000-0000-00000A2B0000}"/>
    <cellStyle name="Comma 42" xfId="37523" xr:uid="{00000000-0005-0000-0000-00000B2B0000}"/>
    <cellStyle name="Comma 43" xfId="37408" xr:uid="{00000000-0005-0000-0000-00000C2B0000}"/>
    <cellStyle name="Comma 44" xfId="37573" xr:uid="{00000000-0005-0000-0000-00000D2B0000}"/>
    <cellStyle name="Comma 45" xfId="460" xr:uid="{00000000-0005-0000-0000-00000E2B0000}"/>
    <cellStyle name="Comma 46" xfId="63" xr:uid="{00000000-0005-0000-0000-00000F2B0000}"/>
    <cellStyle name="Comma 5" xfId="1602" xr:uid="{00000000-0005-0000-0000-0000102B0000}"/>
    <cellStyle name="Comma 5 2" xfId="2864" xr:uid="{00000000-0005-0000-0000-0000112B0000}"/>
    <cellStyle name="Comma 5 2 2" xfId="5150" xr:uid="{00000000-0005-0000-0000-0000122B0000}"/>
    <cellStyle name="Comma 5 2 2 2" xfId="5735" xr:uid="{00000000-0005-0000-0000-0000132B0000}"/>
    <cellStyle name="Comma 5 2 2 2 2" xfId="6822" xr:uid="{00000000-0005-0000-0000-0000142B0000}"/>
    <cellStyle name="Comma 5 2 2 2 2 2" xfId="16650" xr:uid="{00000000-0005-0000-0000-0000152B0000}"/>
    <cellStyle name="Comma 5 2 2 2 3" xfId="15564" xr:uid="{00000000-0005-0000-0000-0000162B0000}"/>
    <cellStyle name="Comma 5 2 2 3" xfId="6239" xr:uid="{00000000-0005-0000-0000-0000172B0000}"/>
    <cellStyle name="Comma 5 2 2 3 2" xfId="16068" xr:uid="{00000000-0005-0000-0000-0000182B0000}"/>
    <cellStyle name="Comma 5 2 2 4" xfId="14980" xr:uid="{00000000-0005-0000-0000-0000192B0000}"/>
    <cellStyle name="Comma 5 2 3" xfId="5452" xr:uid="{00000000-0005-0000-0000-00001A2B0000}"/>
    <cellStyle name="Comma 5 2 3 2" xfId="6539" xr:uid="{00000000-0005-0000-0000-00001B2B0000}"/>
    <cellStyle name="Comma 5 2 3 2 2" xfId="16368" xr:uid="{00000000-0005-0000-0000-00001C2B0000}"/>
    <cellStyle name="Comma 5 2 3 3" xfId="15282" xr:uid="{00000000-0005-0000-0000-00001D2B0000}"/>
    <cellStyle name="Comma 5 2 4" xfId="5988" xr:uid="{00000000-0005-0000-0000-00001E2B0000}"/>
    <cellStyle name="Comma 5 2 4 2" xfId="15817" xr:uid="{00000000-0005-0000-0000-00001F2B0000}"/>
    <cellStyle name="Comma 5 2 5" xfId="13592" xr:uid="{00000000-0005-0000-0000-0000202B0000}"/>
    <cellStyle name="Comma 5 3" xfId="3850" xr:uid="{00000000-0005-0000-0000-0000212B0000}"/>
    <cellStyle name="Comma 5 4" xfId="5032" xr:uid="{00000000-0005-0000-0000-0000222B0000}"/>
    <cellStyle name="Comma 5 4 2" xfId="5643" xr:uid="{00000000-0005-0000-0000-0000232B0000}"/>
    <cellStyle name="Comma 5 4 2 2" xfId="6730" xr:uid="{00000000-0005-0000-0000-0000242B0000}"/>
    <cellStyle name="Comma 5 4 2 2 2" xfId="16558" xr:uid="{00000000-0005-0000-0000-0000252B0000}"/>
    <cellStyle name="Comma 5 4 2 3" xfId="15472" xr:uid="{00000000-0005-0000-0000-0000262B0000}"/>
    <cellStyle name="Comma 5 4 3" xfId="6147" xr:uid="{00000000-0005-0000-0000-0000272B0000}"/>
    <cellStyle name="Comma 5 4 3 2" xfId="15976" xr:uid="{00000000-0005-0000-0000-0000282B0000}"/>
    <cellStyle name="Comma 5 4 4" xfId="14885" xr:uid="{00000000-0005-0000-0000-0000292B0000}"/>
    <cellStyle name="Comma 5 5" xfId="5391" xr:uid="{00000000-0005-0000-0000-00002A2B0000}"/>
    <cellStyle name="Comma 5 5 2" xfId="6478" xr:uid="{00000000-0005-0000-0000-00002B2B0000}"/>
    <cellStyle name="Comma 5 5 2 2" xfId="16307" xr:uid="{00000000-0005-0000-0000-00002C2B0000}"/>
    <cellStyle name="Comma 5 5 3" xfId="15221" xr:uid="{00000000-0005-0000-0000-00002D2B0000}"/>
    <cellStyle name="Comma 5 6" xfId="5979" xr:uid="{00000000-0005-0000-0000-00002E2B0000}"/>
    <cellStyle name="Comma 5 6 2" xfId="15808" xr:uid="{00000000-0005-0000-0000-00002F2B0000}"/>
    <cellStyle name="Comma 5 7" xfId="12559" xr:uid="{00000000-0005-0000-0000-0000302B0000}"/>
    <cellStyle name="Comma 6" xfId="2173" xr:uid="{00000000-0005-0000-0000-0000312B0000}"/>
    <cellStyle name="Comma 6 2" xfId="3345" xr:uid="{00000000-0005-0000-0000-0000322B0000}"/>
    <cellStyle name="Comma 6 2 2" xfId="5152" xr:uid="{00000000-0005-0000-0000-0000332B0000}"/>
    <cellStyle name="Comma 6 2 2 2" xfId="5737" xr:uid="{00000000-0005-0000-0000-0000342B0000}"/>
    <cellStyle name="Comma 6 2 2 2 2" xfId="6824" xr:uid="{00000000-0005-0000-0000-0000352B0000}"/>
    <cellStyle name="Comma 6 2 2 2 2 2" xfId="16652" xr:uid="{00000000-0005-0000-0000-0000362B0000}"/>
    <cellStyle name="Comma 6 2 2 2 3" xfId="15566" xr:uid="{00000000-0005-0000-0000-0000372B0000}"/>
    <cellStyle name="Comma 6 2 2 3" xfId="6241" xr:uid="{00000000-0005-0000-0000-0000382B0000}"/>
    <cellStyle name="Comma 6 2 2 3 2" xfId="16070" xr:uid="{00000000-0005-0000-0000-0000392B0000}"/>
    <cellStyle name="Comma 6 2 2 4" xfId="14982" xr:uid="{00000000-0005-0000-0000-00003A2B0000}"/>
    <cellStyle name="Comma 6 2 3" xfId="5479" xr:uid="{00000000-0005-0000-0000-00003B2B0000}"/>
    <cellStyle name="Comma 6 2 3 2" xfId="6566" xr:uid="{00000000-0005-0000-0000-00003C2B0000}"/>
    <cellStyle name="Comma 6 2 3 2 2" xfId="16395" xr:uid="{00000000-0005-0000-0000-00003D2B0000}"/>
    <cellStyle name="Comma 6 2 3 3" xfId="15309" xr:uid="{00000000-0005-0000-0000-00003E2B0000}"/>
    <cellStyle name="Comma 6 2 4" xfId="5990" xr:uid="{00000000-0005-0000-0000-00003F2B0000}"/>
    <cellStyle name="Comma 6 2 4 2" xfId="15819" xr:uid="{00000000-0005-0000-0000-0000402B0000}"/>
    <cellStyle name="Comma 6 2 5" xfId="14073" xr:uid="{00000000-0005-0000-0000-0000412B0000}"/>
    <cellStyle name="Comma 6 3" xfId="3851" xr:uid="{00000000-0005-0000-0000-0000422B0000}"/>
    <cellStyle name="Comma 6 4" xfId="5139" xr:uid="{00000000-0005-0000-0000-0000432B0000}"/>
    <cellStyle name="Comma 6 4 2" xfId="5727" xr:uid="{00000000-0005-0000-0000-0000442B0000}"/>
    <cellStyle name="Comma 6 4 2 2" xfId="6814" xr:uid="{00000000-0005-0000-0000-0000452B0000}"/>
    <cellStyle name="Comma 6 4 2 2 2" xfId="16642" xr:uid="{00000000-0005-0000-0000-0000462B0000}"/>
    <cellStyle name="Comma 6 4 2 3" xfId="15556" xr:uid="{00000000-0005-0000-0000-0000472B0000}"/>
    <cellStyle name="Comma 6 4 3" xfId="6231" xr:uid="{00000000-0005-0000-0000-0000482B0000}"/>
    <cellStyle name="Comma 6 4 3 2" xfId="16060" xr:uid="{00000000-0005-0000-0000-0000492B0000}"/>
    <cellStyle name="Comma 6 4 4" xfId="14969" xr:uid="{00000000-0005-0000-0000-00004A2B0000}"/>
    <cellStyle name="Comma 6 5" xfId="5414" xr:uid="{00000000-0005-0000-0000-00004B2B0000}"/>
    <cellStyle name="Comma 6 5 2" xfId="6501" xr:uid="{00000000-0005-0000-0000-00004C2B0000}"/>
    <cellStyle name="Comma 6 5 2 2" xfId="16330" xr:uid="{00000000-0005-0000-0000-00004D2B0000}"/>
    <cellStyle name="Comma 6 5 3" xfId="15244" xr:uid="{00000000-0005-0000-0000-00004E2B0000}"/>
    <cellStyle name="Comma 6 6" xfId="5980" xr:uid="{00000000-0005-0000-0000-00004F2B0000}"/>
    <cellStyle name="Comma 6 6 2" xfId="15809" xr:uid="{00000000-0005-0000-0000-0000502B0000}"/>
    <cellStyle name="Comma 6 7" xfId="13039" xr:uid="{00000000-0005-0000-0000-0000512B0000}"/>
    <cellStyle name="Comma 7" xfId="232" xr:uid="{00000000-0005-0000-0000-0000522B0000}"/>
    <cellStyle name="Comma 7 2" xfId="2366" xr:uid="{00000000-0005-0000-0000-0000532B0000}"/>
    <cellStyle name="Comma 7 2 2" xfId="5144" xr:uid="{00000000-0005-0000-0000-0000542B0000}"/>
    <cellStyle name="Comma 7 2 2 2" xfId="5729" xr:uid="{00000000-0005-0000-0000-0000552B0000}"/>
    <cellStyle name="Comma 7 2 2 2 2" xfId="6816" xr:uid="{00000000-0005-0000-0000-0000562B0000}"/>
    <cellStyle name="Comma 7 2 2 2 2 2" xfId="16644" xr:uid="{00000000-0005-0000-0000-0000572B0000}"/>
    <cellStyle name="Comma 7 2 2 2 3" xfId="15558" xr:uid="{00000000-0005-0000-0000-0000582B0000}"/>
    <cellStyle name="Comma 7 2 2 3" xfId="6233" xr:uid="{00000000-0005-0000-0000-0000592B0000}"/>
    <cellStyle name="Comma 7 2 2 3 2" xfId="16062" xr:uid="{00000000-0005-0000-0000-00005A2B0000}"/>
    <cellStyle name="Comma 7 2 2 4" xfId="14974" xr:uid="{00000000-0005-0000-0000-00005B2B0000}"/>
    <cellStyle name="Comma 7 2 3" xfId="5416" xr:uid="{00000000-0005-0000-0000-00005C2B0000}"/>
    <cellStyle name="Comma 7 2 3 2" xfId="6503" xr:uid="{00000000-0005-0000-0000-00005D2B0000}"/>
    <cellStyle name="Comma 7 2 3 2 2" xfId="16332" xr:uid="{00000000-0005-0000-0000-00005E2B0000}"/>
    <cellStyle name="Comma 7 2 3 3" xfId="15246" xr:uid="{00000000-0005-0000-0000-00005F2B0000}"/>
    <cellStyle name="Comma 7 2 4" xfId="5982" xr:uid="{00000000-0005-0000-0000-0000602B0000}"/>
    <cellStyle name="Comma 7 2 4 2" xfId="15811" xr:uid="{00000000-0005-0000-0000-0000612B0000}"/>
    <cellStyle name="Comma 7 2 5" xfId="13094" xr:uid="{00000000-0005-0000-0000-0000622B0000}"/>
    <cellStyle name="Comma 7 3" xfId="3852" xr:uid="{00000000-0005-0000-0000-0000632B0000}"/>
    <cellStyle name="Comma 7 4" xfId="11983" xr:uid="{00000000-0005-0000-0000-0000642B0000}"/>
    <cellStyle name="Comma 8" xfId="2370" xr:uid="{00000000-0005-0000-0000-0000652B0000}"/>
    <cellStyle name="Comma 8 2" xfId="3853" xr:uid="{00000000-0005-0000-0000-0000662B0000}"/>
    <cellStyle name="Comma 8 3" xfId="5147" xr:uid="{00000000-0005-0000-0000-0000672B0000}"/>
    <cellStyle name="Comma 8 3 2" xfId="5732" xr:uid="{00000000-0005-0000-0000-0000682B0000}"/>
    <cellStyle name="Comma 8 3 2 2" xfId="6819" xr:uid="{00000000-0005-0000-0000-0000692B0000}"/>
    <cellStyle name="Comma 8 3 2 2 2" xfId="16647" xr:uid="{00000000-0005-0000-0000-00006A2B0000}"/>
    <cellStyle name="Comma 8 3 2 3" xfId="15561" xr:uid="{00000000-0005-0000-0000-00006B2B0000}"/>
    <cellStyle name="Comma 8 3 3" xfId="6236" xr:uid="{00000000-0005-0000-0000-00006C2B0000}"/>
    <cellStyle name="Comma 8 3 3 2" xfId="16065" xr:uid="{00000000-0005-0000-0000-00006D2B0000}"/>
    <cellStyle name="Comma 8 3 4" xfId="14977" xr:uid="{00000000-0005-0000-0000-00006E2B0000}"/>
    <cellStyle name="Comma 8 4" xfId="5419" xr:uid="{00000000-0005-0000-0000-00006F2B0000}"/>
    <cellStyle name="Comma 8 4 2" xfId="6506" xr:uid="{00000000-0005-0000-0000-0000702B0000}"/>
    <cellStyle name="Comma 8 4 2 2" xfId="16335" xr:uid="{00000000-0005-0000-0000-0000712B0000}"/>
    <cellStyle name="Comma 8 4 3" xfId="15249" xr:uid="{00000000-0005-0000-0000-0000722B0000}"/>
    <cellStyle name="Comma 8 5" xfId="5985" xr:uid="{00000000-0005-0000-0000-0000732B0000}"/>
    <cellStyle name="Comma 8 5 2" xfId="15814" xr:uid="{00000000-0005-0000-0000-0000742B0000}"/>
    <cellStyle name="Comma 8 6" xfId="13098" xr:uid="{00000000-0005-0000-0000-0000752B0000}"/>
    <cellStyle name="Comma 9" xfId="2756" xr:uid="{00000000-0005-0000-0000-0000762B0000}"/>
    <cellStyle name="Comma 9 2" xfId="3854" xr:uid="{00000000-0005-0000-0000-0000772B0000}"/>
    <cellStyle name="Comma 9 3" xfId="5148" xr:uid="{00000000-0005-0000-0000-0000782B0000}"/>
    <cellStyle name="Comma 9 3 2" xfId="5733" xr:uid="{00000000-0005-0000-0000-0000792B0000}"/>
    <cellStyle name="Comma 9 3 2 2" xfId="6820" xr:uid="{00000000-0005-0000-0000-00007A2B0000}"/>
    <cellStyle name="Comma 9 3 2 2 2" xfId="16648" xr:uid="{00000000-0005-0000-0000-00007B2B0000}"/>
    <cellStyle name="Comma 9 3 2 3" xfId="15562" xr:uid="{00000000-0005-0000-0000-00007C2B0000}"/>
    <cellStyle name="Comma 9 3 3" xfId="6237" xr:uid="{00000000-0005-0000-0000-00007D2B0000}"/>
    <cellStyle name="Comma 9 3 3 2" xfId="16066" xr:uid="{00000000-0005-0000-0000-00007E2B0000}"/>
    <cellStyle name="Comma 9 3 4" xfId="14978" xr:uid="{00000000-0005-0000-0000-00007F2B0000}"/>
    <cellStyle name="Comma 9 4" xfId="5438" xr:uid="{00000000-0005-0000-0000-0000802B0000}"/>
    <cellStyle name="Comma 9 4 2" xfId="6525" xr:uid="{00000000-0005-0000-0000-0000812B0000}"/>
    <cellStyle name="Comma 9 4 2 2" xfId="16354" xr:uid="{00000000-0005-0000-0000-0000822B0000}"/>
    <cellStyle name="Comma 9 4 3" xfId="15268" xr:uid="{00000000-0005-0000-0000-0000832B0000}"/>
    <cellStyle name="Comma 9 5" xfId="5986" xr:uid="{00000000-0005-0000-0000-0000842B0000}"/>
    <cellStyle name="Comma 9 5 2" xfId="15815" xr:uid="{00000000-0005-0000-0000-0000852B0000}"/>
    <cellStyle name="Comma 9 6" xfId="13484" xr:uid="{00000000-0005-0000-0000-0000862B0000}"/>
    <cellStyle name="Comma0" xfId="233" xr:uid="{00000000-0005-0000-0000-0000872B0000}"/>
    <cellStyle name="Comma0 - Modelo1" xfId="234" xr:uid="{00000000-0005-0000-0000-0000882B0000}"/>
    <cellStyle name="Comma0 - Modelo1 2" xfId="844" xr:uid="{00000000-0005-0000-0000-0000892B0000}"/>
    <cellStyle name="Comma0 - Modelo1 2 2" xfId="7643" xr:uid="{00000000-0005-0000-0000-00008A2B0000}"/>
    <cellStyle name="Comma0 - Modelo1 3" xfId="7214" xr:uid="{00000000-0005-0000-0000-00008B2B0000}"/>
    <cellStyle name="Comma0 - Style1" xfId="235" xr:uid="{00000000-0005-0000-0000-00008C2B0000}"/>
    <cellStyle name="Comma0 - Style1 2" xfId="845" xr:uid="{00000000-0005-0000-0000-00008D2B0000}"/>
    <cellStyle name="Comma0 - Style1 2 2" xfId="7644" xr:uid="{00000000-0005-0000-0000-00008E2B0000}"/>
    <cellStyle name="Comma0 - Style1 3" xfId="7215" xr:uid="{00000000-0005-0000-0000-00008F2B0000}"/>
    <cellStyle name="Comma0 - Style4" xfId="236" xr:uid="{00000000-0005-0000-0000-0000902B0000}"/>
    <cellStyle name="Comma0 - Style4 2" xfId="846" xr:uid="{00000000-0005-0000-0000-0000912B0000}"/>
    <cellStyle name="Comma0 - Style4 2 2" xfId="7645" xr:uid="{00000000-0005-0000-0000-0000922B0000}"/>
    <cellStyle name="Comma0 - Style4 3" xfId="7216" xr:uid="{00000000-0005-0000-0000-0000932B0000}"/>
    <cellStyle name="Comma0 - Style6" xfId="3855" xr:uid="{00000000-0005-0000-0000-0000942B0000}"/>
    <cellStyle name="Comma0 - Style6 2" xfId="9982" xr:uid="{00000000-0005-0000-0000-0000952B0000}"/>
    <cellStyle name="Comma0 2" xfId="37437" xr:uid="{00000000-0005-0000-0000-0000962B0000}"/>
    <cellStyle name="Comma0 3" xfId="37505" xr:uid="{00000000-0005-0000-0000-0000972B0000}"/>
    <cellStyle name="Comma0 4" xfId="37508" xr:uid="{00000000-0005-0000-0000-0000982B0000}"/>
    <cellStyle name="Comma0 5" xfId="37506" xr:uid="{00000000-0005-0000-0000-0000992B0000}"/>
    <cellStyle name="Comma0 6" xfId="37512" xr:uid="{00000000-0005-0000-0000-00009A2B0000}"/>
    <cellStyle name="Comma0 7" xfId="37507" xr:uid="{00000000-0005-0000-0000-00009B2B0000}"/>
    <cellStyle name="Comma0 8" xfId="37416" xr:uid="{00000000-0005-0000-0000-00009C2B0000}"/>
    <cellStyle name="Comma0_Copy of 00  2 Year Budget Reporting Requirement (To Be Submitted)" xfId="3856" xr:uid="{00000000-0005-0000-0000-00009D2B0000}"/>
    <cellStyle name="Comma1 - Modelo2" xfId="237" xr:uid="{00000000-0005-0000-0000-00009E2B0000}"/>
    <cellStyle name="Comma1 - Modelo2 2" xfId="847" xr:uid="{00000000-0005-0000-0000-00009F2B0000}"/>
    <cellStyle name="Comma1 - Modelo2 2 2" xfId="7646" xr:uid="{00000000-0005-0000-0000-0000A02B0000}"/>
    <cellStyle name="Comma1 - Modelo2 3" xfId="7217" xr:uid="{00000000-0005-0000-0000-0000A12B0000}"/>
    <cellStyle name="Comma1 - Style1" xfId="3857" xr:uid="{00000000-0005-0000-0000-0000A22B0000}"/>
    <cellStyle name="Comma1 - Style1 2" xfId="9983" xr:uid="{00000000-0005-0000-0000-0000A32B0000}"/>
    <cellStyle name="Comma1 - Style2" xfId="238" xr:uid="{00000000-0005-0000-0000-0000A42B0000}"/>
    <cellStyle name="Comma1 - Style2 2" xfId="848" xr:uid="{00000000-0005-0000-0000-0000A52B0000}"/>
    <cellStyle name="Comma1 - Style2 2 2" xfId="7647" xr:uid="{00000000-0005-0000-0000-0000A62B0000}"/>
    <cellStyle name="Comma1 - Style2 3" xfId="7218" xr:uid="{00000000-0005-0000-0000-0000A72B0000}"/>
    <cellStyle name="Comma2 - Style8" xfId="3858" xr:uid="{00000000-0005-0000-0000-0000A82B0000}"/>
    <cellStyle name="Comma2 - Style8 2" xfId="9984" xr:uid="{00000000-0005-0000-0000-0000A92B0000}"/>
    <cellStyle name="Comma3 - Style3" xfId="3859" xr:uid="{00000000-0005-0000-0000-0000AA2B0000}"/>
    <cellStyle name="Comma3 - Style3 2" xfId="9985" xr:uid="{00000000-0005-0000-0000-0000AB2B0000}"/>
    <cellStyle name="Comma4 - Style1" xfId="3860" xr:uid="{00000000-0005-0000-0000-0000AC2B0000}"/>
    <cellStyle name="Comma4 - Style1 2" xfId="9986" xr:uid="{00000000-0005-0000-0000-0000AD2B0000}"/>
    <cellStyle name="Comment" xfId="239" xr:uid="{00000000-0005-0000-0000-0000AE2B0000}"/>
    <cellStyle name="Comment 2" xfId="3861" xr:uid="{00000000-0005-0000-0000-0000AF2B0000}"/>
    <cellStyle name="Comments" xfId="3862" xr:uid="{00000000-0005-0000-0000-0000B02B0000}"/>
    <cellStyle name="Comments 2" xfId="9987" xr:uid="{00000000-0005-0000-0000-0000B12B0000}"/>
    <cellStyle name="ContentsHyperlink" xfId="240" xr:uid="{00000000-0005-0000-0000-0000B22B0000}"/>
    <cellStyle name="ContentsHyperlink 2" xfId="3863" xr:uid="{00000000-0005-0000-0000-0000B32B0000}"/>
    <cellStyle name="Copied" xfId="3864" xr:uid="{00000000-0005-0000-0000-0000B42B0000}"/>
    <cellStyle name="Copied 2" xfId="9988" xr:uid="{00000000-0005-0000-0000-0000B52B0000}"/>
    <cellStyle name="Cover" xfId="4904" xr:uid="{00000000-0005-0000-0000-0000B62B0000}"/>
    <cellStyle name="Curren - Style2" xfId="3865" xr:uid="{00000000-0005-0000-0000-0000B72B0000}"/>
    <cellStyle name="Curren - Style2 2" xfId="9989" xr:uid="{00000000-0005-0000-0000-0000B82B0000}"/>
    <cellStyle name="Currency (0)" xfId="241" xr:uid="{00000000-0005-0000-0000-0000B92B0000}"/>
    <cellStyle name="Currency (0) 2" xfId="959" xr:uid="{00000000-0005-0000-0000-0000BA2B0000}"/>
    <cellStyle name="Currency (0) 2 2" xfId="7685" xr:uid="{00000000-0005-0000-0000-0000BB2B0000}"/>
    <cellStyle name="Currency (0) 3" xfId="849" xr:uid="{00000000-0005-0000-0000-0000BC2B0000}"/>
    <cellStyle name="Currency (0) 3 2" xfId="7648" xr:uid="{00000000-0005-0000-0000-0000BD2B0000}"/>
    <cellStyle name="Currency (0) 4" xfId="7219" xr:uid="{00000000-0005-0000-0000-0000BE2B0000}"/>
    <cellStyle name="Currency (2)" xfId="3866" xr:uid="{00000000-0005-0000-0000-0000BF2B0000}"/>
    <cellStyle name="Currency (2) 2" xfId="4543" xr:uid="{00000000-0005-0000-0000-0000C02B0000}"/>
    <cellStyle name="Currency (2) 2 2" xfId="5226" xr:uid="{00000000-0005-0000-0000-0000C12B0000}"/>
    <cellStyle name="Currency (2) 2 2 2" xfId="5780" xr:uid="{00000000-0005-0000-0000-0000C22B0000}"/>
    <cellStyle name="Currency (2) 2 2 2 2" xfId="6867" xr:uid="{00000000-0005-0000-0000-0000C32B0000}"/>
    <cellStyle name="Currency (2) 2 2 2 2 2" xfId="16695" xr:uid="{00000000-0005-0000-0000-0000C42B0000}"/>
    <cellStyle name="Currency (2) 2 2 2 2 3" xfId="11769" xr:uid="{00000000-0005-0000-0000-0000C52B0000}"/>
    <cellStyle name="Currency (2) 2 2 2 3" xfId="15609" xr:uid="{00000000-0005-0000-0000-0000C62B0000}"/>
    <cellStyle name="Currency (2) 2 2 2 4" xfId="11108" xr:uid="{00000000-0005-0000-0000-0000C72B0000}"/>
    <cellStyle name="Currency (2) 2 2 3" xfId="6314" xr:uid="{00000000-0005-0000-0000-0000C82B0000}"/>
    <cellStyle name="Currency (2) 2 2 3 2" xfId="16143" xr:uid="{00000000-0005-0000-0000-0000C92B0000}"/>
    <cellStyle name="Currency (2) 2 2 3 3" xfId="11434" xr:uid="{00000000-0005-0000-0000-0000CA2B0000}"/>
    <cellStyle name="Currency (2) 2 2 4" xfId="15056" xr:uid="{00000000-0005-0000-0000-0000CB2B0000}"/>
    <cellStyle name="Currency (2) 2 2 5" xfId="10772" xr:uid="{00000000-0005-0000-0000-0000CC2B0000}"/>
    <cellStyle name="Currency (2) 2 3" xfId="5567" xr:uid="{00000000-0005-0000-0000-0000CD2B0000}"/>
    <cellStyle name="Currency (2) 2 3 2" xfId="6654" xr:uid="{00000000-0005-0000-0000-0000CE2B0000}"/>
    <cellStyle name="Currency (2) 2 3 2 2" xfId="16482" xr:uid="{00000000-0005-0000-0000-0000CF2B0000}"/>
    <cellStyle name="Currency (2) 2 3 2 3" xfId="11662" xr:uid="{00000000-0005-0000-0000-0000D02B0000}"/>
    <cellStyle name="Currency (2) 2 3 3" xfId="15396" xr:uid="{00000000-0005-0000-0000-0000D12B0000}"/>
    <cellStyle name="Currency (2) 2 3 4" xfId="11001" xr:uid="{00000000-0005-0000-0000-0000D22B0000}"/>
    <cellStyle name="Currency (2) 2 4" xfId="6058" xr:uid="{00000000-0005-0000-0000-0000D32B0000}"/>
    <cellStyle name="Currency (2) 2 4 2" xfId="15887" xr:uid="{00000000-0005-0000-0000-0000D42B0000}"/>
    <cellStyle name="Currency (2) 2 4 3" xfId="11292" xr:uid="{00000000-0005-0000-0000-0000D52B0000}"/>
    <cellStyle name="Currency (2) 2 5" xfId="14600" xr:uid="{00000000-0005-0000-0000-0000D62B0000}"/>
    <cellStyle name="Currency (2) 2 6" xfId="10444" xr:uid="{00000000-0005-0000-0000-0000D72B0000}"/>
    <cellStyle name="Currency (2) 3" xfId="5182" xr:uid="{00000000-0005-0000-0000-0000D82B0000}"/>
    <cellStyle name="Currency (2) 3 2" xfId="5754" xr:uid="{00000000-0005-0000-0000-0000D92B0000}"/>
    <cellStyle name="Currency (2) 3 2 2" xfId="6841" xr:uid="{00000000-0005-0000-0000-0000DA2B0000}"/>
    <cellStyle name="Currency (2) 3 2 2 2" xfId="16669" xr:uid="{00000000-0005-0000-0000-0000DB2B0000}"/>
    <cellStyle name="Currency (2) 3 2 2 3" xfId="11749" xr:uid="{00000000-0005-0000-0000-0000DC2B0000}"/>
    <cellStyle name="Currency (2) 3 2 3" xfId="15583" xr:uid="{00000000-0005-0000-0000-0000DD2B0000}"/>
    <cellStyle name="Currency (2) 3 2 4" xfId="11088" xr:uid="{00000000-0005-0000-0000-0000DE2B0000}"/>
    <cellStyle name="Currency (2) 3 3" xfId="6271" xr:uid="{00000000-0005-0000-0000-0000DF2B0000}"/>
    <cellStyle name="Currency (2) 3 3 2" xfId="16100" xr:uid="{00000000-0005-0000-0000-0000E02B0000}"/>
    <cellStyle name="Currency (2) 3 3 3" xfId="11400" xr:uid="{00000000-0005-0000-0000-0000E12B0000}"/>
    <cellStyle name="Currency (2) 3 4" xfId="15012" xr:uid="{00000000-0005-0000-0000-0000E22B0000}"/>
    <cellStyle name="Currency (2) 3 5" xfId="10737" xr:uid="{00000000-0005-0000-0000-0000E32B0000}"/>
    <cellStyle name="Currency (2) 4" xfId="5524" xr:uid="{00000000-0005-0000-0000-0000E42B0000}"/>
    <cellStyle name="Currency (2) 4 2" xfId="6611" xr:uid="{00000000-0005-0000-0000-0000E52B0000}"/>
    <cellStyle name="Currency (2) 4 2 2" xfId="16440" xr:uid="{00000000-0005-0000-0000-0000E62B0000}"/>
    <cellStyle name="Currency (2) 4 2 3" xfId="11631" xr:uid="{00000000-0005-0000-0000-0000E72B0000}"/>
    <cellStyle name="Currency (2) 4 3" xfId="15354" xr:uid="{00000000-0005-0000-0000-0000E82B0000}"/>
    <cellStyle name="Currency (2) 4 4" xfId="10970" xr:uid="{00000000-0005-0000-0000-0000E92B0000}"/>
    <cellStyle name="Currency (2) 5" xfId="6020" xr:uid="{00000000-0005-0000-0000-0000EA2B0000}"/>
    <cellStyle name="Currency (2) 5 2" xfId="15849" xr:uid="{00000000-0005-0000-0000-0000EB2B0000}"/>
    <cellStyle name="Currency (2) 5 3" xfId="11264" xr:uid="{00000000-0005-0000-0000-0000EC2B0000}"/>
    <cellStyle name="Currency (2) 6" xfId="14235" xr:uid="{00000000-0005-0000-0000-0000ED2B0000}"/>
    <cellStyle name="Currency (2) 7" xfId="9990" xr:uid="{00000000-0005-0000-0000-0000EE2B0000}"/>
    <cellStyle name="Currency [00]" xfId="242" xr:uid="{00000000-0005-0000-0000-0000EF2B0000}"/>
    <cellStyle name="Currency [00] 2" xfId="850" xr:uid="{00000000-0005-0000-0000-0000F02B0000}"/>
    <cellStyle name="Currency [00] 2 2" xfId="37439" xr:uid="{00000000-0005-0000-0000-0000F12B0000}"/>
    <cellStyle name="Currency [00] 3" xfId="3867" xr:uid="{00000000-0005-0000-0000-0000F22B0000}"/>
    <cellStyle name="Currency 10" xfId="5581" xr:uid="{00000000-0005-0000-0000-0000F32B0000}"/>
    <cellStyle name="Currency 10 2" xfId="6668" xr:uid="{00000000-0005-0000-0000-0000F42B0000}"/>
    <cellStyle name="Currency 10 2 2" xfId="16496" xr:uid="{00000000-0005-0000-0000-0000F52B0000}"/>
    <cellStyle name="Currency 10 3" xfId="15410" xr:uid="{00000000-0005-0000-0000-0000F62B0000}"/>
    <cellStyle name="Currency 11" xfId="5500" xr:uid="{00000000-0005-0000-0000-0000F72B0000}"/>
    <cellStyle name="Currency 11 2" xfId="6587" xr:uid="{00000000-0005-0000-0000-0000F82B0000}"/>
    <cellStyle name="Currency 11 2 2" xfId="16416" xr:uid="{00000000-0005-0000-0000-0000F92B0000}"/>
    <cellStyle name="Currency 11 3" xfId="15330" xr:uid="{00000000-0005-0000-0000-0000FA2B0000}"/>
    <cellStyle name="Currency 12" xfId="6087" xr:uid="{00000000-0005-0000-0000-0000FB2B0000}"/>
    <cellStyle name="Currency 12 2" xfId="15916" xr:uid="{00000000-0005-0000-0000-0000FC2B0000}"/>
    <cellStyle name="Currency 13" xfId="64" xr:uid="{00000000-0005-0000-0000-0000FD2B0000}"/>
    <cellStyle name="Currency 2" xfId="3356" xr:uid="{00000000-0005-0000-0000-0000FE2B0000}"/>
    <cellStyle name="Currency 2 2" xfId="3869" xr:uid="{00000000-0005-0000-0000-0000FF2B0000}"/>
    <cellStyle name="Currency 2 2 2" xfId="4775" xr:uid="{00000000-0005-0000-0000-0000002C0000}"/>
    <cellStyle name="Currency 2 2 2 2" xfId="5589" xr:uid="{00000000-0005-0000-0000-0000012C0000}"/>
    <cellStyle name="Currency 2 2 2 2 2" xfId="6676" xr:uid="{00000000-0005-0000-0000-0000022C0000}"/>
    <cellStyle name="Currency 2 2 2 2 2 2" xfId="16504" xr:uid="{00000000-0005-0000-0000-0000032C0000}"/>
    <cellStyle name="Currency 2 2 2 2 3" xfId="15418" xr:uid="{00000000-0005-0000-0000-0000042C0000}"/>
    <cellStyle name="Currency 2 2 2 3" xfId="6095" xr:uid="{00000000-0005-0000-0000-0000052C0000}"/>
    <cellStyle name="Currency 2 2 2 3 2" xfId="15924" xr:uid="{00000000-0005-0000-0000-0000062C0000}"/>
    <cellStyle name="Currency 2 2 2 4" xfId="14805" xr:uid="{00000000-0005-0000-0000-0000072C0000}"/>
    <cellStyle name="Currency 2 2 3" xfId="37440" xr:uid="{00000000-0005-0000-0000-0000082C0000}"/>
    <cellStyle name="Currency 2 3" xfId="3868" xr:uid="{00000000-0005-0000-0000-0000092C0000}"/>
    <cellStyle name="Currency 2 4" xfId="4761" xr:uid="{00000000-0005-0000-0000-00000A2C0000}"/>
    <cellStyle name="Currency 2 4 2" xfId="5584" xr:uid="{00000000-0005-0000-0000-00000B2C0000}"/>
    <cellStyle name="Currency 2 4 2 2" xfId="6671" xr:uid="{00000000-0005-0000-0000-00000C2C0000}"/>
    <cellStyle name="Currency 2 4 2 2 2" xfId="16499" xr:uid="{00000000-0005-0000-0000-00000D2C0000}"/>
    <cellStyle name="Currency 2 4 2 3" xfId="15413" xr:uid="{00000000-0005-0000-0000-00000E2C0000}"/>
    <cellStyle name="Currency 2 4 3" xfId="6090" xr:uid="{00000000-0005-0000-0000-00000F2C0000}"/>
    <cellStyle name="Currency 2 4 3 2" xfId="15919" xr:uid="{00000000-0005-0000-0000-0000102C0000}"/>
    <cellStyle name="Currency 2 4 4" xfId="14797" xr:uid="{00000000-0005-0000-0000-0000112C0000}"/>
    <cellStyle name="Currency 2 5" xfId="5481" xr:uid="{00000000-0005-0000-0000-0000122C0000}"/>
    <cellStyle name="Currency 2 5 2" xfId="6568" xr:uid="{00000000-0005-0000-0000-0000132C0000}"/>
    <cellStyle name="Currency 2 5 2 2" xfId="16397" xr:uid="{00000000-0005-0000-0000-0000142C0000}"/>
    <cellStyle name="Currency 2 5 3" xfId="15311" xr:uid="{00000000-0005-0000-0000-0000152C0000}"/>
    <cellStyle name="Currency 2 6" xfId="5992" xr:uid="{00000000-0005-0000-0000-0000162C0000}"/>
    <cellStyle name="Currency 2 6 2" xfId="15821" xr:uid="{00000000-0005-0000-0000-0000172C0000}"/>
    <cellStyle name="Currency 2 7" xfId="14084" xr:uid="{00000000-0005-0000-0000-0000182C0000}"/>
    <cellStyle name="Currency 2 8" xfId="37319" xr:uid="{00000000-0005-0000-0000-0000192C0000}"/>
    <cellStyle name="Currency 3" xfId="3357" xr:uid="{00000000-0005-0000-0000-00001A2C0000}"/>
    <cellStyle name="Currency 3 2" xfId="3870" xr:uid="{00000000-0005-0000-0000-00001B2C0000}"/>
    <cellStyle name="Currency 3 3" xfId="5154" xr:uid="{00000000-0005-0000-0000-00001C2C0000}"/>
    <cellStyle name="Currency 3 3 2" xfId="5739" xr:uid="{00000000-0005-0000-0000-00001D2C0000}"/>
    <cellStyle name="Currency 3 3 2 2" xfId="6826" xr:uid="{00000000-0005-0000-0000-00001E2C0000}"/>
    <cellStyle name="Currency 3 3 2 2 2" xfId="16654" xr:uid="{00000000-0005-0000-0000-00001F2C0000}"/>
    <cellStyle name="Currency 3 3 2 3" xfId="15568" xr:uid="{00000000-0005-0000-0000-0000202C0000}"/>
    <cellStyle name="Currency 3 3 3" xfId="6243" xr:uid="{00000000-0005-0000-0000-0000212C0000}"/>
    <cellStyle name="Currency 3 3 3 2" xfId="16072" xr:uid="{00000000-0005-0000-0000-0000222C0000}"/>
    <cellStyle name="Currency 3 3 4" xfId="14984" xr:uid="{00000000-0005-0000-0000-0000232C0000}"/>
    <cellStyle name="Currency 3 4" xfId="5482" xr:uid="{00000000-0005-0000-0000-0000242C0000}"/>
    <cellStyle name="Currency 3 4 2" xfId="6569" xr:uid="{00000000-0005-0000-0000-0000252C0000}"/>
    <cellStyle name="Currency 3 4 2 2" xfId="16398" xr:uid="{00000000-0005-0000-0000-0000262C0000}"/>
    <cellStyle name="Currency 3 4 3" xfId="15312" xr:uid="{00000000-0005-0000-0000-0000272C0000}"/>
    <cellStyle name="Currency 3 5" xfId="5993" xr:uid="{00000000-0005-0000-0000-0000282C0000}"/>
    <cellStyle name="Currency 3 5 2" xfId="15822" xr:uid="{00000000-0005-0000-0000-0000292C0000}"/>
    <cellStyle name="Currency 3 6" xfId="14085" xr:uid="{00000000-0005-0000-0000-00002A2C0000}"/>
    <cellStyle name="Currency 4" xfId="3358" xr:uid="{00000000-0005-0000-0000-00002B2C0000}"/>
    <cellStyle name="Currency 4 2" xfId="5155" xr:uid="{00000000-0005-0000-0000-00002C2C0000}"/>
    <cellStyle name="Currency 4 2 2" xfId="5740" xr:uid="{00000000-0005-0000-0000-00002D2C0000}"/>
    <cellStyle name="Currency 4 2 2 2" xfId="6827" xr:uid="{00000000-0005-0000-0000-00002E2C0000}"/>
    <cellStyle name="Currency 4 2 2 2 2" xfId="16655" xr:uid="{00000000-0005-0000-0000-00002F2C0000}"/>
    <cellStyle name="Currency 4 2 2 3" xfId="15569" xr:uid="{00000000-0005-0000-0000-0000302C0000}"/>
    <cellStyle name="Currency 4 2 3" xfId="6244" xr:uid="{00000000-0005-0000-0000-0000312C0000}"/>
    <cellStyle name="Currency 4 2 3 2" xfId="16073" xr:uid="{00000000-0005-0000-0000-0000322C0000}"/>
    <cellStyle name="Currency 4 2 4" xfId="14985" xr:uid="{00000000-0005-0000-0000-0000332C0000}"/>
    <cellStyle name="Currency 4 3" xfId="5483" xr:uid="{00000000-0005-0000-0000-0000342C0000}"/>
    <cellStyle name="Currency 4 3 2" xfId="6570" xr:uid="{00000000-0005-0000-0000-0000352C0000}"/>
    <cellStyle name="Currency 4 3 2 2" xfId="16399" xr:uid="{00000000-0005-0000-0000-0000362C0000}"/>
    <cellStyle name="Currency 4 3 3" xfId="15313" xr:uid="{00000000-0005-0000-0000-0000372C0000}"/>
    <cellStyle name="Currency 4 4" xfId="5994" xr:uid="{00000000-0005-0000-0000-0000382C0000}"/>
    <cellStyle name="Currency 4 4 2" xfId="15823" xr:uid="{00000000-0005-0000-0000-0000392C0000}"/>
    <cellStyle name="Currency 4 5" xfId="14086" xr:uid="{00000000-0005-0000-0000-00003A2C0000}"/>
    <cellStyle name="Currency 5" xfId="3359" xr:uid="{00000000-0005-0000-0000-00003B2C0000}"/>
    <cellStyle name="Currency 5 2" xfId="5156" xr:uid="{00000000-0005-0000-0000-00003C2C0000}"/>
    <cellStyle name="Currency 5 2 2" xfId="5741" xr:uid="{00000000-0005-0000-0000-00003D2C0000}"/>
    <cellStyle name="Currency 5 2 2 2" xfId="6828" xr:uid="{00000000-0005-0000-0000-00003E2C0000}"/>
    <cellStyle name="Currency 5 2 2 2 2" xfId="16656" xr:uid="{00000000-0005-0000-0000-00003F2C0000}"/>
    <cellStyle name="Currency 5 2 2 3" xfId="15570" xr:uid="{00000000-0005-0000-0000-0000402C0000}"/>
    <cellStyle name="Currency 5 2 3" xfId="6245" xr:uid="{00000000-0005-0000-0000-0000412C0000}"/>
    <cellStyle name="Currency 5 2 3 2" xfId="16074" xr:uid="{00000000-0005-0000-0000-0000422C0000}"/>
    <cellStyle name="Currency 5 2 4" xfId="14986" xr:uid="{00000000-0005-0000-0000-0000432C0000}"/>
    <cellStyle name="Currency 5 3" xfId="5484" xr:uid="{00000000-0005-0000-0000-0000442C0000}"/>
    <cellStyle name="Currency 5 3 2" xfId="6571" xr:uid="{00000000-0005-0000-0000-0000452C0000}"/>
    <cellStyle name="Currency 5 3 2 2" xfId="16400" xr:uid="{00000000-0005-0000-0000-0000462C0000}"/>
    <cellStyle name="Currency 5 3 3" xfId="15314" xr:uid="{00000000-0005-0000-0000-0000472C0000}"/>
    <cellStyle name="Currency 5 4" xfId="5995" xr:uid="{00000000-0005-0000-0000-0000482C0000}"/>
    <cellStyle name="Currency 5 4 2" xfId="15824" xr:uid="{00000000-0005-0000-0000-0000492C0000}"/>
    <cellStyle name="Currency 5 5" xfId="14087" xr:uid="{00000000-0005-0000-0000-00004A2C0000}"/>
    <cellStyle name="Currency 6" xfId="3360" xr:uid="{00000000-0005-0000-0000-00004B2C0000}"/>
    <cellStyle name="Currency 6 2" xfId="5157" xr:uid="{00000000-0005-0000-0000-00004C2C0000}"/>
    <cellStyle name="Currency 6 2 2" xfId="5742" xr:uid="{00000000-0005-0000-0000-00004D2C0000}"/>
    <cellStyle name="Currency 6 2 2 2" xfId="6829" xr:uid="{00000000-0005-0000-0000-00004E2C0000}"/>
    <cellStyle name="Currency 6 2 2 2 2" xfId="16657" xr:uid="{00000000-0005-0000-0000-00004F2C0000}"/>
    <cellStyle name="Currency 6 2 2 3" xfId="15571" xr:uid="{00000000-0005-0000-0000-0000502C0000}"/>
    <cellStyle name="Currency 6 2 3" xfId="6246" xr:uid="{00000000-0005-0000-0000-0000512C0000}"/>
    <cellStyle name="Currency 6 2 3 2" xfId="16075" xr:uid="{00000000-0005-0000-0000-0000522C0000}"/>
    <cellStyle name="Currency 6 2 4" xfId="14987" xr:uid="{00000000-0005-0000-0000-0000532C0000}"/>
    <cellStyle name="Currency 6 3" xfId="5485" xr:uid="{00000000-0005-0000-0000-0000542C0000}"/>
    <cellStyle name="Currency 6 3 2" xfId="6572" xr:uid="{00000000-0005-0000-0000-0000552C0000}"/>
    <cellStyle name="Currency 6 3 2 2" xfId="16401" xr:uid="{00000000-0005-0000-0000-0000562C0000}"/>
    <cellStyle name="Currency 6 3 3" xfId="15315" xr:uid="{00000000-0005-0000-0000-0000572C0000}"/>
    <cellStyle name="Currency 6 4" xfId="5996" xr:uid="{00000000-0005-0000-0000-0000582C0000}"/>
    <cellStyle name="Currency 6 4 2" xfId="15825" xr:uid="{00000000-0005-0000-0000-0000592C0000}"/>
    <cellStyle name="Currency 6 5" xfId="14088" xr:uid="{00000000-0005-0000-0000-00005A2C0000}"/>
    <cellStyle name="Currency 7" xfId="3361" xr:uid="{00000000-0005-0000-0000-00005B2C0000}"/>
    <cellStyle name="Currency 7 2" xfId="5158" xr:uid="{00000000-0005-0000-0000-00005C2C0000}"/>
    <cellStyle name="Currency 7 2 2" xfId="5743" xr:uid="{00000000-0005-0000-0000-00005D2C0000}"/>
    <cellStyle name="Currency 7 2 2 2" xfId="6830" xr:uid="{00000000-0005-0000-0000-00005E2C0000}"/>
    <cellStyle name="Currency 7 2 2 2 2" xfId="16658" xr:uid="{00000000-0005-0000-0000-00005F2C0000}"/>
    <cellStyle name="Currency 7 2 2 3" xfId="15572" xr:uid="{00000000-0005-0000-0000-0000602C0000}"/>
    <cellStyle name="Currency 7 2 3" xfId="6247" xr:uid="{00000000-0005-0000-0000-0000612C0000}"/>
    <cellStyle name="Currency 7 2 3 2" xfId="16076" xr:uid="{00000000-0005-0000-0000-0000622C0000}"/>
    <cellStyle name="Currency 7 2 4" xfId="14988" xr:uid="{00000000-0005-0000-0000-0000632C0000}"/>
    <cellStyle name="Currency 7 3" xfId="5486" xr:uid="{00000000-0005-0000-0000-0000642C0000}"/>
    <cellStyle name="Currency 7 3 2" xfId="6573" xr:uid="{00000000-0005-0000-0000-0000652C0000}"/>
    <cellStyle name="Currency 7 3 2 2" xfId="16402" xr:uid="{00000000-0005-0000-0000-0000662C0000}"/>
    <cellStyle name="Currency 7 3 3" xfId="15316" xr:uid="{00000000-0005-0000-0000-0000672C0000}"/>
    <cellStyle name="Currency 7 4" xfId="5997" xr:uid="{00000000-0005-0000-0000-0000682C0000}"/>
    <cellStyle name="Currency 7 4 2" xfId="15826" xr:uid="{00000000-0005-0000-0000-0000692C0000}"/>
    <cellStyle name="Currency 7 5" xfId="14089" xr:uid="{00000000-0005-0000-0000-00006A2C0000}"/>
    <cellStyle name="Currency 8" xfId="5054" xr:uid="{00000000-0005-0000-0000-00006B2C0000}"/>
    <cellStyle name="Currency 8 2" xfId="5645" xr:uid="{00000000-0005-0000-0000-00006C2C0000}"/>
    <cellStyle name="Currency 8 2 2" xfId="6732" xr:uid="{00000000-0005-0000-0000-00006D2C0000}"/>
    <cellStyle name="Currency 8 2 2 2" xfId="16560" xr:uid="{00000000-0005-0000-0000-00006E2C0000}"/>
    <cellStyle name="Currency 8 2 3" xfId="15474" xr:uid="{00000000-0005-0000-0000-00006F2C0000}"/>
    <cellStyle name="Currency 8 3" xfId="6149" xr:uid="{00000000-0005-0000-0000-0000702C0000}"/>
    <cellStyle name="Currency 8 3 2" xfId="15978" xr:uid="{00000000-0005-0000-0000-0000712C0000}"/>
    <cellStyle name="Currency 8 4" xfId="14887" xr:uid="{00000000-0005-0000-0000-0000722C0000}"/>
    <cellStyle name="Currency 9" xfId="5256" xr:uid="{00000000-0005-0000-0000-0000732C0000}"/>
    <cellStyle name="Currency 9 2" xfId="5788" xr:uid="{00000000-0005-0000-0000-0000742C0000}"/>
    <cellStyle name="Currency 9 2 2" xfId="6875" xr:uid="{00000000-0005-0000-0000-0000752C0000}"/>
    <cellStyle name="Currency 9 2 2 2" xfId="16703" xr:uid="{00000000-0005-0000-0000-0000762C0000}"/>
    <cellStyle name="Currency 9 2 3" xfId="15617" xr:uid="{00000000-0005-0000-0000-0000772C0000}"/>
    <cellStyle name="Currency 9 3" xfId="6343" xr:uid="{00000000-0005-0000-0000-0000782C0000}"/>
    <cellStyle name="Currency 9 3 2" xfId="16172" xr:uid="{00000000-0005-0000-0000-0000792C0000}"/>
    <cellStyle name="Currency 9 4" xfId="15086" xr:uid="{00000000-0005-0000-0000-00007A2C0000}"/>
    <cellStyle name="Currency Format" xfId="37320" xr:uid="{00000000-0005-0000-0000-00007B2C0000}"/>
    <cellStyle name="Currency Format 2" xfId="37441" xr:uid="{00000000-0005-0000-0000-00007C2C0000}"/>
    <cellStyle name="Currency$" xfId="3871" xr:uid="{00000000-0005-0000-0000-00007D2C0000}"/>
    <cellStyle name="Currency0" xfId="243" xr:uid="{00000000-0005-0000-0000-00007E2C0000}"/>
    <cellStyle name="Currency0 2" xfId="37442" xr:uid="{00000000-0005-0000-0000-00007F2C0000}"/>
    <cellStyle name="Dan" xfId="3872" xr:uid="{00000000-0005-0000-0000-0000802C0000}"/>
    <cellStyle name="Data" xfId="244" xr:uid="{00000000-0005-0000-0000-0000812C0000}"/>
    <cellStyle name="data 2" xfId="851" xr:uid="{00000000-0005-0000-0000-0000822C0000}"/>
    <cellStyle name="data 2 2" xfId="5529" xr:uid="{00000000-0005-0000-0000-0000832C0000}"/>
    <cellStyle name="data 2 2 2" xfId="6616" xr:uid="{00000000-0005-0000-0000-0000842C0000}"/>
    <cellStyle name="data 2 2 2 2" xfId="19958" xr:uid="{00000000-0005-0000-0000-0000852C0000}"/>
    <cellStyle name="data 2 2 2 2 2" xfId="25728" xr:uid="{00000000-0005-0000-0000-0000862C0000}"/>
    <cellStyle name="data 2 2 2 2 3" xfId="33431" xr:uid="{00000000-0005-0000-0000-0000872C0000}"/>
    <cellStyle name="data 2 2 2 3" xfId="20828" xr:uid="{00000000-0005-0000-0000-0000882C0000}"/>
    <cellStyle name="data 2 2 2 3 2" xfId="26588" xr:uid="{00000000-0005-0000-0000-0000892C0000}"/>
    <cellStyle name="data 2 2 2 3 3" xfId="34293" xr:uid="{00000000-0005-0000-0000-00008A2C0000}"/>
    <cellStyle name="data 2 2 2 4" xfId="22384" xr:uid="{00000000-0005-0000-0000-00008B2C0000}"/>
    <cellStyle name="data 2 2 2 4 2" xfId="35847" xr:uid="{00000000-0005-0000-0000-00008C2C0000}"/>
    <cellStyle name="data 2 2 2 5" xfId="28136" xr:uid="{00000000-0005-0000-0000-00008D2C0000}"/>
    <cellStyle name="data 2 2 3" xfId="19009" xr:uid="{00000000-0005-0000-0000-00008E2C0000}"/>
    <cellStyle name="data 2 2 3 2" xfId="24781" xr:uid="{00000000-0005-0000-0000-00008F2C0000}"/>
    <cellStyle name="data 2 2 3 3" xfId="32483" xr:uid="{00000000-0005-0000-0000-0000902C0000}"/>
    <cellStyle name="data 2 2 4" xfId="20443" xr:uid="{00000000-0005-0000-0000-0000912C0000}"/>
    <cellStyle name="data 2 2 4 2" xfId="26211" xr:uid="{00000000-0005-0000-0000-0000922C0000}"/>
    <cellStyle name="data 2 2 4 3" xfId="33915" xr:uid="{00000000-0005-0000-0000-0000932C0000}"/>
    <cellStyle name="data 2 2 5" xfId="21485" xr:uid="{00000000-0005-0000-0000-0000942C0000}"/>
    <cellStyle name="data 2 2 5 2" xfId="34948" xr:uid="{00000000-0005-0000-0000-0000952C0000}"/>
    <cellStyle name="data 2 2 6" xfId="27237" xr:uid="{00000000-0005-0000-0000-0000962C0000}"/>
    <cellStyle name="data 2 3" xfId="17224" xr:uid="{00000000-0005-0000-0000-0000972C0000}"/>
    <cellStyle name="data 2 3 2" xfId="23060" xr:uid="{00000000-0005-0000-0000-0000982C0000}"/>
    <cellStyle name="data 2 3 2 2" xfId="36523" xr:uid="{00000000-0005-0000-0000-0000992C0000}"/>
    <cellStyle name="data 2 3 3" xfId="30743" xr:uid="{00000000-0005-0000-0000-00009A2C0000}"/>
    <cellStyle name="data 2 4" xfId="17521" xr:uid="{00000000-0005-0000-0000-00009B2C0000}"/>
    <cellStyle name="data 2 4 2" xfId="23342" xr:uid="{00000000-0005-0000-0000-00009C2C0000}"/>
    <cellStyle name="data 2 4 2 2" xfId="36805" xr:uid="{00000000-0005-0000-0000-00009D2C0000}"/>
    <cellStyle name="data 2 4 3" xfId="31030" xr:uid="{00000000-0005-0000-0000-00009E2C0000}"/>
    <cellStyle name="data 2 5" xfId="12448" xr:uid="{00000000-0005-0000-0000-00009F2C0000}"/>
    <cellStyle name="data 2 5 2" xfId="28594" xr:uid="{00000000-0005-0000-0000-0000A02C0000}"/>
    <cellStyle name="Data 3" xfId="3873" xr:uid="{00000000-0005-0000-0000-0000A12C0000}"/>
    <cellStyle name="Data 3 2" xfId="9991" xr:uid="{00000000-0005-0000-0000-0000A22C0000}"/>
    <cellStyle name="Data 4" xfId="3412" xr:uid="{00000000-0005-0000-0000-0000A32C0000}"/>
    <cellStyle name="Data 4 2" xfId="9736" xr:uid="{00000000-0005-0000-0000-0000A42C0000}"/>
    <cellStyle name="Data 5" xfId="4230" xr:uid="{00000000-0005-0000-0000-0000A52C0000}"/>
    <cellStyle name="Data 5 2" xfId="10168" xr:uid="{00000000-0005-0000-0000-0000A62C0000}"/>
    <cellStyle name="Data 6" xfId="4388" xr:uid="{00000000-0005-0000-0000-0000A72C0000}"/>
    <cellStyle name="Data 6 2" xfId="10305" xr:uid="{00000000-0005-0000-0000-0000A82C0000}"/>
    <cellStyle name="Data 7" xfId="4580" xr:uid="{00000000-0005-0000-0000-0000A92C0000}"/>
    <cellStyle name="Data 7 2" xfId="10468" xr:uid="{00000000-0005-0000-0000-0000AA2C0000}"/>
    <cellStyle name="Data entry" xfId="3874" xr:uid="{00000000-0005-0000-0000-0000AB2C0000}"/>
    <cellStyle name="Data entry 2" xfId="9992" xr:uid="{00000000-0005-0000-0000-0000AC2C0000}"/>
    <cellStyle name="Data Label" xfId="65" xr:uid="{00000000-0005-0000-0000-0000AD2C0000}"/>
    <cellStyle name="Data_BM_2Yrs Budget Requirements FY10-FY11" xfId="3875" xr:uid="{00000000-0005-0000-0000-0000AE2C0000}"/>
    <cellStyle name="Date" xfId="245" xr:uid="{00000000-0005-0000-0000-0000AF2C0000}"/>
    <cellStyle name="Date - Style4" xfId="3877" xr:uid="{00000000-0005-0000-0000-0000B02C0000}"/>
    <cellStyle name="Date - Style4 2" xfId="9993" xr:uid="{00000000-0005-0000-0000-0000B12C0000}"/>
    <cellStyle name="Date - Style5" xfId="3878" xr:uid="{00000000-0005-0000-0000-0000B22C0000}"/>
    <cellStyle name="Date - Style5 2" xfId="9994" xr:uid="{00000000-0005-0000-0000-0000B32C0000}"/>
    <cellStyle name="DATE 10" xfId="37532" xr:uid="{00000000-0005-0000-0000-0000B42C0000}"/>
    <cellStyle name="DATE 11" xfId="37529" xr:uid="{00000000-0005-0000-0000-0000B52C0000}"/>
    <cellStyle name="DATE 12" xfId="37520" xr:uid="{00000000-0005-0000-0000-0000B62C0000}"/>
    <cellStyle name="DATE 13" xfId="37326" xr:uid="{00000000-0005-0000-0000-0000B72C0000}"/>
    <cellStyle name="DATE 14" xfId="37531" xr:uid="{00000000-0005-0000-0000-0000B82C0000}"/>
    <cellStyle name="DATE 15" xfId="37543" xr:uid="{00000000-0005-0000-0000-0000B92C0000}"/>
    <cellStyle name="DATE 16" xfId="37451" xr:uid="{00000000-0005-0000-0000-0000BA2C0000}"/>
    <cellStyle name="date 2" xfId="852" xr:uid="{00000000-0005-0000-0000-0000BB2C0000}"/>
    <cellStyle name="DATE 3" xfId="3876" xr:uid="{00000000-0005-0000-0000-0000BC2C0000}"/>
    <cellStyle name="DATE 4" xfId="4197" xr:uid="{00000000-0005-0000-0000-0000BD2C0000}"/>
    <cellStyle name="DATE 5" xfId="3428" xr:uid="{00000000-0005-0000-0000-0000BE2C0000}"/>
    <cellStyle name="DATE 6" xfId="3409" xr:uid="{00000000-0005-0000-0000-0000BF2C0000}"/>
    <cellStyle name="DATE 7" xfId="4224" xr:uid="{00000000-0005-0000-0000-0000C02C0000}"/>
    <cellStyle name="DATE 8" xfId="37321" xr:uid="{00000000-0005-0000-0000-0000C12C0000}"/>
    <cellStyle name="DATE 9" xfId="37328" xr:uid="{00000000-0005-0000-0000-0000C22C0000}"/>
    <cellStyle name="Date Line" xfId="3879" xr:uid="{00000000-0005-0000-0000-0000C32C0000}"/>
    <cellStyle name="Date Line 2" xfId="9995" xr:uid="{00000000-0005-0000-0000-0000C42C0000}"/>
    <cellStyle name="Date Short" xfId="246" xr:uid="{00000000-0005-0000-0000-0000C52C0000}"/>
    <cellStyle name="Date Short 2" xfId="960" xr:uid="{00000000-0005-0000-0000-0000C62C0000}"/>
    <cellStyle name="Date, Long" xfId="247" xr:uid="{00000000-0005-0000-0000-0000C82C0000}"/>
    <cellStyle name="Date, Long 2" xfId="3880" xr:uid="{00000000-0005-0000-0000-0000C92C0000}"/>
    <cellStyle name="Date, Short" xfId="248" xr:uid="{00000000-0005-0000-0000-0000CA2C0000}"/>
    <cellStyle name="Date, Short 2" xfId="3881" xr:uid="{00000000-0005-0000-0000-0000CB2C0000}"/>
    <cellStyle name="Date_170107 SWC Model Scen #0" xfId="249" xr:uid="{00000000-0005-0000-0000-0000C72C0000}"/>
    <cellStyle name="datetime" xfId="250" xr:uid="{00000000-0005-0000-0000-0000CC2C0000}"/>
    <cellStyle name="datetime 2" xfId="7220" xr:uid="{00000000-0005-0000-0000-0000CD2C0000}"/>
    <cellStyle name="Dean's number format" xfId="251" xr:uid="{00000000-0005-0000-0000-0000CE2C0000}"/>
    <cellStyle name="Dean's number format 2" xfId="962" xr:uid="{00000000-0005-0000-0000-0000CF2C0000}"/>
    <cellStyle name="Dec places 0" xfId="252" xr:uid="{00000000-0005-0000-0000-0000D02C0000}"/>
    <cellStyle name="Dec places 0 2" xfId="7221" xr:uid="{00000000-0005-0000-0000-0000D12C0000}"/>
    <cellStyle name="Dec places 1, millions" xfId="253" xr:uid="{00000000-0005-0000-0000-0000D22C0000}"/>
    <cellStyle name="Dec places 1, millions 2" xfId="7222" xr:uid="{00000000-0005-0000-0000-0000D32C0000}"/>
    <cellStyle name="Dec places 2" xfId="254" xr:uid="{00000000-0005-0000-0000-0000D42C0000}"/>
    <cellStyle name="Dec places 2 2" xfId="7223" xr:uid="{00000000-0005-0000-0000-0000D52C0000}"/>
    <cellStyle name="Dec places 2, millions" xfId="255" xr:uid="{00000000-0005-0000-0000-0000D62C0000}"/>
    <cellStyle name="Dec places 2, millions 2" xfId="3882" xr:uid="{00000000-0005-0000-0000-0000D72C0000}"/>
    <cellStyle name="Dec places 2, millions 3" xfId="7224" xr:uid="{00000000-0005-0000-0000-0000D82C0000}"/>
    <cellStyle name="DECON" xfId="3883" xr:uid="{00000000-0005-0000-0000-0000D92C0000}"/>
    <cellStyle name="Delete" xfId="3884" xr:uid="{00000000-0005-0000-0000-0000DA2C0000}"/>
    <cellStyle name="Delete 2" xfId="18153" xr:uid="{00000000-0005-0000-0000-0000DB2C0000}"/>
    <cellStyle name="Delete 2 2" xfId="31649" xr:uid="{00000000-0005-0000-0000-0000DC2C0000}"/>
    <cellStyle name="Delete 3" xfId="17931" xr:uid="{00000000-0005-0000-0000-0000DD2C0000}"/>
    <cellStyle name="Delete 3 2" xfId="31435" xr:uid="{00000000-0005-0000-0000-0000DE2C0000}"/>
    <cellStyle name="Delete 4" xfId="18228" xr:uid="{00000000-0005-0000-0000-0000DF2C0000}"/>
    <cellStyle name="Delete 4 2" xfId="31718" xr:uid="{00000000-0005-0000-0000-0000E02C0000}"/>
    <cellStyle name="Delete 5" xfId="14236" xr:uid="{00000000-0005-0000-0000-0000E12C0000}"/>
    <cellStyle name="Delete 5 2" xfId="28623" xr:uid="{00000000-0005-0000-0000-0000E22C0000}"/>
    <cellStyle name="Delete 6" xfId="9996" xr:uid="{00000000-0005-0000-0000-0000E32C0000}"/>
    <cellStyle name="DELTA" xfId="256" xr:uid="{00000000-0005-0000-0000-0000E42C0000}"/>
    <cellStyle name="DELTA 2" xfId="7225" xr:uid="{00000000-0005-0000-0000-0000E52C0000}"/>
    <cellStyle name="DELTA 2 2" xfId="37527" xr:uid="{00000000-0005-0000-0000-0000E62C0000}"/>
    <cellStyle name="DELTA 3" xfId="37450" xr:uid="{00000000-0005-0000-0000-0000E72C0000}"/>
    <cellStyle name="Dezimal [0]_Entgelt1.xls" xfId="3885" xr:uid="{00000000-0005-0000-0000-0000E82C0000}"/>
    <cellStyle name="Dezimal_Entgelt1.xls" xfId="3886" xr:uid="{00000000-0005-0000-0000-0000E92C0000}"/>
    <cellStyle name="Dia" xfId="257" xr:uid="{00000000-0005-0000-0000-0000EA2C0000}"/>
    <cellStyle name="Dia 2" xfId="853" xr:uid="{00000000-0005-0000-0000-0000EB2C0000}"/>
    <cellStyle name="Dollars" xfId="258" xr:uid="{00000000-0005-0000-0000-0000EC2C0000}"/>
    <cellStyle name="Dollars 2" xfId="854" xr:uid="{00000000-0005-0000-0000-0000ED2C0000}"/>
    <cellStyle name="Dollars K" xfId="259" xr:uid="{00000000-0005-0000-0000-0000EE2C0000}"/>
    <cellStyle name="Dollars K 2" xfId="3887" xr:uid="{00000000-0005-0000-0000-0000EF2C0000}"/>
    <cellStyle name="Dollars M" xfId="260" xr:uid="{00000000-0005-0000-0000-0000F02C0000}"/>
    <cellStyle name="Dollars M 2" xfId="37444" xr:uid="{00000000-0005-0000-0000-0000F12C0000}"/>
    <cellStyle name="Dollars_Antamina 5 Year Plan Ebit Sensitiviby (2)" xfId="3888" xr:uid="{00000000-0005-0000-0000-0000F22C0000}"/>
    <cellStyle name="DP 0, no commas" xfId="261" xr:uid="{00000000-0005-0000-0000-0000F32C0000}"/>
    <cellStyle name="DP 0, no commas 2" xfId="7226" xr:uid="{00000000-0005-0000-0000-0000F42C0000}"/>
    <cellStyle name="Economics" xfId="262" xr:uid="{00000000-0005-0000-0000-0000F52C0000}"/>
    <cellStyle name="Ekati BPR_Table Heading" xfId="263" xr:uid="{00000000-0005-0000-0000-0000F62C0000}"/>
    <cellStyle name="Emphasis 1" xfId="264" xr:uid="{00000000-0005-0000-0000-0000F72C0000}"/>
    <cellStyle name="Emphasis 1 2" xfId="584" xr:uid="{00000000-0005-0000-0000-0000F82C0000}"/>
    <cellStyle name="Emphasis 1 2 2" xfId="7448" xr:uid="{00000000-0005-0000-0000-0000F92C0000}"/>
    <cellStyle name="Emphasis 2" xfId="265" xr:uid="{00000000-0005-0000-0000-0000FA2C0000}"/>
    <cellStyle name="Emphasis 2 2" xfId="585" xr:uid="{00000000-0005-0000-0000-0000FB2C0000}"/>
    <cellStyle name="Emphasis 2 2 2" xfId="7449" xr:uid="{00000000-0005-0000-0000-0000FC2C0000}"/>
    <cellStyle name="Emphasis 3" xfId="266" xr:uid="{00000000-0005-0000-0000-0000FD2C0000}"/>
    <cellStyle name="Emphasis 3 2" xfId="586" xr:uid="{00000000-0005-0000-0000-0000FE2C0000}"/>
    <cellStyle name="Emphasis 3 2 2" xfId="7450" xr:uid="{00000000-0005-0000-0000-0000FF2C0000}"/>
    <cellStyle name="Empty" xfId="3889" xr:uid="{00000000-0005-0000-0000-0000002D0000}"/>
    <cellStyle name="Empty 2" xfId="9997" xr:uid="{00000000-0005-0000-0000-0000012D0000}"/>
    <cellStyle name="Encabez1" xfId="267" xr:uid="{00000000-0005-0000-0000-0000022D0000}"/>
    <cellStyle name="Encabez1 2" xfId="855" xr:uid="{00000000-0005-0000-0000-0000032D0000}"/>
    <cellStyle name="Encabez2" xfId="268" xr:uid="{00000000-0005-0000-0000-0000042D0000}"/>
    <cellStyle name="Encabez2 2" xfId="856" xr:uid="{00000000-0005-0000-0000-0000052D0000}"/>
    <cellStyle name="Encabezado 4" xfId="3890" xr:uid="{00000000-0005-0000-0000-0000062D0000}"/>
    <cellStyle name="Énfasis1" xfId="3891" xr:uid="{00000000-0005-0000-0000-0000072D0000}"/>
    <cellStyle name="Énfasis1 2" xfId="9998" xr:uid="{00000000-0005-0000-0000-0000082D0000}"/>
    <cellStyle name="Énfasis2" xfId="3892" xr:uid="{00000000-0005-0000-0000-0000092D0000}"/>
    <cellStyle name="Énfasis2 2" xfId="9999" xr:uid="{00000000-0005-0000-0000-00000A2D0000}"/>
    <cellStyle name="Énfasis3" xfId="3893" xr:uid="{00000000-0005-0000-0000-00000B2D0000}"/>
    <cellStyle name="Énfasis3 2" xfId="10000" xr:uid="{00000000-0005-0000-0000-00000C2D0000}"/>
    <cellStyle name="Énfasis4" xfId="3894" xr:uid="{00000000-0005-0000-0000-00000D2D0000}"/>
    <cellStyle name="Énfasis4 2" xfId="10001" xr:uid="{00000000-0005-0000-0000-00000E2D0000}"/>
    <cellStyle name="Énfasis5" xfId="3895" xr:uid="{00000000-0005-0000-0000-00000F2D0000}"/>
    <cellStyle name="Énfasis5 2" xfId="10002" xr:uid="{00000000-0005-0000-0000-0000102D0000}"/>
    <cellStyle name="Énfasis6" xfId="3896" xr:uid="{00000000-0005-0000-0000-0000112D0000}"/>
    <cellStyle name="Énfasis6 2" xfId="10003" xr:uid="{00000000-0005-0000-0000-0000122D0000}"/>
    <cellStyle name="Enter" xfId="3897" xr:uid="{00000000-0005-0000-0000-0000132D0000}"/>
    <cellStyle name="Enter Currency (0)" xfId="269" xr:uid="{00000000-0005-0000-0000-0000142D0000}"/>
    <cellStyle name="Enter Currency (0) 2" xfId="963" xr:uid="{00000000-0005-0000-0000-0000152D0000}"/>
    <cellStyle name="Enter Currency (0) 2 2" xfId="37445" xr:uid="{00000000-0005-0000-0000-0000162D0000}"/>
    <cellStyle name="Enter Currency (0) 3" xfId="857" xr:uid="{00000000-0005-0000-0000-0000172D0000}"/>
    <cellStyle name="Enter Currency (0) 4" xfId="3898" xr:uid="{00000000-0005-0000-0000-0000182D0000}"/>
    <cellStyle name="Enter Currency (2)" xfId="270" xr:uid="{00000000-0005-0000-0000-0000192D0000}"/>
    <cellStyle name="Enter Currency (2) 2" xfId="858" xr:uid="{00000000-0005-0000-0000-00001A2D0000}"/>
    <cellStyle name="Enter Currency (2) 2 2" xfId="37446" xr:uid="{00000000-0005-0000-0000-00001B2D0000}"/>
    <cellStyle name="Enter Currency (2) 3" xfId="3899" xr:uid="{00000000-0005-0000-0000-00001C2D0000}"/>
    <cellStyle name="Enter Units (0)" xfId="271" xr:uid="{00000000-0005-0000-0000-00001D2D0000}"/>
    <cellStyle name="Enter Units (0) 2" xfId="964" xr:uid="{00000000-0005-0000-0000-00001E2D0000}"/>
    <cellStyle name="Enter Units (0) 2 2" xfId="37447" xr:uid="{00000000-0005-0000-0000-00001F2D0000}"/>
    <cellStyle name="Enter Units (0) 3" xfId="859" xr:uid="{00000000-0005-0000-0000-0000202D0000}"/>
    <cellStyle name="Enter Units (0) 4" xfId="3900" xr:uid="{00000000-0005-0000-0000-0000212D0000}"/>
    <cellStyle name="Enter Units (1)" xfId="272" xr:uid="{00000000-0005-0000-0000-0000222D0000}"/>
    <cellStyle name="Enter Units (1) 2" xfId="965" xr:uid="{00000000-0005-0000-0000-0000232D0000}"/>
    <cellStyle name="Enter Units (1) 3" xfId="860" xr:uid="{00000000-0005-0000-0000-0000242D0000}"/>
    <cellStyle name="Enter Units (2)" xfId="273" xr:uid="{00000000-0005-0000-0000-0000252D0000}"/>
    <cellStyle name="Enter Units (2) 2" xfId="861" xr:uid="{00000000-0005-0000-0000-0000262D0000}"/>
    <cellStyle name="Enter Units (2) 2 2" xfId="37448" xr:uid="{00000000-0005-0000-0000-0000272D0000}"/>
    <cellStyle name="Enter Units (2) 3" xfId="3901" xr:uid="{00000000-0005-0000-0000-0000282D0000}"/>
    <cellStyle name="Entered" xfId="3902" xr:uid="{00000000-0005-0000-0000-0000292D0000}"/>
    <cellStyle name="Entered 2" xfId="10004" xr:uid="{00000000-0005-0000-0000-00002A2D0000}"/>
    <cellStyle name="Entrada" xfId="3903" xr:uid="{00000000-0005-0000-0000-00002B2D0000}"/>
    <cellStyle name="Entrada 10" xfId="10005" xr:uid="{00000000-0005-0000-0000-00002C2D0000}"/>
    <cellStyle name="Entrada 2" xfId="3418" xr:uid="{00000000-0005-0000-0000-00002D2D0000}"/>
    <cellStyle name="Entrada 2 10" xfId="9739" xr:uid="{00000000-0005-0000-0000-00002E2D0000}"/>
    <cellStyle name="Entrada 2 2" xfId="5167" xr:uid="{00000000-0005-0000-0000-00002F2D0000}"/>
    <cellStyle name="Entrada 2 2 2" xfId="5907" xr:uid="{00000000-0005-0000-0000-0000302D0000}"/>
    <cellStyle name="Entrada 2 2 2 2" xfId="6994" xr:uid="{00000000-0005-0000-0000-0000312D0000}"/>
    <cellStyle name="Entrada 2 2 2 2 2" xfId="20290" xr:uid="{00000000-0005-0000-0000-0000322D0000}"/>
    <cellStyle name="Entrada 2 2 2 2 2 2" xfId="26060" xr:uid="{00000000-0005-0000-0000-0000332D0000}"/>
    <cellStyle name="Entrada 2 2 2 2 2 3" xfId="33763" xr:uid="{00000000-0005-0000-0000-0000342D0000}"/>
    <cellStyle name="Entrada 2 2 2 2 3" xfId="18580" xr:uid="{00000000-0005-0000-0000-0000352D0000}"/>
    <cellStyle name="Entrada 2 2 2 2 3 2" xfId="24352" xr:uid="{00000000-0005-0000-0000-0000362D0000}"/>
    <cellStyle name="Entrada 2 2 2 2 3 3" xfId="32054" xr:uid="{00000000-0005-0000-0000-0000372D0000}"/>
    <cellStyle name="Entrada 2 2 2 2 4" xfId="16822" xr:uid="{00000000-0005-0000-0000-0000382D0000}"/>
    <cellStyle name="Entrada 2 2 2 2 4 2" xfId="30375" xr:uid="{00000000-0005-0000-0000-0000392D0000}"/>
    <cellStyle name="Entrada 2 2 2 2 5" xfId="22698" xr:uid="{00000000-0005-0000-0000-00003A2D0000}"/>
    <cellStyle name="Entrada 2 2 2 2 5 2" xfId="36161" xr:uid="{00000000-0005-0000-0000-00003B2D0000}"/>
    <cellStyle name="Entrada 2 2 2 2 6" xfId="28450" xr:uid="{00000000-0005-0000-0000-00003C2D0000}"/>
    <cellStyle name="Entrada 2 2 2 2 7" xfId="11850" xr:uid="{00000000-0005-0000-0000-00003D2D0000}"/>
    <cellStyle name="Entrada 2 2 2 3" xfId="19341" xr:uid="{00000000-0005-0000-0000-00003E2D0000}"/>
    <cellStyle name="Entrada 2 2 2 3 2" xfId="25112" xr:uid="{00000000-0005-0000-0000-00003F2D0000}"/>
    <cellStyle name="Entrada 2 2 2 3 3" xfId="32814" xr:uid="{00000000-0005-0000-0000-0000402D0000}"/>
    <cellStyle name="Entrada 2 2 2 4" xfId="20548" xr:uid="{00000000-0005-0000-0000-0000412D0000}"/>
    <cellStyle name="Entrada 2 2 2 4 2" xfId="26313" xr:uid="{00000000-0005-0000-0000-0000422D0000}"/>
    <cellStyle name="Entrada 2 2 2 4 3" xfId="34017" xr:uid="{00000000-0005-0000-0000-0000432D0000}"/>
    <cellStyle name="Entrada 2 2 2 5" xfId="15736" xr:uid="{00000000-0005-0000-0000-0000442D0000}"/>
    <cellStyle name="Entrada 2 2 2 5 2" xfId="29477" xr:uid="{00000000-0005-0000-0000-0000452D0000}"/>
    <cellStyle name="Entrada 2 2 2 6" xfId="21799" xr:uid="{00000000-0005-0000-0000-0000462D0000}"/>
    <cellStyle name="Entrada 2 2 2 6 2" xfId="35262" xr:uid="{00000000-0005-0000-0000-0000472D0000}"/>
    <cellStyle name="Entrada 2 2 2 7" xfId="27551" xr:uid="{00000000-0005-0000-0000-0000482D0000}"/>
    <cellStyle name="Entrada 2 2 2 8" xfId="11189" xr:uid="{00000000-0005-0000-0000-0000492D0000}"/>
    <cellStyle name="Entrada 2 2 3" xfId="6256" xr:uid="{00000000-0005-0000-0000-00004A2D0000}"/>
    <cellStyle name="Entrada 2 2 3 2" xfId="19634" xr:uid="{00000000-0005-0000-0000-00004B2D0000}"/>
    <cellStyle name="Entrada 2 2 3 2 2" xfId="25404" xr:uid="{00000000-0005-0000-0000-00004C2D0000}"/>
    <cellStyle name="Entrada 2 2 3 2 3" xfId="33107" xr:uid="{00000000-0005-0000-0000-00004D2D0000}"/>
    <cellStyle name="Entrada 2 2 3 3" xfId="20559" xr:uid="{00000000-0005-0000-0000-00004E2D0000}"/>
    <cellStyle name="Entrada 2 2 3 3 2" xfId="26324" xr:uid="{00000000-0005-0000-0000-00004F2D0000}"/>
    <cellStyle name="Entrada 2 2 3 3 3" xfId="34028" xr:uid="{00000000-0005-0000-0000-0000502D0000}"/>
    <cellStyle name="Entrada 2 2 3 4" xfId="16085" xr:uid="{00000000-0005-0000-0000-0000512D0000}"/>
    <cellStyle name="Entrada 2 2 3 4 2" xfId="29750" xr:uid="{00000000-0005-0000-0000-0000522D0000}"/>
    <cellStyle name="Entrada 2 2 3 5" xfId="22072" xr:uid="{00000000-0005-0000-0000-0000532D0000}"/>
    <cellStyle name="Entrada 2 2 3 5 2" xfId="35535" xr:uid="{00000000-0005-0000-0000-0000542D0000}"/>
    <cellStyle name="Entrada 2 2 3 6" xfId="27824" xr:uid="{00000000-0005-0000-0000-0000552D0000}"/>
    <cellStyle name="Entrada 2 2 3 7" xfId="11392" xr:uid="{00000000-0005-0000-0000-0000562D0000}"/>
    <cellStyle name="Entrada 2 2 4" xfId="18679" xr:uid="{00000000-0005-0000-0000-0000572D0000}"/>
    <cellStyle name="Entrada 2 2 4 2" xfId="24451" xr:uid="{00000000-0005-0000-0000-0000582D0000}"/>
    <cellStyle name="Entrada 2 2 4 3" xfId="32153" xr:uid="{00000000-0005-0000-0000-0000592D0000}"/>
    <cellStyle name="Entrada 2 2 5" xfId="16928" xr:uid="{00000000-0005-0000-0000-00005A2D0000}"/>
    <cellStyle name="Entrada 2 2 5 2" xfId="22779" xr:uid="{00000000-0005-0000-0000-00005B2D0000}"/>
    <cellStyle name="Entrada 2 2 5 2 2" xfId="36242" xr:uid="{00000000-0005-0000-0000-00005C2D0000}"/>
    <cellStyle name="Entrada 2 2 5 3" xfId="30457" xr:uid="{00000000-0005-0000-0000-00005D2D0000}"/>
    <cellStyle name="Entrada 2 2 6" xfId="14997" xr:uid="{00000000-0005-0000-0000-00005E2D0000}"/>
    <cellStyle name="Entrada 2 2 6 2" xfId="28850" xr:uid="{00000000-0005-0000-0000-00005F2D0000}"/>
    <cellStyle name="Entrada 2 2 7" xfId="21171" xr:uid="{00000000-0005-0000-0000-0000602D0000}"/>
    <cellStyle name="Entrada 2 2 7 2" xfId="34634" xr:uid="{00000000-0005-0000-0000-0000612D0000}"/>
    <cellStyle name="Entrada 2 2 8" xfId="26925" xr:uid="{00000000-0005-0000-0000-0000622D0000}"/>
    <cellStyle name="Entrada 2 2 9" xfId="10729" xr:uid="{00000000-0005-0000-0000-0000632D0000}"/>
    <cellStyle name="Entrada 2 3" xfId="5404" xr:uid="{00000000-0005-0000-0000-0000642D0000}"/>
    <cellStyle name="Entrada 2 3 2" xfId="6491" xr:uid="{00000000-0005-0000-0000-0000652D0000}"/>
    <cellStyle name="Entrada 2 3 2 2" xfId="19855" xr:uid="{00000000-0005-0000-0000-0000662D0000}"/>
    <cellStyle name="Entrada 2 3 2 2 2" xfId="25625" xr:uid="{00000000-0005-0000-0000-0000672D0000}"/>
    <cellStyle name="Entrada 2 3 2 2 3" xfId="33328" xr:uid="{00000000-0005-0000-0000-0000682D0000}"/>
    <cellStyle name="Entrada 2 3 2 3" xfId="17450" xr:uid="{00000000-0005-0000-0000-0000692D0000}"/>
    <cellStyle name="Entrada 2 3 2 3 2" xfId="23274" xr:uid="{00000000-0005-0000-0000-00006A2D0000}"/>
    <cellStyle name="Entrada 2 3 2 3 2 2" xfId="36737" xr:uid="{00000000-0005-0000-0000-00006B2D0000}"/>
    <cellStyle name="Entrada 2 3 2 3 3" xfId="30962" xr:uid="{00000000-0005-0000-0000-00006C2D0000}"/>
    <cellStyle name="Entrada 2 3 2 4" xfId="16320" xr:uid="{00000000-0005-0000-0000-00006D2D0000}"/>
    <cellStyle name="Entrada 2 3 2 4 2" xfId="29965" xr:uid="{00000000-0005-0000-0000-00006E2D0000}"/>
    <cellStyle name="Entrada 2 3 2 5" xfId="22287" xr:uid="{00000000-0005-0000-0000-00006F2D0000}"/>
    <cellStyle name="Entrada 2 3 2 5 2" xfId="35750" xr:uid="{00000000-0005-0000-0000-0000702D0000}"/>
    <cellStyle name="Entrada 2 3 2 6" xfId="28039" xr:uid="{00000000-0005-0000-0000-0000712D0000}"/>
    <cellStyle name="Entrada 2 3 2 7" xfId="11562" xr:uid="{00000000-0005-0000-0000-0000722D0000}"/>
    <cellStyle name="Entrada 2 3 3" xfId="18904" xr:uid="{00000000-0005-0000-0000-0000732D0000}"/>
    <cellStyle name="Entrada 2 3 3 2" xfId="24676" xr:uid="{00000000-0005-0000-0000-0000742D0000}"/>
    <cellStyle name="Entrada 2 3 3 3" xfId="32378" xr:uid="{00000000-0005-0000-0000-0000752D0000}"/>
    <cellStyle name="Entrada 2 3 4" xfId="17369" xr:uid="{00000000-0005-0000-0000-0000762D0000}"/>
    <cellStyle name="Entrada 2 3 4 2" xfId="23198" xr:uid="{00000000-0005-0000-0000-0000772D0000}"/>
    <cellStyle name="Entrada 2 3 4 2 2" xfId="36661" xr:uid="{00000000-0005-0000-0000-0000782D0000}"/>
    <cellStyle name="Entrada 2 3 4 3" xfId="30885" xr:uid="{00000000-0005-0000-0000-0000792D0000}"/>
    <cellStyle name="Entrada 2 3 5" xfId="15234" xr:uid="{00000000-0005-0000-0000-00007A2D0000}"/>
    <cellStyle name="Entrada 2 3 5 2" xfId="29067" xr:uid="{00000000-0005-0000-0000-00007B2D0000}"/>
    <cellStyle name="Entrada 2 3 6" xfId="21388" xr:uid="{00000000-0005-0000-0000-00007C2D0000}"/>
    <cellStyle name="Entrada 2 3 6 2" xfId="34851" xr:uid="{00000000-0005-0000-0000-00007D2D0000}"/>
    <cellStyle name="Entrada 2 3 7" xfId="27140" xr:uid="{00000000-0005-0000-0000-00007E2D0000}"/>
    <cellStyle name="Entrada 2 3 8" xfId="10901" xr:uid="{00000000-0005-0000-0000-00007F2D0000}"/>
    <cellStyle name="Entrada 2 4" xfId="6006" xr:uid="{00000000-0005-0000-0000-0000802D0000}"/>
    <cellStyle name="Entrada 2 4 2" xfId="19426" xr:uid="{00000000-0005-0000-0000-0000812D0000}"/>
    <cellStyle name="Entrada 2 4 2 2" xfId="25196" xr:uid="{00000000-0005-0000-0000-0000822D0000}"/>
    <cellStyle name="Entrada 2 4 2 3" xfId="32899" xr:uid="{00000000-0005-0000-0000-0000832D0000}"/>
    <cellStyle name="Entrada 2 4 3" xfId="20410" xr:uid="{00000000-0005-0000-0000-0000842D0000}"/>
    <cellStyle name="Entrada 2 4 3 2" xfId="26179" xr:uid="{00000000-0005-0000-0000-0000852D0000}"/>
    <cellStyle name="Entrada 2 4 3 3" xfId="33883" xr:uid="{00000000-0005-0000-0000-0000862D0000}"/>
    <cellStyle name="Entrada 2 4 4" xfId="15835" xr:uid="{00000000-0005-0000-0000-0000872D0000}"/>
    <cellStyle name="Entrada 2 4 4 2" xfId="29556" xr:uid="{00000000-0005-0000-0000-0000882D0000}"/>
    <cellStyle name="Entrada 2 4 5" xfId="21878" xr:uid="{00000000-0005-0000-0000-0000892D0000}"/>
    <cellStyle name="Entrada 2 4 5 2" xfId="35341" xr:uid="{00000000-0005-0000-0000-00008A2D0000}"/>
    <cellStyle name="Entrada 2 4 6" xfId="27630" xr:uid="{00000000-0005-0000-0000-00008B2D0000}"/>
    <cellStyle name="Entrada 2 4 7" xfId="11258" xr:uid="{00000000-0005-0000-0000-00008C2D0000}"/>
    <cellStyle name="Entrada 2 5" xfId="18013" xr:uid="{00000000-0005-0000-0000-00008D2D0000}"/>
    <cellStyle name="Entrada 2 5 2" xfId="23818" xr:uid="{00000000-0005-0000-0000-00008E2D0000}"/>
    <cellStyle name="Entrada 2 5 3" xfId="31515" xr:uid="{00000000-0005-0000-0000-00008F2D0000}"/>
    <cellStyle name="Entrada 2 6" xfId="18515" xr:uid="{00000000-0005-0000-0000-0000902D0000}"/>
    <cellStyle name="Entrada 2 6 2" xfId="24290" xr:uid="{00000000-0005-0000-0000-0000912D0000}"/>
    <cellStyle name="Entrada 2 6 3" xfId="31991" xr:uid="{00000000-0005-0000-0000-0000922D0000}"/>
    <cellStyle name="Entrada 2 7" xfId="14106" xr:uid="{00000000-0005-0000-0000-0000932D0000}"/>
    <cellStyle name="Entrada 2 7 2" xfId="28609" xr:uid="{00000000-0005-0000-0000-0000942D0000}"/>
    <cellStyle name="Entrada 2 8" xfId="20968" xr:uid="{00000000-0005-0000-0000-0000952D0000}"/>
    <cellStyle name="Entrada 2 8 2" xfId="34431" xr:uid="{00000000-0005-0000-0000-0000962D0000}"/>
    <cellStyle name="Entrada 2 9" xfId="26735" xr:uid="{00000000-0005-0000-0000-0000972D0000}"/>
    <cellStyle name="Entrada 3" xfId="5183" xr:uid="{00000000-0005-0000-0000-0000982D0000}"/>
    <cellStyle name="Entrada 3 2" xfId="5917" xr:uid="{00000000-0005-0000-0000-0000992D0000}"/>
    <cellStyle name="Entrada 3 2 2" xfId="7004" xr:uid="{00000000-0005-0000-0000-00009A2D0000}"/>
    <cellStyle name="Entrada 3 2 2 2" xfId="20300" xr:uid="{00000000-0005-0000-0000-00009B2D0000}"/>
    <cellStyle name="Entrada 3 2 2 2 2" xfId="26070" xr:uid="{00000000-0005-0000-0000-00009C2D0000}"/>
    <cellStyle name="Entrada 3 2 2 2 3" xfId="33773" xr:uid="{00000000-0005-0000-0000-00009D2D0000}"/>
    <cellStyle name="Entrada 3 2 2 3" xfId="17557" xr:uid="{00000000-0005-0000-0000-00009E2D0000}"/>
    <cellStyle name="Entrada 3 2 2 3 2" xfId="23378" xr:uid="{00000000-0005-0000-0000-00009F2D0000}"/>
    <cellStyle name="Entrada 3 2 2 3 2 2" xfId="36841" xr:uid="{00000000-0005-0000-0000-0000A02D0000}"/>
    <cellStyle name="Entrada 3 2 2 3 3" xfId="31066" xr:uid="{00000000-0005-0000-0000-0000A12D0000}"/>
    <cellStyle name="Entrada 3 2 2 4" xfId="16832" xr:uid="{00000000-0005-0000-0000-0000A22D0000}"/>
    <cellStyle name="Entrada 3 2 2 4 2" xfId="30385" xr:uid="{00000000-0005-0000-0000-0000A32D0000}"/>
    <cellStyle name="Entrada 3 2 2 5" xfId="22708" xr:uid="{00000000-0005-0000-0000-0000A42D0000}"/>
    <cellStyle name="Entrada 3 2 2 5 2" xfId="36171" xr:uid="{00000000-0005-0000-0000-0000A52D0000}"/>
    <cellStyle name="Entrada 3 2 2 6" xfId="28460" xr:uid="{00000000-0005-0000-0000-0000A62D0000}"/>
    <cellStyle name="Entrada 3 2 2 7" xfId="11858" xr:uid="{00000000-0005-0000-0000-0000A72D0000}"/>
    <cellStyle name="Entrada 3 2 3" xfId="19351" xr:uid="{00000000-0005-0000-0000-0000A82D0000}"/>
    <cellStyle name="Entrada 3 2 3 2" xfId="25122" xr:uid="{00000000-0005-0000-0000-0000A92D0000}"/>
    <cellStyle name="Entrada 3 2 3 3" xfId="32824" xr:uid="{00000000-0005-0000-0000-0000AA2D0000}"/>
    <cellStyle name="Entrada 3 2 4" xfId="20767" xr:uid="{00000000-0005-0000-0000-0000AB2D0000}"/>
    <cellStyle name="Entrada 3 2 4 2" xfId="26530" xr:uid="{00000000-0005-0000-0000-0000AC2D0000}"/>
    <cellStyle name="Entrada 3 2 4 3" xfId="34235" xr:uid="{00000000-0005-0000-0000-0000AD2D0000}"/>
    <cellStyle name="Entrada 3 2 5" xfId="15746" xr:uid="{00000000-0005-0000-0000-0000AE2D0000}"/>
    <cellStyle name="Entrada 3 2 5 2" xfId="29487" xr:uid="{00000000-0005-0000-0000-0000AF2D0000}"/>
    <cellStyle name="Entrada 3 2 6" xfId="21809" xr:uid="{00000000-0005-0000-0000-0000B02D0000}"/>
    <cellStyle name="Entrada 3 2 6 2" xfId="35272" xr:uid="{00000000-0005-0000-0000-0000B12D0000}"/>
    <cellStyle name="Entrada 3 2 7" xfId="27561" xr:uid="{00000000-0005-0000-0000-0000B22D0000}"/>
    <cellStyle name="Entrada 3 2 8" xfId="11197" xr:uid="{00000000-0005-0000-0000-0000B32D0000}"/>
    <cellStyle name="Entrada 3 3" xfId="6272" xr:uid="{00000000-0005-0000-0000-0000B42D0000}"/>
    <cellStyle name="Entrada 3 3 2" xfId="19645" xr:uid="{00000000-0005-0000-0000-0000B52D0000}"/>
    <cellStyle name="Entrada 3 3 2 2" xfId="25415" xr:uid="{00000000-0005-0000-0000-0000B62D0000}"/>
    <cellStyle name="Entrada 3 3 2 3" xfId="33118" xr:uid="{00000000-0005-0000-0000-0000B72D0000}"/>
    <cellStyle name="Entrada 3 3 3" xfId="20818" xr:uid="{00000000-0005-0000-0000-0000B82D0000}"/>
    <cellStyle name="Entrada 3 3 3 2" xfId="26579" xr:uid="{00000000-0005-0000-0000-0000B92D0000}"/>
    <cellStyle name="Entrada 3 3 3 3" xfId="34284" xr:uid="{00000000-0005-0000-0000-0000BA2D0000}"/>
    <cellStyle name="Entrada 3 3 4" xfId="16101" xr:uid="{00000000-0005-0000-0000-0000BB2D0000}"/>
    <cellStyle name="Entrada 3 3 4 2" xfId="29760" xr:uid="{00000000-0005-0000-0000-0000BC2D0000}"/>
    <cellStyle name="Entrada 3 3 5" xfId="22082" xr:uid="{00000000-0005-0000-0000-0000BD2D0000}"/>
    <cellStyle name="Entrada 3 3 5 2" xfId="35545" xr:uid="{00000000-0005-0000-0000-0000BE2D0000}"/>
    <cellStyle name="Entrada 3 3 6" xfId="27834" xr:uid="{00000000-0005-0000-0000-0000BF2D0000}"/>
    <cellStyle name="Entrada 3 3 7" xfId="11401" xr:uid="{00000000-0005-0000-0000-0000C02D0000}"/>
    <cellStyle name="Entrada 3 4" xfId="18691" xr:uid="{00000000-0005-0000-0000-0000C12D0000}"/>
    <cellStyle name="Entrada 3 4 2" xfId="24463" xr:uid="{00000000-0005-0000-0000-0000C22D0000}"/>
    <cellStyle name="Entrada 3 4 3" xfId="32165" xr:uid="{00000000-0005-0000-0000-0000C32D0000}"/>
    <cellStyle name="Entrada 3 5" xfId="18027" xr:uid="{00000000-0005-0000-0000-0000C42D0000}"/>
    <cellStyle name="Entrada 3 5 2" xfId="23831" xr:uid="{00000000-0005-0000-0000-0000C52D0000}"/>
    <cellStyle name="Entrada 3 5 3" xfId="31528" xr:uid="{00000000-0005-0000-0000-0000C62D0000}"/>
    <cellStyle name="Entrada 3 6" xfId="15013" xr:uid="{00000000-0005-0000-0000-0000C72D0000}"/>
    <cellStyle name="Entrada 3 6 2" xfId="28860" xr:uid="{00000000-0005-0000-0000-0000C82D0000}"/>
    <cellStyle name="Entrada 3 7" xfId="21181" xr:uid="{00000000-0005-0000-0000-0000C92D0000}"/>
    <cellStyle name="Entrada 3 7 2" xfId="34644" xr:uid="{00000000-0005-0000-0000-0000CA2D0000}"/>
    <cellStyle name="Entrada 3 8" xfId="26935" xr:uid="{00000000-0005-0000-0000-0000CB2D0000}"/>
    <cellStyle name="Entrada 3 9" xfId="10738" xr:uid="{00000000-0005-0000-0000-0000CC2D0000}"/>
    <cellStyle name="Entrada 4" xfId="5552" xr:uid="{00000000-0005-0000-0000-0000CD2D0000}"/>
    <cellStyle name="Entrada 4 2" xfId="6639" xr:uid="{00000000-0005-0000-0000-0000CE2D0000}"/>
    <cellStyle name="Entrada 4 2 2" xfId="19981" xr:uid="{00000000-0005-0000-0000-0000CF2D0000}"/>
    <cellStyle name="Entrada 4 2 2 2" xfId="25751" xr:uid="{00000000-0005-0000-0000-0000D02D0000}"/>
    <cellStyle name="Entrada 4 2 2 3" xfId="33454" xr:uid="{00000000-0005-0000-0000-0000D12D0000}"/>
    <cellStyle name="Entrada 4 2 3" xfId="18457" xr:uid="{00000000-0005-0000-0000-0000D22D0000}"/>
    <cellStyle name="Entrada 4 2 3 2" xfId="24232" xr:uid="{00000000-0005-0000-0000-0000D32D0000}"/>
    <cellStyle name="Entrada 4 2 3 3" xfId="31933" xr:uid="{00000000-0005-0000-0000-0000D42D0000}"/>
    <cellStyle name="Entrada 4 2 4" xfId="16467" xr:uid="{00000000-0005-0000-0000-0000D52D0000}"/>
    <cellStyle name="Entrada 4 2 4 2" xfId="30084" xr:uid="{00000000-0005-0000-0000-0000D62D0000}"/>
    <cellStyle name="Entrada 4 2 5" xfId="22407" xr:uid="{00000000-0005-0000-0000-0000D72D0000}"/>
    <cellStyle name="Entrada 4 2 5 2" xfId="35870" xr:uid="{00000000-0005-0000-0000-0000D82D0000}"/>
    <cellStyle name="Entrada 4 2 6" xfId="28159" xr:uid="{00000000-0005-0000-0000-0000D92D0000}"/>
    <cellStyle name="Entrada 4 2 7" xfId="11653" xr:uid="{00000000-0005-0000-0000-0000DA2D0000}"/>
    <cellStyle name="Entrada 4 3" xfId="19032" xr:uid="{00000000-0005-0000-0000-0000DB2D0000}"/>
    <cellStyle name="Entrada 4 3 2" xfId="24804" xr:uid="{00000000-0005-0000-0000-0000DC2D0000}"/>
    <cellStyle name="Entrada 4 3 3" xfId="32506" xr:uid="{00000000-0005-0000-0000-0000DD2D0000}"/>
    <cellStyle name="Entrada 4 4" xfId="17496" xr:uid="{00000000-0005-0000-0000-0000DE2D0000}"/>
    <cellStyle name="Entrada 4 4 2" xfId="23319" xr:uid="{00000000-0005-0000-0000-0000DF2D0000}"/>
    <cellStyle name="Entrada 4 4 2 2" xfId="36782" xr:uid="{00000000-0005-0000-0000-0000E02D0000}"/>
    <cellStyle name="Entrada 4 4 3" xfId="31007" xr:uid="{00000000-0005-0000-0000-0000E12D0000}"/>
    <cellStyle name="Entrada 4 5" xfId="15381" xr:uid="{00000000-0005-0000-0000-0000E22D0000}"/>
    <cellStyle name="Entrada 4 5 2" xfId="29186" xr:uid="{00000000-0005-0000-0000-0000E32D0000}"/>
    <cellStyle name="Entrada 4 6" xfId="21508" xr:uid="{00000000-0005-0000-0000-0000E42D0000}"/>
    <cellStyle name="Entrada 4 6 2" xfId="34971" xr:uid="{00000000-0005-0000-0000-0000E52D0000}"/>
    <cellStyle name="Entrada 4 7" xfId="27260" xr:uid="{00000000-0005-0000-0000-0000E62D0000}"/>
    <cellStyle name="Entrada 4 8" xfId="10992" xr:uid="{00000000-0005-0000-0000-0000E72D0000}"/>
    <cellStyle name="Entrada 5" xfId="18160" xr:uid="{00000000-0005-0000-0000-0000E82D0000}"/>
    <cellStyle name="Entrada 5 2" xfId="23958" xr:uid="{00000000-0005-0000-0000-0000E92D0000}"/>
    <cellStyle name="Entrada 5 3" xfId="31656" xr:uid="{00000000-0005-0000-0000-0000EA2D0000}"/>
    <cellStyle name="Entrada 6" xfId="17127" xr:uid="{00000000-0005-0000-0000-0000EB2D0000}"/>
    <cellStyle name="Entrada 6 2" xfId="22968" xr:uid="{00000000-0005-0000-0000-0000EC2D0000}"/>
    <cellStyle name="Entrada 6 2 2" xfId="36431" xr:uid="{00000000-0005-0000-0000-0000ED2D0000}"/>
    <cellStyle name="Entrada 6 3" xfId="30649" xr:uid="{00000000-0005-0000-0000-0000EE2D0000}"/>
    <cellStyle name="Entrada 7" xfId="14246" xr:uid="{00000000-0005-0000-0000-0000EF2D0000}"/>
    <cellStyle name="Entrada 7 2" xfId="28633" xr:uid="{00000000-0005-0000-0000-0000F02D0000}"/>
    <cellStyle name="Entrada 8" xfId="20977" xr:uid="{00000000-0005-0000-0000-0000F12D0000}"/>
    <cellStyle name="Entrada 8 2" xfId="34440" xr:uid="{00000000-0005-0000-0000-0000F22D0000}"/>
    <cellStyle name="Entrada 9" xfId="26744" xr:uid="{00000000-0005-0000-0000-0000F32D0000}"/>
    <cellStyle name="Entry" xfId="3904" xr:uid="{00000000-0005-0000-0000-0000F42D0000}"/>
    <cellStyle name="Entry 2" xfId="5525" xr:uid="{00000000-0005-0000-0000-0000F52D0000}"/>
    <cellStyle name="Entry 2 2" xfId="6612" xr:uid="{00000000-0005-0000-0000-0000F62D0000}"/>
    <cellStyle name="Entry 2 2 10" xfId="28134" xr:uid="{00000000-0005-0000-0000-0000F72D0000}"/>
    <cellStyle name="Entry 2 2 2" xfId="19956" xr:uid="{00000000-0005-0000-0000-0000F82D0000}"/>
    <cellStyle name="Entry 2 2 2 2" xfId="25726" xr:uid="{00000000-0005-0000-0000-0000F92D0000}"/>
    <cellStyle name="Entry 2 2 2 3" xfId="33429" xr:uid="{00000000-0005-0000-0000-0000FA2D0000}"/>
    <cellStyle name="Entry 2 2 3" xfId="20750" xr:uid="{00000000-0005-0000-0000-0000FB2D0000}"/>
    <cellStyle name="Entry 2 2 3 2" xfId="26513" xr:uid="{00000000-0005-0000-0000-0000FC2D0000}"/>
    <cellStyle name="Entry 2 2 3 3" xfId="34218" xr:uid="{00000000-0005-0000-0000-0000FD2D0000}"/>
    <cellStyle name="Entry 2 2 4" xfId="17913" xr:uid="{00000000-0005-0000-0000-0000FE2D0000}"/>
    <cellStyle name="Entry 2 2 4 2" xfId="23723" xr:uid="{00000000-0005-0000-0000-0000FF2D0000}"/>
    <cellStyle name="Entry 2 2 4 2 2" xfId="37186" xr:uid="{00000000-0005-0000-0000-0000002E0000}"/>
    <cellStyle name="Entry 2 2 4 3" xfId="31417" xr:uid="{00000000-0005-0000-0000-0000012E0000}"/>
    <cellStyle name="Entry 2 2 5" xfId="20662" xr:uid="{00000000-0005-0000-0000-0000022E0000}"/>
    <cellStyle name="Entry 2 2 5 2" xfId="26425" xr:uid="{00000000-0005-0000-0000-0000032E0000}"/>
    <cellStyle name="Entry 2 2 5 3" xfId="34130" xr:uid="{00000000-0005-0000-0000-0000042E0000}"/>
    <cellStyle name="Entry 2 2 6" xfId="19991" xr:uid="{00000000-0005-0000-0000-0000052E0000}"/>
    <cellStyle name="Entry 2 2 6 2" xfId="25761" xr:uid="{00000000-0005-0000-0000-0000062E0000}"/>
    <cellStyle name="Entry 2 2 6 3" xfId="33464" xr:uid="{00000000-0005-0000-0000-0000072E0000}"/>
    <cellStyle name="Entry 2 2 7" xfId="17866" xr:uid="{00000000-0005-0000-0000-0000082E0000}"/>
    <cellStyle name="Entry 2 2 7 2" xfId="23677" xr:uid="{00000000-0005-0000-0000-0000092E0000}"/>
    <cellStyle name="Entry 2 2 7 2 2" xfId="37140" xr:uid="{00000000-0005-0000-0000-00000A2E0000}"/>
    <cellStyle name="Entry 2 2 7 3" xfId="31370" xr:uid="{00000000-0005-0000-0000-00000B2E0000}"/>
    <cellStyle name="Entry 2 2 8" xfId="16441" xr:uid="{00000000-0005-0000-0000-00000C2E0000}"/>
    <cellStyle name="Entry 2 2 8 2" xfId="30060" xr:uid="{00000000-0005-0000-0000-00000D2E0000}"/>
    <cellStyle name="Entry 2 2 9" xfId="22382" xr:uid="{00000000-0005-0000-0000-00000E2E0000}"/>
    <cellStyle name="Entry 2 2 9 2" xfId="35845" xr:uid="{00000000-0005-0000-0000-00000F2E0000}"/>
    <cellStyle name="Entry 2 3" xfId="19006" xr:uid="{00000000-0005-0000-0000-0000102E0000}"/>
    <cellStyle name="Entry 2 3 2" xfId="24778" xr:uid="{00000000-0005-0000-0000-0000112E0000}"/>
    <cellStyle name="Entry 2 3 3" xfId="32480" xr:uid="{00000000-0005-0000-0000-0000122E0000}"/>
    <cellStyle name="Entry 2 4" xfId="17100" xr:uid="{00000000-0005-0000-0000-0000132E0000}"/>
    <cellStyle name="Entry 2 4 2" xfId="22941" xr:uid="{00000000-0005-0000-0000-0000142E0000}"/>
    <cellStyle name="Entry 2 4 2 2" xfId="36404" xr:uid="{00000000-0005-0000-0000-0000152E0000}"/>
    <cellStyle name="Entry 2 4 3" xfId="30622" xr:uid="{00000000-0005-0000-0000-0000162E0000}"/>
    <cellStyle name="Entry 2 5" xfId="17400" xr:uid="{00000000-0005-0000-0000-0000172E0000}"/>
    <cellStyle name="Entry 2 5 2" xfId="23226" xr:uid="{00000000-0005-0000-0000-0000182E0000}"/>
    <cellStyle name="Entry 2 5 2 2" xfId="36689" xr:uid="{00000000-0005-0000-0000-0000192E0000}"/>
    <cellStyle name="Entry 2 5 3" xfId="30914" xr:uid="{00000000-0005-0000-0000-00001A2E0000}"/>
    <cellStyle name="Entry 2 6" xfId="15355" xr:uid="{00000000-0005-0000-0000-00001B2E0000}"/>
    <cellStyle name="Entry 2 6 2" xfId="29162" xr:uid="{00000000-0005-0000-0000-00001C2E0000}"/>
    <cellStyle name="Entry 2 7" xfId="21483" xr:uid="{00000000-0005-0000-0000-00001D2E0000}"/>
    <cellStyle name="Entry 2 7 2" xfId="34946" xr:uid="{00000000-0005-0000-0000-00001E2E0000}"/>
    <cellStyle name="Entry 2 8" xfId="27235" xr:uid="{00000000-0005-0000-0000-00001F2E0000}"/>
    <cellStyle name="Entry 3" xfId="6021" xr:uid="{00000000-0005-0000-0000-0000202E0000}"/>
    <cellStyle name="Entry 3 10" xfId="27638" xr:uid="{00000000-0005-0000-0000-0000212E0000}"/>
    <cellStyle name="Entry 3 11" xfId="11265" xr:uid="{00000000-0005-0000-0000-0000222E0000}"/>
    <cellStyle name="Entry 3 2" xfId="19435" xr:uid="{00000000-0005-0000-0000-0000232E0000}"/>
    <cellStyle name="Entry 3 2 2" xfId="25205" xr:uid="{00000000-0005-0000-0000-0000242E0000}"/>
    <cellStyle name="Entry 3 2 3" xfId="32908" xr:uid="{00000000-0005-0000-0000-0000252E0000}"/>
    <cellStyle name="Entry 3 3" xfId="20598" xr:uid="{00000000-0005-0000-0000-0000262E0000}"/>
    <cellStyle name="Entry 3 3 2" xfId="26362" xr:uid="{00000000-0005-0000-0000-0000272E0000}"/>
    <cellStyle name="Entry 3 3 3" xfId="34067" xr:uid="{00000000-0005-0000-0000-0000282E0000}"/>
    <cellStyle name="Entry 3 4" xfId="19866" xr:uid="{00000000-0005-0000-0000-0000292E0000}"/>
    <cellStyle name="Entry 3 4 2" xfId="25636" xr:uid="{00000000-0005-0000-0000-00002A2E0000}"/>
    <cellStyle name="Entry 3 4 3" xfId="33339" xr:uid="{00000000-0005-0000-0000-00002B2E0000}"/>
    <cellStyle name="Entry 3 5" xfId="17740" xr:uid="{00000000-0005-0000-0000-00002C2E0000}"/>
    <cellStyle name="Entry 3 5 2" xfId="23555" xr:uid="{00000000-0005-0000-0000-00002D2E0000}"/>
    <cellStyle name="Entry 3 5 2 2" xfId="37018" xr:uid="{00000000-0005-0000-0000-00002E2E0000}"/>
    <cellStyle name="Entry 3 5 3" xfId="31246" xr:uid="{00000000-0005-0000-0000-00002F2E0000}"/>
    <cellStyle name="Entry 3 6" xfId="17054" xr:uid="{00000000-0005-0000-0000-0000302E0000}"/>
    <cellStyle name="Entry 3 6 2" xfId="22899" xr:uid="{00000000-0005-0000-0000-0000312E0000}"/>
    <cellStyle name="Entry 3 6 2 2" xfId="36362" xr:uid="{00000000-0005-0000-0000-0000322E0000}"/>
    <cellStyle name="Entry 3 6 3" xfId="30580" xr:uid="{00000000-0005-0000-0000-0000332E0000}"/>
    <cellStyle name="Entry 3 7" xfId="17472" xr:uid="{00000000-0005-0000-0000-0000342E0000}"/>
    <cellStyle name="Entry 3 7 2" xfId="23296" xr:uid="{00000000-0005-0000-0000-0000352E0000}"/>
    <cellStyle name="Entry 3 7 2 2" xfId="36759" xr:uid="{00000000-0005-0000-0000-0000362E0000}"/>
    <cellStyle name="Entry 3 7 3" xfId="30984" xr:uid="{00000000-0005-0000-0000-0000372E0000}"/>
    <cellStyle name="Entry 3 8" xfId="15850" xr:uid="{00000000-0005-0000-0000-0000382E0000}"/>
    <cellStyle name="Entry 3 8 2" xfId="29564" xr:uid="{00000000-0005-0000-0000-0000392E0000}"/>
    <cellStyle name="Entry 3 9" xfId="21886" xr:uid="{00000000-0005-0000-0000-00003A2E0000}"/>
    <cellStyle name="Entry 3 9 2" xfId="35349" xr:uid="{00000000-0005-0000-0000-00003B2E0000}"/>
    <cellStyle name="Error" xfId="274" xr:uid="{00000000-0005-0000-0000-00003C2E0000}"/>
    <cellStyle name="Error 2" xfId="3905" xr:uid="{00000000-0005-0000-0000-00003D2E0000}"/>
    <cellStyle name="Euro" xfId="275" xr:uid="{00000000-0005-0000-0000-00003E2E0000}"/>
    <cellStyle name="Euro 2" xfId="966" xr:uid="{00000000-0005-0000-0000-00003F2E0000}"/>
    <cellStyle name="Euro 2 2" xfId="4905" xr:uid="{00000000-0005-0000-0000-0000402E0000}"/>
    <cellStyle name="Euro 3" xfId="862" xr:uid="{00000000-0005-0000-0000-0000412E0000}"/>
    <cellStyle name="Explanatory Text 2" xfId="587" xr:uid="{00000000-0005-0000-0000-0000422E0000}"/>
    <cellStyle name="Explanatory Text 2 2" xfId="4906" xr:uid="{00000000-0005-0000-0000-0000432E0000}"/>
    <cellStyle name="Explanatory Text 3" xfId="1276" xr:uid="{00000000-0005-0000-0000-0000442E0000}"/>
    <cellStyle name="Explanatory Text 3 2" xfId="5044" xr:uid="{00000000-0005-0000-0000-0000452E0000}"/>
    <cellStyle name="Explanatory Text 4" xfId="1500" xr:uid="{00000000-0005-0000-0000-0000462E0000}"/>
    <cellStyle name="Explanatory Text 5" xfId="11952" xr:uid="{00000000-0005-0000-0000-0000472E0000}"/>
    <cellStyle name="Explanatory Text 6" xfId="7136" xr:uid="{00000000-0005-0000-0000-0000482E0000}"/>
    <cellStyle name="Explanatory Text 7" xfId="99" xr:uid="{00000000-0005-0000-0000-0000492E0000}"/>
    <cellStyle name="Explanatory Text 8" xfId="53" xr:uid="{00000000-0005-0000-0000-00004A2E0000}"/>
    <cellStyle name="F2" xfId="276" xr:uid="{00000000-0005-0000-0000-00004B2E0000}"/>
    <cellStyle name="F2 2" xfId="863" xr:uid="{00000000-0005-0000-0000-00004C2E0000}"/>
    <cellStyle name="F3" xfId="277" xr:uid="{00000000-0005-0000-0000-00004D2E0000}"/>
    <cellStyle name="F3 2" xfId="864" xr:uid="{00000000-0005-0000-0000-00004E2E0000}"/>
    <cellStyle name="F4" xfId="278" xr:uid="{00000000-0005-0000-0000-00004F2E0000}"/>
    <cellStyle name="F4 2" xfId="865" xr:uid="{00000000-0005-0000-0000-0000502E0000}"/>
    <cellStyle name="F5" xfId="279" xr:uid="{00000000-0005-0000-0000-0000512E0000}"/>
    <cellStyle name="F5 2" xfId="866" xr:uid="{00000000-0005-0000-0000-0000522E0000}"/>
    <cellStyle name="F6" xfId="280" xr:uid="{00000000-0005-0000-0000-0000532E0000}"/>
    <cellStyle name="F6 2" xfId="867" xr:uid="{00000000-0005-0000-0000-0000542E0000}"/>
    <cellStyle name="F7" xfId="281" xr:uid="{00000000-0005-0000-0000-0000552E0000}"/>
    <cellStyle name="F7 2" xfId="868" xr:uid="{00000000-0005-0000-0000-0000562E0000}"/>
    <cellStyle name="F8" xfId="282" xr:uid="{00000000-0005-0000-0000-0000572E0000}"/>
    <cellStyle name="F8 2" xfId="869" xr:uid="{00000000-0005-0000-0000-0000582E0000}"/>
    <cellStyle name="Fecha" xfId="3906" xr:uid="{00000000-0005-0000-0000-0000592E0000}"/>
    <cellStyle name="Fecha - Modelo3" xfId="3907" xr:uid="{00000000-0005-0000-0000-00005A2E0000}"/>
    <cellStyle name="Fecha - Modelo3 2" xfId="10006" xr:uid="{00000000-0005-0000-0000-00005B2E0000}"/>
    <cellStyle name="Fecha_DMHESP" xfId="3908" xr:uid="{00000000-0005-0000-0000-00005C2E0000}"/>
    <cellStyle name="Fijo" xfId="283" xr:uid="{00000000-0005-0000-0000-00005D2E0000}"/>
    <cellStyle name="Fijo - Modelo4" xfId="3909" xr:uid="{00000000-0005-0000-0000-00005E2E0000}"/>
    <cellStyle name="Fijo - Modelo4 2" xfId="10007" xr:uid="{00000000-0005-0000-0000-00005F2E0000}"/>
    <cellStyle name="Fijo 10" xfId="37357" xr:uid="{00000000-0005-0000-0000-0000602E0000}"/>
    <cellStyle name="Fijo 11" xfId="37513" xr:uid="{00000000-0005-0000-0000-0000612E0000}"/>
    <cellStyle name="Fijo 12" xfId="37323" xr:uid="{00000000-0005-0000-0000-0000622E0000}"/>
    <cellStyle name="Fijo 13" xfId="37530" xr:uid="{00000000-0005-0000-0000-0000632E0000}"/>
    <cellStyle name="Fijo 14" xfId="37356" xr:uid="{00000000-0005-0000-0000-0000642E0000}"/>
    <cellStyle name="Fijo 15" xfId="37545" xr:uid="{00000000-0005-0000-0000-0000652E0000}"/>
    <cellStyle name="Fijo 2" xfId="870" xr:uid="{00000000-0005-0000-0000-0000662E0000}"/>
    <cellStyle name="Fijo 3" xfId="4554" xr:uid="{00000000-0005-0000-0000-0000672E0000}"/>
    <cellStyle name="Fijo 4" xfId="4737" xr:uid="{00000000-0005-0000-0000-0000682E0000}"/>
    <cellStyle name="Fijo 5" xfId="4201" xr:uid="{00000000-0005-0000-0000-0000692E0000}"/>
    <cellStyle name="Fijo 6" xfId="4735" xr:uid="{00000000-0005-0000-0000-00006A2E0000}"/>
    <cellStyle name="Fijo 7" xfId="37329" xr:uid="{00000000-0005-0000-0000-00006B2E0000}"/>
    <cellStyle name="Fijo 8" xfId="37443" xr:uid="{00000000-0005-0000-0000-00006C2E0000}"/>
    <cellStyle name="Fijo 9" xfId="37429" xr:uid="{00000000-0005-0000-0000-00006D2E0000}"/>
    <cellStyle name="Fijo_Antamina KPIs Apr 08" xfId="3910" xr:uid="{00000000-0005-0000-0000-00006E2E0000}"/>
    <cellStyle name="Financiero" xfId="284" xr:uid="{00000000-0005-0000-0000-00006F2E0000}"/>
    <cellStyle name="Financiero 2" xfId="871" xr:uid="{00000000-0005-0000-0000-0000702E0000}"/>
    <cellStyle name="Fixed" xfId="285" xr:uid="{00000000-0005-0000-0000-0000712E0000}"/>
    <cellStyle name="Fixed 2" xfId="968" xr:uid="{00000000-0005-0000-0000-0000722E0000}"/>
    <cellStyle name="Fixed 3" xfId="872" xr:uid="{00000000-0005-0000-0000-0000732E0000}"/>
    <cellStyle name="Fixed 4" xfId="3911" xr:uid="{00000000-0005-0000-0000-0000742E0000}"/>
    <cellStyle name="Fixed3 - Style3" xfId="3912" xr:uid="{00000000-0005-0000-0000-0000752E0000}"/>
    <cellStyle name="Fixed3 - Style3 2" xfId="10008" xr:uid="{00000000-0005-0000-0000-0000762E0000}"/>
    <cellStyle name="Fixed3 - Style7" xfId="3913" xr:uid="{00000000-0005-0000-0000-0000772E0000}"/>
    <cellStyle name="Fixed3 - Style7 2" xfId="10009" xr:uid="{00000000-0005-0000-0000-0000782E0000}"/>
    <cellStyle name="Fixo" xfId="3914" xr:uid="{00000000-0005-0000-0000-0000792E0000}"/>
    <cellStyle name="Fixo 2" xfId="10010" xr:uid="{00000000-0005-0000-0000-00007A2E0000}"/>
    <cellStyle name="Flashing" xfId="3915" xr:uid="{00000000-0005-0000-0000-00007B2E0000}"/>
    <cellStyle name="ƒnƒCƒp[ƒŠƒ“ƒN" xfId="3916" xr:uid="{00000000-0005-0000-0000-0000BB2E0000}"/>
    <cellStyle name="ƒnƒCƒp[ƒŠƒ“ƒN 2" xfId="10011" xr:uid="{00000000-0005-0000-0000-0000BC2E0000}"/>
    <cellStyle name="folio" xfId="3917" xr:uid="{00000000-0005-0000-0000-00007C2E0000}"/>
    <cellStyle name="folio 2" xfId="10012" xr:uid="{00000000-0005-0000-0000-00007D2E0000}"/>
    <cellStyle name="Followed Hyperlink 2" xfId="74" xr:uid="{00000000-0005-0000-0000-00007E2E0000}"/>
    <cellStyle name="Footer" xfId="3918" xr:uid="{00000000-0005-0000-0000-00007F2E0000}"/>
    <cellStyle name="Footer1" xfId="286" xr:uid="{00000000-0005-0000-0000-0000802E0000}"/>
    <cellStyle name="Footer1 2" xfId="3919" xr:uid="{00000000-0005-0000-0000-0000812E0000}"/>
    <cellStyle name="Footnotes" xfId="66" xr:uid="{00000000-0005-0000-0000-0000822E0000}"/>
    <cellStyle name="Formula" xfId="287" xr:uid="{00000000-0005-0000-0000-0000832E0000}"/>
    <cellStyle name="FORMULA 2" xfId="969" xr:uid="{00000000-0005-0000-0000-0000842E0000}"/>
    <cellStyle name="FORMULA 2 2" xfId="17270" xr:uid="{00000000-0005-0000-0000-0000852E0000}"/>
    <cellStyle name="FORMULA 2 2 2" xfId="30787" xr:uid="{00000000-0005-0000-0000-0000862E0000}"/>
    <cellStyle name="FORMULA 2 3" xfId="17807" xr:uid="{00000000-0005-0000-0000-0000872E0000}"/>
    <cellStyle name="FORMULA 2 3 2" xfId="31313" xr:uid="{00000000-0005-0000-0000-0000882E0000}"/>
    <cellStyle name="FORMULA 2 4" xfId="20580" xr:uid="{00000000-0005-0000-0000-0000892E0000}"/>
    <cellStyle name="FORMULA 2 4 2" xfId="34049" xr:uid="{00000000-0005-0000-0000-00008A2E0000}"/>
    <cellStyle name="FORMULA 2 5" xfId="12221" xr:uid="{00000000-0005-0000-0000-00008B2E0000}"/>
    <cellStyle name="FORMULA 2 5 2" xfId="28586" xr:uid="{00000000-0005-0000-0000-00008C2E0000}"/>
    <cellStyle name="FORMULA 2 6" xfId="7686" xr:uid="{00000000-0005-0000-0000-00008D2E0000}"/>
    <cellStyle name="FORMULA 3" xfId="873" xr:uid="{00000000-0005-0000-0000-00008E2E0000}"/>
    <cellStyle name="FORMULA 3 2" xfId="17231" xr:uid="{00000000-0005-0000-0000-00008F2E0000}"/>
    <cellStyle name="FORMULA 3 2 2" xfId="30750" xr:uid="{00000000-0005-0000-0000-0000902E0000}"/>
    <cellStyle name="FORMULA 3 3" xfId="17887" xr:uid="{00000000-0005-0000-0000-0000912E0000}"/>
    <cellStyle name="FORMULA 3 3 2" xfId="31391" xr:uid="{00000000-0005-0000-0000-0000922E0000}"/>
    <cellStyle name="FORMULA 3 4" xfId="19417" xr:uid="{00000000-0005-0000-0000-0000932E0000}"/>
    <cellStyle name="FORMULA 3 4 2" xfId="32890" xr:uid="{00000000-0005-0000-0000-0000942E0000}"/>
    <cellStyle name="FORMULA 3 5" xfId="12210" xr:uid="{00000000-0005-0000-0000-0000952E0000}"/>
    <cellStyle name="FORMULA 3 5 2" xfId="28576" xr:uid="{00000000-0005-0000-0000-0000962E0000}"/>
    <cellStyle name="FORMULA 3 6" xfId="7649" xr:uid="{00000000-0005-0000-0000-0000972E0000}"/>
    <cellStyle name="FORMULA 4" xfId="37330" xr:uid="{00000000-0005-0000-0000-0000982E0000}"/>
    <cellStyle name="Formulas" xfId="288" xr:uid="{00000000-0005-0000-0000-0000992E0000}"/>
    <cellStyle name="Formulas 2" xfId="874" xr:uid="{00000000-0005-0000-0000-00009A2E0000}"/>
    <cellStyle name="Formulas 2 2" xfId="7650" xr:uid="{00000000-0005-0000-0000-00009B2E0000}"/>
    <cellStyle name="Formulas 3" xfId="7227" xr:uid="{00000000-0005-0000-0000-00009C2E0000}"/>
    <cellStyle name="FROMHYPERION" xfId="289" xr:uid="{00000000-0005-0000-0000-00009D2E0000}"/>
    <cellStyle name="FROMHYPERION 2" xfId="970" xr:uid="{00000000-0005-0000-0000-00009E2E0000}"/>
    <cellStyle name="FROMHYPERION 2 2" xfId="17271" xr:uid="{00000000-0005-0000-0000-00009F2E0000}"/>
    <cellStyle name="FROMHYPERION 2 2 2" xfId="30788" xr:uid="{00000000-0005-0000-0000-0000A02E0000}"/>
    <cellStyle name="FROMHYPERION 2 3" xfId="17965" xr:uid="{00000000-0005-0000-0000-0000A12E0000}"/>
    <cellStyle name="FROMHYPERION 2 3 2" xfId="31469" xr:uid="{00000000-0005-0000-0000-0000A22E0000}"/>
    <cellStyle name="FROMHYPERION 2 4" xfId="17570" xr:uid="{00000000-0005-0000-0000-0000A32E0000}"/>
    <cellStyle name="FROMHYPERION 2 4 2" xfId="31079" xr:uid="{00000000-0005-0000-0000-0000A42E0000}"/>
    <cellStyle name="FROMHYPERION 2 5" xfId="12222" xr:uid="{00000000-0005-0000-0000-0000A52E0000}"/>
    <cellStyle name="FROMHYPERION 2 5 2" xfId="28587" xr:uid="{00000000-0005-0000-0000-0000A62E0000}"/>
    <cellStyle name="FROMHYPERION 2 6" xfId="7687" xr:uid="{00000000-0005-0000-0000-0000A72E0000}"/>
    <cellStyle name="FROMHYPERION 3" xfId="875" xr:uid="{00000000-0005-0000-0000-0000A82E0000}"/>
    <cellStyle name="FROMHYPERION 3 2" xfId="17233" xr:uid="{00000000-0005-0000-0000-0000A92E0000}"/>
    <cellStyle name="FROMHYPERION 3 2 2" xfId="30752" xr:uid="{00000000-0005-0000-0000-0000AA2E0000}"/>
    <cellStyle name="FROMHYPERION 3 3" xfId="17195" xr:uid="{00000000-0005-0000-0000-0000AB2E0000}"/>
    <cellStyle name="FROMHYPERION 3 3 2" xfId="30716" xr:uid="{00000000-0005-0000-0000-0000AC2E0000}"/>
    <cellStyle name="FROMHYPERION 3 4" xfId="16986" xr:uid="{00000000-0005-0000-0000-0000AD2E0000}"/>
    <cellStyle name="FROMHYPERION 3 4 2" xfId="30514" xr:uid="{00000000-0005-0000-0000-0000AE2E0000}"/>
    <cellStyle name="FROMHYPERION 3 5" xfId="12211" xr:uid="{00000000-0005-0000-0000-0000AF2E0000}"/>
    <cellStyle name="FROMHYPERION 3 5 2" xfId="28577" xr:uid="{00000000-0005-0000-0000-0000B02E0000}"/>
    <cellStyle name="FROMHYPERION 3 6" xfId="7651" xr:uid="{00000000-0005-0000-0000-0000B12E0000}"/>
    <cellStyle name="FROMHYPERION 4" xfId="16991" xr:uid="{00000000-0005-0000-0000-0000B22E0000}"/>
    <cellStyle name="FROMHYPERION 4 2" xfId="30519" xr:uid="{00000000-0005-0000-0000-0000B32E0000}"/>
    <cellStyle name="FROMHYPERION 5" xfId="17995" xr:uid="{00000000-0005-0000-0000-0000B42E0000}"/>
    <cellStyle name="FROMHYPERION 5 2" xfId="31498" xr:uid="{00000000-0005-0000-0000-0000B52E0000}"/>
    <cellStyle name="FROMHYPERION 6" xfId="20385" xr:uid="{00000000-0005-0000-0000-0000B62E0000}"/>
    <cellStyle name="FROMHYPERION 6 2" xfId="33858" xr:uid="{00000000-0005-0000-0000-0000B72E0000}"/>
    <cellStyle name="FROMHYPERION 7" xfId="11987" xr:uid="{00000000-0005-0000-0000-0000B82E0000}"/>
    <cellStyle name="FROMHYPERION 7 2" xfId="28526" xr:uid="{00000000-0005-0000-0000-0000B92E0000}"/>
    <cellStyle name="FROMHYPERION 8" xfId="7228" xr:uid="{00000000-0005-0000-0000-0000BA2E0000}"/>
    <cellStyle name="Good" xfId="19" builtinId="26" customBuiltin="1"/>
    <cellStyle name="Good 2" xfId="290" xr:uid="{00000000-0005-0000-0000-0000BE2E0000}"/>
    <cellStyle name="Good 2 2" xfId="1025" xr:uid="{00000000-0005-0000-0000-0000BF2E0000}"/>
    <cellStyle name="Good 2 2 2" xfId="1277" xr:uid="{00000000-0005-0000-0000-0000C02E0000}"/>
    <cellStyle name="Good 2 2 2 2" xfId="4909" xr:uid="{00000000-0005-0000-0000-0000C12E0000}"/>
    <cellStyle name="Good 2 2 2 3" xfId="7956" xr:uid="{00000000-0005-0000-0000-0000C22E0000}"/>
    <cellStyle name="Good 2 2 3" xfId="4910" xr:uid="{00000000-0005-0000-0000-0000C32E0000}"/>
    <cellStyle name="Good 2 2 4" xfId="4908" xr:uid="{00000000-0005-0000-0000-0000C42E0000}"/>
    <cellStyle name="Good 2 2 5" xfId="7707" xr:uid="{00000000-0005-0000-0000-0000C52E0000}"/>
    <cellStyle name="Good 2 3" xfId="1278" xr:uid="{00000000-0005-0000-0000-0000C62E0000}"/>
    <cellStyle name="Good 2 3 2" xfId="7957" xr:uid="{00000000-0005-0000-0000-0000C72E0000}"/>
    <cellStyle name="Good 2 4" xfId="4907" xr:uid="{00000000-0005-0000-0000-0000C82E0000}"/>
    <cellStyle name="Good 2 5" xfId="7229" xr:uid="{00000000-0005-0000-0000-0000C92E0000}"/>
    <cellStyle name="Good 2 6" xfId="37331" xr:uid="{00000000-0005-0000-0000-0000CA2E0000}"/>
    <cellStyle name="Good 3" xfId="588" xr:uid="{00000000-0005-0000-0000-0000CB2E0000}"/>
    <cellStyle name="Good 3 2" xfId="4157" xr:uid="{00000000-0005-0000-0000-0000CC2E0000}"/>
    <cellStyle name="Good 3 2 2" xfId="10116" xr:uid="{00000000-0005-0000-0000-0000CD2E0000}"/>
    <cellStyle name="Good 3 3" xfId="7451" xr:uid="{00000000-0005-0000-0000-0000CE2E0000}"/>
    <cellStyle name="Good 4" xfId="1279" xr:uid="{00000000-0005-0000-0000-0000CF2E0000}"/>
    <cellStyle name="Good 4 2" xfId="7958" xr:uid="{00000000-0005-0000-0000-0000D02E0000}"/>
    <cellStyle name="Good 5" xfId="1490" xr:uid="{00000000-0005-0000-0000-0000D12E0000}"/>
    <cellStyle name="Good 5 2" xfId="8114" xr:uid="{00000000-0005-0000-0000-0000D22E0000}"/>
    <cellStyle name="Good 6" xfId="11942" xr:uid="{00000000-0005-0000-0000-0000D32E0000}"/>
    <cellStyle name="Good 7" xfId="7126" xr:uid="{00000000-0005-0000-0000-0000D42E0000}"/>
    <cellStyle name="Grey" xfId="291" xr:uid="{00000000-0005-0000-0000-0000D52E0000}"/>
    <cellStyle name="Grey 2" xfId="971" xr:uid="{00000000-0005-0000-0000-0000D62E0000}"/>
    <cellStyle name="Grey 2 2" xfId="7688" xr:uid="{00000000-0005-0000-0000-0000D72E0000}"/>
    <cellStyle name="Grey 3" xfId="876" xr:uid="{00000000-0005-0000-0000-0000D82E0000}"/>
    <cellStyle name="Grey 3 2" xfId="7652" xr:uid="{00000000-0005-0000-0000-0000D92E0000}"/>
    <cellStyle name="Grey 4" xfId="7230" xr:uid="{00000000-0005-0000-0000-0000DA2E0000}"/>
    <cellStyle name="Grey Background" xfId="37332" xr:uid="{00000000-0005-0000-0000-0000DB2E0000}"/>
    <cellStyle name="Grey Background 2" xfId="37452" xr:uid="{00000000-0005-0000-0000-0000DC2E0000}"/>
    <cellStyle name="GY" xfId="292" xr:uid="{00000000-0005-0000-0000-0000DD2E0000}"/>
    <cellStyle name="GY 2" xfId="7231" xr:uid="{00000000-0005-0000-0000-0000DE2E0000}"/>
    <cellStyle name="Header" xfId="293" xr:uid="{00000000-0005-0000-0000-0000DF2E0000}"/>
    <cellStyle name="HEADER 10" xfId="37519" xr:uid="{00000000-0005-0000-0000-0000E02E0000}"/>
    <cellStyle name="Header 2" xfId="877" xr:uid="{00000000-0005-0000-0000-0000E12E0000}"/>
    <cellStyle name="HEADER 2 2" xfId="37453" xr:uid="{00000000-0005-0000-0000-0000E22E0000}"/>
    <cellStyle name="HEADER 3" xfId="3920" xr:uid="{00000000-0005-0000-0000-0000E32E0000}"/>
    <cellStyle name="HEADER 4" xfId="3429" xr:uid="{00000000-0005-0000-0000-0000E42E0000}"/>
    <cellStyle name="HEADER 5" xfId="4377" xr:uid="{00000000-0005-0000-0000-0000E52E0000}"/>
    <cellStyle name="HEADER 6" xfId="3406" xr:uid="{00000000-0005-0000-0000-0000E62E0000}"/>
    <cellStyle name="HEADER 7" xfId="4203" xr:uid="{00000000-0005-0000-0000-0000E72E0000}"/>
    <cellStyle name="HEADER 8" xfId="37333" xr:uid="{00000000-0005-0000-0000-0000E82E0000}"/>
    <cellStyle name="HEADER 9" xfId="37322" xr:uid="{00000000-0005-0000-0000-0000E92E0000}"/>
    <cellStyle name="Header1" xfId="294" xr:uid="{00000000-0005-0000-0000-0000EA2E0000}"/>
    <cellStyle name="Header1 2" xfId="972" xr:uid="{00000000-0005-0000-0000-0000EB2E0000}"/>
    <cellStyle name="Header1 2 2" xfId="7689" xr:uid="{00000000-0005-0000-0000-0000EC2E0000}"/>
    <cellStyle name="Header1 2 3" xfId="37454" xr:uid="{00000000-0005-0000-0000-0000ED2E0000}"/>
    <cellStyle name="Header1 3" xfId="878" xr:uid="{00000000-0005-0000-0000-0000EE2E0000}"/>
    <cellStyle name="Header1 3 2" xfId="7653" xr:uid="{00000000-0005-0000-0000-0000EF2E0000}"/>
    <cellStyle name="Header1 4" xfId="7232" xr:uid="{00000000-0005-0000-0000-0000F02E0000}"/>
    <cellStyle name="Header1 5" xfId="37334" xr:uid="{00000000-0005-0000-0000-0000F12E0000}"/>
    <cellStyle name="Header2" xfId="295" xr:uid="{00000000-0005-0000-0000-0000F22E0000}"/>
    <cellStyle name="Header2 10" xfId="37335" xr:uid="{00000000-0005-0000-0000-0000F32E0000}"/>
    <cellStyle name="Header2 2" xfId="973" xr:uid="{00000000-0005-0000-0000-0000F42E0000}"/>
    <cellStyle name="Header2 2 2" xfId="20555" xr:uid="{00000000-0005-0000-0000-0000F52E0000}"/>
    <cellStyle name="Header2 2 2 2" xfId="26320" xr:uid="{00000000-0005-0000-0000-0000F62E0000}"/>
    <cellStyle name="Header2 2 2 3" xfId="34024" xr:uid="{00000000-0005-0000-0000-0000F72E0000}"/>
    <cellStyle name="Header2 2 2 4" xfId="37501" xr:uid="{00000000-0005-0000-0000-0000F82E0000}"/>
    <cellStyle name="Header2 2 3" xfId="17918" xr:uid="{00000000-0005-0000-0000-0000F92E0000}"/>
    <cellStyle name="Header2 2 3 2" xfId="23728" xr:uid="{00000000-0005-0000-0000-0000FA2E0000}"/>
    <cellStyle name="Header2 2 3 2 2" xfId="37191" xr:uid="{00000000-0005-0000-0000-0000FB2E0000}"/>
    <cellStyle name="Header2 2 3 3" xfId="31422" xr:uid="{00000000-0005-0000-0000-0000FC2E0000}"/>
    <cellStyle name="Header2 2 4" xfId="12224" xr:uid="{00000000-0005-0000-0000-0000FD2E0000}"/>
    <cellStyle name="Header2 2 4 2" xfId="28589" xr:uid="{00000000-0005-0000-0000-0000FE2E0000}"/>
    <cellStyle name="Header2 2 5" xfId="14245" xr:uid="{00000000-0005-0000-0000-0000FF2E0000}"/>
    <cellStyle name="Header2 2 5 2" xfId="28632" xr:uid="{00000000-0005-0000-0000-0000002F0000}"/>
    <cellStyle name="Header2 2 6" xfId="7690" xr:uid="{00000000-0005-0000-0000-0000012F0000}"/>
    <cellStyle name="Header2 2 7" xfId="37409" xr:uid="{00000000-0005-0000-0000-0000022F0000}"/>
    <cellStyle name="Header2 3" xfId="879" xr:uid="{00000000-0005-0000-0000-0000032F0000}"/>
    <cellStyle name="Header2 3 2" xfId="20504" xr:uid="{00000000-0005-0000-0000-0000042F0000}"/>
    <cellStyle name="Header2 3 2 2" xfId="26271" xr:uid="{00000000-0005-0000-0000-0000052F0000}"/>
    <cellStyle name="Header2 3 2 3" xfId="33975" xr:uid="{00000000-0005-0000-0000-0000062F0000}"/>
    <cellStyle name="Header2 3 3" xfId="17207" xr:uid="{00000000-0005-0000-0000-0000072F0000}"/>
    <cellStyle name="Header2 3 3 2" xfId="23044" xr:uid="{00000000-0005-0000-0000-0000082F0000}"/>
    <cellStyle name="Header2 3 3 2 2" xfId="36507" xr:uid="{00000000-0005-0000-0000-0000092F0000}"/>
    <cellStyle name="Header2 3 3 3" xfId="30727" xr:uid="{00000000-0005-0000-0000-00000A2F0000}"/>
    <cellStyle name="Header2 3 4" xfId="12213" xr:uid="{00000000-0005-0000-0000-00000B2F0000}"/>
    <cellStyle name="Header2 3 4 2" xfId="28579" xr:uid="{00000000-0005-0000-0000-00000C2F0000}"/>
    <cellStyle name="Header2 3 5" xfId="14834" xr:uid="{00000000-0005-0000-0000-00000D2F0000}"/>
    <cellStyle name="Header2 3 5 2" xfId="28719" xr:uid="{00000000-0005-0000-0000-00000E2F0000}"/>
    <cellStyle name="Header2 3 6" xfId="7654" xr:uid="{00000000-0005-0000-0000-00000F2F0000}"/>
    <cellStyle name="Header2 3 7" xfId="37455" xr:uid="{00000000-0005-0000-0000-0000102F0000}"/>
    <cellStyle name="Header2 4" xfId="4752" xr:uid="{00000000-0005-0000-0000-0000112F0000}"/>
    <cellStyle name="Header2 5" xfId="18361" xr:uid="{00000000-0005-0000-0000-0000122F0000}"/>
    <cellStyle name="Header2 5 2" xfId="24141" xr:uid="{00000000-0005-0000-0000-0000132F0000}"/>
    <cellStyle name="Header2 5 3" xfId="31842" xr:uid="{00000000-0005-0000-0000-0000142F0000}"/>
    <cellStyle name="Header2 6" xfId="18381" xr:uid="{00000000-0005-0000-0000-0000152F0000}"/>
    <cellStyle name="Header2 6 2" xfId="24160" xr:uid="{00000000-0005-0000-0000-0000162F0000}"/>
    <cellStyle name="Header2 6 3" xfId="31861" xr:uid="{00000000-0005-0000-0000-0000172F0000}"/>
    <cellStyle name="Header2 7" xfId="11989" xr:uid="{00000000-0005-0000-0000-0000182F0000}"/>
    <cellStyle name="Header2 7 2" xfId="28528" xr:uid="{00000000-0005-0000-0000-0000192F0000}"/>
    <cellStyle name="Header2 8" xfId="14092" xr:uid="{00000000-0005-0000-0000-00001A2F0000}"/>
    <cellStyle name="Header2 8 2" xfId="28600" xr:uid="{00000000-0005-0000-0000-00001B2F0000}"/>
    <cellStyle name="Header2 9" xfId="7233" xr:uid="{00000000-0005-0000-0000-00001C2F0000}"/>
    <cellStyle name="Heading" xfId="3921" xr:uid="{00000000-0005-0000-0000-00001D2F0000}"/>
    <cellStyle name="Heading 1 2" xfId="80" xr:uid="{00000000-0005-0000-0000-00001E2F0000}"/>
    <cellStyle name="Heading 1 2 2" xfId="936" xr:uid="{00000000-0005-0000-0000-00001F2F0000}"/>
    <cellStyle name="Heading 1 2 2 2" xfId="37456" xr:uid="{00000000-0005-0000-0000-0000202F0000}"/>
    <cellStyle name="Heading 1 2 3" xfId="4912" xr:uid="{00000000-0005-0000-0000-0000212F0000}"/>
    <cellStyle name="Heading 1 2 4" xfId="37336" xr:uid="{00000000-0005-0000-0000-0000222F0000}"/>
    <cellStyle name="Heading 1 2 5" xfId="589" xr:uid="{00000000-0005-0000-0000-0000232F0000}"/>
    <cellStyle name="Heading 1 3" xfId="930" xr:uid="{00000000-0005-0000-0000-0000242F0000}"/>
    <cellStyle name="Heading 1 3 2" xfId="1280" xr:uid="{00000000-0005-0000-0000-0000252F0000}"/>
    <cellStyle name="Heading 1 3 3" xfId="5035" xr:uid="{00000000-0005-0000-0000-0000262F0000}"/>
    <cellStyle name="Heading 1 4" xfId="1022" xr:uid="{00000000-0005-0000-0000-0000272F0000}"/>
    <cellStyle name="Heading 1 5" xfId="1486" xr:uid="{00000000-0005-0000-0000-0000282F0000}"/>
    <cellStyle name="Heading 1 6" xfId="11938" xr:uid="{00000000-0005-0000-0000-0000292F0000}"/>
    <cellStyle name="Heading 1 7" xfId="7122" xr:uid="{00000000-0005-0000-0000-00002A2F0000}"/>
    <cellStyle name="Heading 1 8" xfId="49" xr:uid="{00000000-0005-0000-0000-00002B2F0000}"/>
    <cellStyle name="Heading 1 White" xfId="37337" xr:uid="{00000000-0005-0000-0000-00002C2F0000}"/>
    <cellStyle name="Heading 2 2" xfId="590" xr:uid="{00000000-0005-0000-0000-00002D2F0000}"/>
    <cellStyle name="Heading 2 2 2" xfId="937" xr:uid="{00000000-0005-0000-0000-00002E2F0000}"/>
    <cellStyle name="Heading 2 2 2 2" xfId="7679" xr:uid="{00000000-0005-0000-0000-00002F2F0000}"/>
    <cellStyle name="Heading 2 2 2 3" xfId="37458" xr:uid="{00000000-0005-0000-0000-0000302F0000}"/>
    <cellStyle name="Heading 2 2 3" xfId="4913" xr:uid="{00000000-0005-0000-0000-0000312F0000}"/>
    <cellStyle name="Heading 2 2 4" xfId="7452" xr:uid="{00000000-0005-0000-0000-0000322F0000}"/>
    <cellStyle name="Heading 2 2 5" xfId="37338" xr:uid="{00000000-0005-0000-0000-0000332F0000}"/>
    <cellStyle name="Heading 2 3" xfId="931" xr:uid="{00000000-0005-0000-0000-0000342F0000}"/>
    <cellStyle name="Heading 2 3 2" xfId="1281" xr:uid="{00000000-0005-0000-0000-0000352F0000}"/>
    <cellStyle name="Heading 2 3 2 2" xfId="7959" xr:uid="{00000000-0005-0000-0000-0000362F0000}"/>
    <cellStyle name="Heading 2 3 3" xfId="5036" xr:uid="{00000000-0005-0000-0000-0000372F0000}"/>
    <cellStyle name="Heading 2 3 3 2" xfId="10655" xr:uid="{00000000-0005-0000-0000-0000382F0000}"/>
    <cellStyle name="Heading 2 4" xfId="1023" xr:uid="{00000000-0005-0000-0000-0000392F0000}"/>
    <cellStyle name="Heading 2 4 2" xfId="7706" xr:uid="{00000000-0005-0000-0000-00003A2F0000}"/>
    <cellStyle name="Heading 2 5" xfId="1487" xr:uid="{00000000-0005-0000-0000-00003B2F0000}"/>
    <cellStyle name="Heading 2 5 2" xfId="8113" xr:uid="{00000000-0005-0000-0000-00003C2F0000}"/>
    <cellStyle name="Heading 2 6" xfId="11939" xr:uid="{00000000-0005-0000-0000-00003D2F0000}"/>
    <cellStyle name="Heading 2 7" xfId="7123" xr:uid="{00000000-0005-0000-0000-00003E2F0000}"/>
    <cellStyle name="Heading 2 8" xfId="94" xr:uid="{00000000-0005-0000-0000-00003F2F0000}"/>
    <cellStyle name="Heading 2 9" xfId="50" xr:uid="{00000000-0005-0000-0000-0000402F0000}"/>
    <cellStyle name="Heading 3" xfId="8" builtinId="18"/>
    <cellStyle name="Heading 3 2" xfId="591" xr:uid="{00000000-0005-0000-0000-0000422F0000}"/>
    <cellStyle name="Heading 3 2 2" xfId="938" xr:uid="{00000000-0005-0000-0000-0000432F0000}"/>
    <cellStyle name="Heading 3 2 2 2" xfId="37459" xr:uid="{00000000-0005-0000-0000-0000442F0000}"/>
    <cellStyle name="Heading 3 2 3" xfId="4914" xr:uid="{00000000-0005-0000-0000-0000452F0000}"/>
    <cellStyle name="Heading 3 2 4" xfId="37339" xr:uid="{00000000-0005-0000-0000-0000462F0000}"/>
    <cellStyle name="Heading 3 3" xfId="932" xr:uid="{00000000-0005-0000-0000-0000472F0000}"/>
    <cellStyle name="Heading 3 3 2" xfId="1282" xr:uid="{00000000-0005-0000-0000-0000482F0000}"/>
    <cellStyle name="Heading 3 3 3" xfId="5037" xr:uid="{00000000-0005-0000-0000-0000492F0000}"/>
    <cellStyle name="Heading 3 4" xfId="1024" xr:uid="{00000000-0005-0000-0000-00004A2F0000}"/>
    <cellStyle name="Heading 3 5" xfId="1488" xr:uid="{00000000-0005-0000-0000-00004B2F0000}"/>
    <cellStyle name="Heading 3 6" xfId="11940" xr:uid="{00000000-0005-0000-0000-00004C2F0000}"/>
    <cellStyle name="Heading 3 7" xfId="7124" xr:uid="{00000000-0005-0000-0000-00004D2F0000}"/>
    <cellStyle name="Heading 3 8" xfId="95" xr:uid="{00000000-0005-0000-0000-00004E2F0000}"/>
    <cellStyle name="Heading 3 9" xfId="51" xr:uid="{00000000-0005-0000-0000-00004F2F0000}"/>
    <cellStyle name="Heading 3 White" xfId="37340" xr:uid="{00000000-0005-0000-0000-0000502F0000}"/>
    <cellStyle name="Heading 4 2" xfId="592" xr:uid="{00000000-0005-0000-0000-0000512F0000}"/>
    <cellStyle name="Heading 4 2 2" xfId="4915" xr:uid="{00000000-0005-0000-0000-0000522F0000}"/>
    <cellStyle name="Heading 4 2 2 2" xfId="37460" xr:uid="{00000000-0005-0000-0000-0000532F0000}"/>
    <cellStyle name="Heading 4 2 3" xfId="37341" xr:uid="{00000000-0005-0000-0000-0000542F0000}"/>
    <cellStyle name="Heading 4 3" xfId="1283" xr:uid="{00000000-0005-0000-0000-0000552F0000}"/>
    <cellStyle name="Heading 4 3 2" xfId="5038" xr:uid="{00000000-0005-0000-0000-0000562F0000}"/>
    <cellStyle name="Heading 4 4" xfId="1489" xr:uid="{00000000-0005-0000-0000-0000572F0000}"/>
    <cellStyle name="Heading 4 5" xfId="11941" xr:uid="{00000000-0005-0000-0000-0000582F0000}"/>
    <cellStyle name="Heading 4 6" xfId="7125" xr:uid="{00000000-0005-0000-0000-0000592F0000}"/>
    <cellStyle name="Heading 4 7" xfId="96" xr:uid="{00000000-0005-0000-0000-00005A2F0000}"/>
    <cellStyle name="Heading 4 8" xfId="52" xr:uid="{00000000-0005-0000-0000-00005B2F0000}"/>
    <cellStyle name="Heading 5" xfId="4911" xr:uid="{00000000-0005-0000-0000-00005C2F0000}"/>
    <cellStyle name="Heading 6" xfId="10013" xr:uid="{00000000-0005-0000-0000-00005D2F0000}"/>
    <cellStyle name="Heading1" xfId="6" xr:uid="{00000000-0005-0000-0000-00005E2F0000}"/>
    <cellStyle name="Heading1 2" xfId="974" xr:uid="{00000000-0005-0000-0000-00005F2F0000}"/>
    <cellStyle name="Heading1 3" xfId="880" xr:uid="{00000000-0005-0000-0000-0000602F0000}"/>
    <cellStyle name="Heading1 4" xfId="7234" xr:uid="{00000000-0005-0000-0000-0000612F0000}"/>
    <cellStyle name="Heading1 5" xfId="296" xr:uid="{00000000-0005-0000-0000-0000622F0000}"/>
    <cellStyle name="Heading2" xfId="297" xr:uid="{00000000-0005-0000-0000-0000632F0000}"/>
    <cellStyle name="Heading2 2" xfId="975" xr:uid="{00000000-0005-0000-0000-0000642F0000}"/>
    <cellStyle name="Height Spacer" xfId="78" xr:uid="{00000000-0005-0000-0000-0000652F0000}"/>
    <cellStyle name="Height Spacer 2" xfId="37593" xr:uid="{00000000-0005-0000-0000-0000662F0000}"/>
    <cellStyle name="Height Spacer 3" xfId="37594" xr:uid="{00000000-0005-0000-0000-0000672F0000}"/>
    <cellStyle name="Height Spacer 4" xfId="37595" xr:uid="{00000000-0005-0000-0000-0000682F0000}"/>
    <cellStyle name="Hheader" xfId="3922" xr:uid="{00000000-0005-0000-0000-0000692F0000}"/>
    <cellStyle name="Hheader 10" xfId="26745" xr:uid="{00000000-0005-0000-0000-00006A2F0000}"/>
    <cellStyle name="Hheader 11" xfId="10014" xr:uid="{00000000-0005-0000-0000-00006B2F0000}"/>
    <cellStyle name="Hheader 2" xfId="4584" xr:uid="{00000000-0005-0000-0000-00006C2F0000}"/>
    <cellStyle name="Hheader 2 10" xfId="10469" xr:uid="{00000000-0005-0000-0000-00006D2F0000}"/>
    <cellStyle name="Hheader 2 2" xfId="5237" xr:uid="{00000000-0005-0000-0000-00006E2F0000}"/>
    <cellStyle name="Hheader 2 2 2" xfId="5959" xr:uid="{00000000-0005-0000-0000-00006F2F0000}"/>
    <cellStyle name="Hheader 2 2 2 2" xfId="7046" xr:uid="{00000000-0005-0000-0000-0000702F0000}"/>
    <cellStyle name="Hheader 2 2 2 2 2" xfId="20342" xr:uid="{00000000-0005-0000-0000-0000712F0000}"/>
    <cellStyle name="Hheader 2 2 2 2 2 2" xfId="26112" xr:uid="{00000000-0005-0000-0000-0000722F0000}"/>
    <cellStyle name="Hheader 2 2 2 2 2 3" xfId="33815" xr:uid="{00000000-0005-0000-0000-0000732F0000}"/>
    <cellStyle name="Hheader 2 2 2 2 3" xfId="20941" xr:uid="{00000000-0005-0000-0000-0000742F0000}"/>
    <cellStyle name="Hheader 2 2 2 2 3 2" xfId="26699" xr:uid="{00000000-0005-0000-0000-0000752F0000}"/>
    <cellStyle name="Hheader 2 2 2 2 3 3" xfId="34404" xr:uid="{00000000-0005-0000-0000-0000762F0000}"/>
    <cellStyle name="Hheader 2 2 2 2 4" xfId="16874" xr:uid="{00000000-0005-0000-0000-0000772F0000}"/>
    <cellStyle name="Hheader 2 2 2 2 4 2" xfId="30427" xr:uid="{00000000-0005-0000-0000-0000782F0000}"/>
    <cellStyle name="Hheader 2 2 2 2 5" xfId="22750" xr:uid="{00000000-0005-0000-0000-0000792F0000}"/>
    <cellStyle name="Hheader 2 2 2 2 5 2" xfId="36213" xr:uid="{00000000-0005-0000-0000-00007A2F0000}"/>
    <cellStyle name="Hheader 2 2 2 2 6" xfId="28502" xr:uid="{00000000-0005-0000-0000-00007B2F0000}"/>
    <cellStyle name="Hheader 2 2 2 2 7" xfId="11895" xr:uid="{00000000-0005-0000-0000-00007C2F0000}"/>
    <cellStyle name="Hheader 2 2 2 3" xfId="19393" xr:uid="{00000000-0005-0000-0000-00007D2F0000}"/>
    <cellStyle name="Hheader 2 2 2 3 2" xfId="25164" xr:uid="{00000000-0005-0000-0000-00007E2F0000}"/>
    <cellStyle name="Hheader 2 2 2 3 3" xfId="32866" xr:uid="{00000000-0005-0000-0000-00007F2F0000}"/>
    <cellStyle name="Hheader 2 2 2 4" xfId="17089" xr:uid="{00000000-0005-0000-0000-0000802F0000}"/>
    <cellStyle name="Hheader 2 2 2 4 2" xfId="22931" xr:uid="{00000000-0005-0000-0000-0000812F0000}"/>
    <cellStyle name="Hheader 2 2 2 4 2 2" xfId="36394" xr:uid="{00000000-0005-0000-0000-0000822F0000}"/>
    <cellStyle name="Hheader 2 2 2 4 3" xfId="30612" xr:uid="{00000000-0005-0000-0000-0000832F0000}"/>
    <cellStyle name="Hheader 2 2 2 5" xfId="15788" xr:uid="{00000000-0005-0000-0000-0000842F0000}"/>
    <cellStyle name="Hheader 2 2 2 5 2" xfId="29529" xr:uid="{00000000-0005-0000-0000-0000852F0000}"/>
    <cellStyle name="Hheader 2 2 2 6" xfId="21851" xr:uid="{00000000-0005-0000-0000-0000862F0000}"/>
    <cellStyle name="Hheader 2 2 2 6 2" xfId="35314" xr:uid="{00000000-0005-0000-0000-0000872F0000}"/>
    <cellStyle name="Hheader 2 2 2 7" xfId="27603" xr:uid="{00000000-0005-0000-0000-0000882F0000}"/>
    <cellStyle name="Hheader 2 2 2 8" xfId="11234" xr:uid="{00000000-0005-0000-0000-0000892F0000}"/>
    <cellStyle name="Hheader 2 2 3" xfId="6324" xr:uid="{00000000-0005-0000-0000-00008A2F0000}"/>
    <cellStyle name="Hheader 2 2 3 2" xfId="19691" xr:uid="{00000000-0005-0000-0000-00008B2F0000}"/>
    <cellStyle name="Hheader 2 2 3 2 2" xfId="25461" xr:uid="{00000000-0005-0000-0000-00008C2F0000}"/>
    <cellStyle name="Hheader 2 2 3 2 3" xfId="33164" xr:uid="{00000000-0005-0000-0000-00008D2F0000}"/>
    <cellStyle name="Hheader 2 2 3 3" xfId="18171" xr:uid="{00000000-0005-0000-0000-00008E2F0000}"/>
    <cellStyle name="Hheader 2 2 3 3 2" xfId="23969" xr:uid="{00000000-0005-0000-0000-00008F2F0000}"/>
    <cellStyle name="Hheader 2 2 3 3 3" xfId="31667" xr:uid="{00000000-0005-0000-0000-0000902F0000}"/>
    <cellStyle name="Hheader 2 2 3 4" xfId="16153" xr:uid="{00000000-0005-0000-0000-0000912F0000}"/>
    <cellStyle name="Hheader 2 2 3 4 2" xfId="29802" xr:uid="{00000000-0005-0000-0000-0000922F0000}"/>
    <cellStyle name="Hheader 2 2 3 5" xfId="22124" xr:uid="{00000000-0005-0000-0000-0000932F0000}"/>
    <cellStyle name="Hheader 2 2 3 5 2" xfId="35587" xr:uid="{00000000-0005-0000-0000-0000942F0000}"/>
    <cellStyle name="Hheader 2 2 3 6" xfId="27876" xr:uid="{00000000-0005-0000-0000-0000952F0000}"/>
    <cellStyle name="Hheader 2 2 3 7" xfId="11441" xr:uid="{00000000-0005-0000-0000-0000962F0000}"/>
    <cellStyle name="Hheader 2 2 4" xfId="18740" xr:uid="{00000000-0005-0000-0000-0000972F0000}"/>
    <cellStyle name="Hheader 2 2 4 2" xfId="24512" xr:uid="{00000000-0005-0000-0000-0000982F0000}"/>
    <cellStyle name="Hheader 2 2 4 3" xfId="32214" xr:uid="{00000000-0005-0000-0000-0000992F0000}"/>
    <cellStyle name="Hheader 2 2 5" xfId="17339" xr:uid="{00000000-0005-0000-0000-00009A2F0000}"/>
    <cellStyle name="Hheader 2 2 5 2" xfId="23168" xr:uid="{00000000-0005-0000-0000-00009B2F0000}"/>
    <cellStyle name="Hheader 2 2 5 2 2" xfId="36631" xr:uid="{00000000-0005-0000-0000-00009C2F0000}"/>
    <cellStyle name="Hheader 2 2 5 3" xfId="30855" xr:uid="{00000000-0005-0000-0000-00009D2F0000}"/>
    <cellStyle name="Hheader 2 2 6" xfId="15067" xr:uid="{00000000-0005-0000-0000-00009E2F0000}"/>
    <cellStyle name="Hheader 2 2 6 2" xfId="28904" xr:uid="{00000000-0005-0000-0000-00009F2F0000}"/>
    <cellStyle name="Hheader 2 2 7" xfId="21225" xr:uid="{00000000-0005-0000-0000-0000A02F0000}"/>
    <cellStyle name="Hheader 2 2 7 2" xfId="34688" xr:uid="{00000000-0005-0000-0000-0000A12F0000}"/>
    <cellStyle name="Hheader 2 2 8" xfId="26977" xr:uid="{00000000-0005-0000-0000-0000A22F0000}"/>
    <cellStyle name="Hheader 2 2 9" xfId="10780" xr:uid="{00000000-0005-0000-0000-0000A32F0000}"/>
    <cellStyle name="Hheader 2 3" xfId="5429" xr:uid="{00000000-0005-0000-0000-0000A42F0000}"/>
    <cellStyle name="Hheader 2 3 2" xfId="6516" xr:uid="{00000000-0005-0000-0000-0000A52F0000}"/>
    <cellStyle name="Hheader 2 3 2 2" xfId="19876" xr:uid="{00000000-0005-0000-0000-0000A62F0000}"/>
    <cellStyle name="Hheader 2 3 2 2 2" xfId="25646" xr:uid="{00000000-0005-0000-0000-0000A72F0000}"/>
    <cellStyle name="Hheader 2 3 2 2 3" xfId="33349" xr:uid="{00000000-0005-0000-0000-0000A82F0000}"/>
    <cellStyle name="Hheader 2 3 2 3" xfId="17671" xr:uid="{00000000-0005-0000-0000-0000A92F0000}"/>
    <cellStyle name="Hheader 2 3 2 3 2" xfId="23486" xr:uid="{00000000-0005-0000-0000-0000AA2F0000}"/>
    <cellStyle name="Hheader 2 3 2 3 2 2" xfId="36949" xr:uid="{00000000-0005-0000-0000-0000AB2F0000}"/>
    <cellStyle name="Hheader 2 3 2 3 3" xfId="31177" xr:uid="{00000000-0005-0000-0000-0000AC2F0000}"/>
    <cellStyle name="Hheader 2 3 2 4" xfId="16345" xr:uid="{00000000-0005-0000-0000-0000AD2F0000}"/>
    <cellStyle name="Hheader 2 3 2 4 2" xfId="29984" xr:uid="{00000000-0005-0000-0000-0000AE2F0000}"/>
    <cellStyle name="Hheader 2 3 2 5" xfId="22306" xr:uid="{00000000-0005-0000-0000-0000AF2F0000}"/>
    <cellStyle name="Hheader 2 3 2 5 2" xfId="35769" xr:uid="{00000000-0005-0000-0000-0000B02F0000}"/>
    <cellStyle name="Hheader 2 3 2 6" xfId="28058" xr:uid="{00000000-0005-0000-0000-0000B12F0000}"/>
    <cellStyle name="Hheader 2 3 2 7" xfId="11575" xr:uid="{00000000-0005-0000-0000-0000B22F0000}"/>
    <cellStyle name="Hheader 2 3 3" xfId="18924" xr:uid="{00000000-0005-0000-0000-0000B32F0000}"/>
    <cellStyle name="Hheader 2 3 3 2" xfId="24696" xr:uid="{00000000-0005-0000-0000-0000B42F0000}"/>
    <cellStyle name="Hheader 2 3 3 3" xfId="32398" xr:uid="{00000000-0005-0000-0000-0000B52F0000}"/>
    <cellStyle name="Hheader 2 3 4" xfId="17935" xr:uid="{00000000-0005-0000-0000-0000B62F0000}"/>
    <cellStyle name="Hheader 2 3 4 2" xfId="23744" xr:uid="{00000000-0005-0000-0000-0000B72F0000}"/>
    <cellStyle name="Hheader 2 3 4 2 2" xfId="37207" xr:uid="{00000000-0005-0000-0000-0000B82F0000}"/>
    <cellStyle name="Hheader 2 3 4 3" xfId="31439" xr:uid="{00000000-0005-0000-0000-0000B92F0000}"/>
    <cellStyle name="Hheader 2 3 5" xfId="15259" xr:uid="{00000000-0005-0000-0000-0000BA2F0000}"/>
    <cellStyle name="Hheader 2 3 5 2" xfId="29086" xr:uid="{00000000-0005-0000-0000-0000BB2F0000}"/>
    <cellStyle name="Hheader 2 3 6" xfId="21407" xr:uid="{00000000-0005-0000-0000-0000BC2F0000}"/>
    <cellStyle name="Hheader 2 3 6 2" xfId="34870" xr:uid="{00000000-0005-0000-0000-0000BD2F0000}"/>
    <cellStyle name="Hheader 2 3 7" xfId="27159" xr:uid="{00000000-0005-0000-0000-0000BE2F0000}"/>
    <cellStyle name="Hheader 2 3 8" xfId="10914" xr:uid="{00000000-0005-0000-0000-0000BF2F0000}"/>
    <cellStyle name="Hheader 2 4" xfId="6068" xr:uid="{00000000-0005-0000-0000-0000C02F0000}"/>
    <cellStyle name="Hheader 2 4 2" xfId="19475" xr:uid="{00000000-0005-0000-0000-0000C12F0000}"/>
    <cellStyle name="Hheader 2 4 2 2" xfId="25245" xr:uid="{00000000-0005-0000-0000-0000C22F0000}"/>
    <cellStyle name="Hheader 2 4 2 3" xfId="32948" xr:uid="{00000000-0005-0000-0000-0000C32F0000}"/>
    <cellStyle name="Hheader 2 4 3" xfId="20383" xr:uid="{00000000-0005-0000-0000-0000C42F0000}"/>
    <cellStyle name="Hheader 2 4 3 2" xfId="26153" xr:uid="{00000000-0005-0000-0000-0000C52F0000}"/>
    <cellStyle name="Hheader 2 4 3 3" xfId="33856" xr:uid="{00000000-0005-0000-0000-0000C62F0000}"/>
    <cellStyle name="Hheader 2 4 4" xfId="15897" xr:uid="{00000000-0005-0000-0000-0000C72F0000}"/>
    <cellStyle name="Hheader 2 4 4 2" xfId="29600" xr:uid="{00000000-0005-0000-0000-0000C82F0000}"/>
    <cellStyle name="Hheader 2 4 5" xfId="21922" xr:uid="{00000000-0005-0000-0000-0000C92F0000}"/>
    <cellStyle name="Hheader 2 4 5 2" xfId="35385" xr:uid="{00000000-0005-0000-0000-0000CA2F0000}"/>
    <cellStyle name="Hheader 2 4 6" xfId="27674" xr:uid="{00000000-0005-0000-0000-0000CB2F0000}"/>
    <cellStyle name="Hheader 2 4 7" xfId="11299" xr:uid="{00000000-0005-0000-0000-0000CC2F0000}"/>
    <cellStyle name="Hheader 2 5" xfId="18398" xr:uid="{00000000-0005-0000-0000-0000CD2F0000}"/>
    <cellStyle name="Hheader 2 5 2" xfId="24177" xr:uid="{00000000-0005-0000-0000-0000CE2F0000}"/>
    <cellStyle name="Hheader 2 5 3" xfId="31878" xr:uid="{00000000-0005-0000-0000-0000CF2F0000}"/>
    <cellStyle name="Hheader 2 6" xfId="18367" xr:uid="{00000000-0005-0000-0000-0000D02F0000}"/>
    <cellStyle name="Hheader 2 6 2" xfId="24147" xr:uid="{00000000-0005-0000-0000-0000D12F0000}"/>
    <cellStyle name="Hheader 2 6 3" xfId="31848" xr:uid="{00000000-0005-0000-0000-0000D22F0000}"/>
    <cellStyle name="Hheader 2 7" xfId="14634" xr:uid="{00000000-0005-0000-0000-0000D32F0000}"/>
    <cellStyle name="Hheader 2 7 2" xfId="28680" xr:uid="{00000000-0005-0000-0000-0000D42F0000}"/>
    <cellStyle name="Hheader 2 8" xfId="21022" xr:uid="{00000000-0005-0000-0000-0000D52F0000}"/>
    <cellStyle name="Hheader 2 8 2" xfId="34485" xr:uid="{00000000-0005-0000-0000-0000D62F0000}"/>
    <cellStyle name="Hheader 2 9" xfId="26776" xr:uid="{00000000-0005-0000-0000-0000D72F0000}"/>
    <cellStyle name="Hheader 3" xfId="5184" xr:uid="{00000000-0005-0000-0000-0000D82F0000}"/>
    <cellStyle name="Hheader 3 2" xfId="5918" xr:uid="{00000000-0005-0000-0000-0000D92F0000}"/>
    <cellStyle name="Hheader 3 2 2" xfId="7005" xr:uid="{00000000-0005-0000-0000-0000DA2F0000}"/>
    <cellStyle name="Hheader 3 2 2 2" xfId="20301" xr:uid="{00000000-0005-0000-0000-0000DB2F0000}"/>
    <cellStyle name="Hheader 3 2 2 2 2" xfId="26071" xr:uid="{00000000-0005-0000-0000-0000DC2F0000}"/>
    <cellStyle name="Hheader 3 2 2 2 3" xfId="33774" xr:uid="{00000000-0005-0000-0000-0000DD2F0000}"/>
    <cellStyle name="Hheader 3 2 2 3" xfId="17798" xr:uid="{00000000-0005-0000-0000-0000DE2F0000}"/>
    <cellStyle name="Hheader 3 2 2 3 2" xfId="23613" xr:uid="{00000000-0005-0000-0000-0000DF2F0000}"/>
    <cellStyle name="Hheader 3 2 2 3 2 2" xfId="37076" xr:uid="{00000000-0005-0000-0000-0000E02F0000}"/>
    <cellStyle name="Hheader 3 2 2 3 3" xfId="31304" xr:uid="{00000000-0005-0000-0000-0000E12F0000}"/>
    <cellStyle name="Hheader 3 2 2 4" xfId="16833" xr:uid="{00000000-0005-0000-0000-0000E22F0000}"/>
    <cellStyle name="Hheader 3 2 2 4 2" xfId="30386" xr:uid="{00000000-0005-0000-0000-0000E32F0000}"/>
    <cellStyle name="Hheader 3 2 2 5" xfId="22709" xr:uid="{00000000-0005-0000-0000-0000E42F0000}"/>
    <cellStyle name="Hheader 3 2 2 5 2" xfId="36172" xr:uid="{00000000-0005-0000-0000-0000E52F0000}"/>
    <cellStyle name="Hheader 3 2 2 6" xfId="28461" xr:uid="{00000000-0005-0000-0000-0000E62F0000}"/>
    <cellStyle name="Hheader 3 2 2 7" xfId="11859" xr:uid="{00000000-0005-0000-0000-0000E72F0000}"/>
    <cellStyle name="Hheader 3 2 3" xfId="19352" xr:uid="{00000000-0005-0000-0000-0000E82F0000}"/>
    <cellStyle name="Hheader 3 2 3 2" xfId="25123" xr:uid="{00000000-0005-0000-0000-0000E92F0000}"/>
    <cellStyle name="Hheader 3 2 3 3" xfId="32825" xr:uid="{00000000-0005-0000-0000-0000EA2F0000}"/>
    <cellStyle name="Hheader 3 2 4" xfId="17944" xr:uid="{00000000-0005-0000-0000-0000EB2F0000}"/>
    <cellStyle name="Hheader 3 2 4 2" xfId="23753" xr:uid="{00000000-0005-0000-0000-0000EC2F0000}"/>
    <cellStyle name="Hheader 3 2 4 2 2" xfId="37216" xr:uid="{00000000-0005-0000-0000-0000ED2F0000}"/>
    <cellStyle name="Hheader 3 2 4 3" xfId="31448" xr:uid="{00000000-0005-0000-0000-0000EE2F0000}"/>
    <cellStyle name="Hheader 3 2 5" xfId="15747" xr:uid="{00000000-0005-0000-0000-0000EF2F0000}"/>
    <cellStyle name="Hheader 3 2 5 2" xfId="29488" xr:uid="{00000000-0005-0000-0000-0000F02F0000}"/>
    <cellStyle name="Hheader 3 2 6" xfId="21810" xr:uid="{00000000-0005-0000-0000-0000F12F0000}"/>
    <cellStyle name="Hheader 3 2 6 2" xfId="35273" xr:uid="{00000000-0005-0000-0000-0000F22F0000}"/>
    <cellStyle name="Hheader 3 2 7" xfId="27562" xr:uid="{00000000-0005-0000-0000-0000F32F0000}"/>
    <cellStyle name="Hheader 3 2 8" xfId="11198" xr:uid="{00000000-0005-0000-0000-0000F42F0000}"/>
    <cellStyle name="Hheader 3 3" xfId="6273" xr:uid="{00000000-0005-0000-0000-0000F52F0000}"/>
    <cellStyle name="Hheader 3 3 2" xfId="19646" xr:uid="{00000000-0005-0000-0000-0000F62F0000}"/>
    <cellStyle name="Hheader 3 3 2 2" xfId="25416" xr:uid="{00000000-0005-0000-0000-0000F72F0000}"/>
    <cellStyle name="Hheader 3 3 2 3" xfId="33119" xr:uid="{00000000-0005-0000-0000-0000F82F0000}"/>
    <cellStyle name="Hheader 3 3 3" xfId="19681" xr:uid="{00000000-0005-0000-0000-0000F92F0000}"/>
    <cellStyle name="Hheader 3 3 3 2" xfId="25451" xr:uid="{00000000-0005-0000-0000-0000FA2F0000}"/>
    <cellStyle name="Hheader 3 3 3 3" xfId="33154" xr:uid="{00000000-0005-0000-0000-0000FB2F0000}"/>
    <cellStyle name="Hheader 3 3 4" xfId="16102" xr:uid="{00000000-0005-0000-0000-0000FC2F0000}"/>
    <cellStyle name="Hheader 3 3 4 2" xfId="29761" xr:uid="{00000000-0005-0000-0000-0000FD2F0000}"/>
    <cellStyle name="Hheader 3 3 5" xfId="22083" xr:uid="{00000000-0005-0000-0000-0000FE2F0000}"/>
    <cellStyle name="Hheader 3 3 5 2" xfId="35546" xr:uid="{00000000-0005-0000-0000-0000FF2F0000}"/>
    <cellStyle name="Hheader 3 3 6" xfId="27835" xr:uid="{00000000-0005-0000-0000-000000300000}"/>
    <cellStyle name="Hheader 3 3 7" xfId="11402" xr:uid="{00000000-0005-0000-0000-000001300000}"/>
    <cellStyle name="Hheader 3 4" xfId="18692" xr:uid="{00000000-0005-0000-0000-000002300000}"/>
    <cellStyle name="Hheader 3 4 2" xfId="24464" xr:uid="{00000000-0005-0000-0000-000003300000}"/>
    <cellStyle name="Hheader 3 4 3" xfId="32166" xr:uid="{00000000-0005-0000-0000-000004300000}"/>
    <cellStyle name="Hheader 3 5" xfId="20912" xr:uid="{00000000-0005-0000-0000-000005300000}"/>
    <cellStyle name="Hheader 3 5 2" xfId="26672" xr:uid="{00000000-0005-0000-0000-000006300000}"/>
    <cellStyle name="Hheader 3 5 3" xfId="34377" xr:uid="{00000000-0005-0000-0000-000007300000}"/>
    <cellStyle name="Hheader 3 6" xfId="15014" xr:uid="{00000000-0005-0000-0000-000008300000}"/>
    <cellStyle name="Hheader 3 6 2" xfId="28861" xr:uid="{00000000-0005-0000-0000-000009300000}"/>
    <cellStyle name="Hheader 3 7" xfId="21182" xr:uid="{00000000-0005-0000-0000-00000A300000}"/>
    <cellStyle name="Hheader 3 7 2" xfId="34645" xr:uid="{00000000-0005-0000-0000-00000B300000}"/>
    <cellStyle name="Hheader 3 8" xfId="26936" xr:uid="{00000000-0005-0000-0000-00000C300000}"/>
    <cellStyle name="Hheader 3 9" xfId="10739" xr:uid="{00000000-0005-0000-0000-00000D300000}"/>
    <cellStyle name="Hheader 4" xfId="5459" xr:uid="{00000000-0005-0000-0000-00000E300000}"/>
    <cellStyle name="Hheader 4 2" xfId="6546" xr:uid="{00000000-0005-0000-0000-00000F300000}"/>
    <cellStyle name="Hheader 4 2 2" xfId="19904" xr:uid="{00000000-0005-0000-0000-000010300000}"/>
    <cellStyle name="Hheader 4 2 2 2" xfId="25674" xr:uid="{00000000-0005-0000-0000-000011300000}"/>
    <cellStyle name="Hheader 4 2 2 3" xfId="33377" xr:uid="{00000000-0005-0000-0000-000012300000}"/>
    <cellStyle name="Hheader 4 2 3" xfId="18477" xr:uid="{00000000-0005-0000-0000-000013300000}"/>
    <cellStyle name="Hheader 4 2 3 2" xfId="24252" xr:uid="{00000000-0005-0000-0000-000014300000}"/>
    <cellStyle name="Hheader 4 2 3 3" xfId="31953" xr:uid="{00000000-0005-0000-0000-000015300000}"/>
    <cellStyle name="Hheader 4 2 4" xfId="16375" xr:uid="{00000000-0005-0000-0000-000016300000}"/>
    <cellStyle name="Hheader 4 2 4 2" xfId="30011" xr:uid="{00000000-0005-0000-0000-000017300000}"/>
    <cellStyle name="Hheader 4 2 5" xfId="22333" xr:uid="{00000000-0005-0000-0000-000018300000}"/>
    <cellStyle name="Hheader 4 2 5 2" xfId="35796" xr:uid="{00000000-0005-0000-0000-000019300000}"/>
    <cellStyle name="Hheader 4 2 6" xfId="28085" xr:uid="{00000000-0005-0000-0000-00001A300000}"/>
    <cellStyle name="Hheader 4 2 7" xfId="11595" xr:uid="{00000000-0005-0000-0000-00001B300000}"/>
    <cellStyle name="Hheader 4 3" xfId="18953" xr:uid="{00000000-0005-0000-0000-00001C300000}"/>
    <cellStyle name="Hheader 4 3 2" xfId="24725" xr:uid="{00000000-0005-0000-0000-00001D300000}"/>
    <cellStyle name="Hheader 4 3 3" xfId="32427" xr:uid="{00000000-0005-0000-0000-00001E300000}"/>
    <cellStyle name="Hheader 4 4" xfId="17691" xr:uid="{00000000-0005-0000-0000-00001F300000}"/>
    <cellStyle name="Hheader 4 4 2" xfId="23506" xr:uid="{00000000-0005-0000-0000-000020300000}"/>
    <cellStyle name="Hheader 4 4 2 2" xfId="36969" xr:uid="{00000000-0005-0000-0000-000021300000}"/>
    <cellStyle name="Hheader 4 4 3" xfId="31197" xr:uid="{00000000-0005-0000-0000-000022300000}"/>
    <cellStyle name="Hheader 4 5" xfId="15289" xr:uid="{00000000-0005-0000-0000-000023300000}"/>
    <cellStyle name="Hheader 4 5 2" xfId="29113" xr:uid="{00000000-0005-0000-0000-000024300000}"/>
    <cellStyle name="Hheader 4 6" xfId="21434" xr:uid="{00000000-0005-0000-0000-000025300000}"/>
    <cellStyle name="Hheader 4 6 2" xfId="34897" xr:uid="{00000000-0005-0000-0000-000026300000}"/>
    <cellStyle name="Hheader 4 7" xfId="27186" xr:uid="{00000000-0005-0000-0000-000027300000}"/>
    <cellStyle name="Hheader 4 8" xfId="10934" xr:uid="{00000000-0005-0000-0000-000028300000}"/>
    <cellStyle name="Hheader 5" xfId="6022" xr:uid="{00000000-0005-0000-0000-000029300000}"/>
    <cellStyle name="Hheader 5 2" xfId="19436" xr:uid="{00000000-0005-0000-0000-00002A300000}"/>
    <cellStyle name="Hheader 5 2 2" xfId="25206" xr:uid="{00000000-0005-0000-0000-00002B300000}"/>
    <cellStyle name="Hheader 5 2 3" xfId="32909" xr:uid="{00000000-0005-0000-0000-00002C300000}"/>
    <cellStyle name="Hheader 5 3" xfId="17924" xr:uid="{00000000-0005-0000-0000-00002D300000}"/>
    <cellStyle name="Hheader 5 3 2" xfId="23734" xr:uid="{00000000-0005-0000-0000-00002E300000}"/>
    <cellStyle name="Hheader 5 3 2 2" xfId="37197" xr:uid="{00000000-0005-0000-0000-00002F300000}"/>
    <cellStyle name="Hheader 5 3 3" xfId="31428" xr:uid="{00000000-0005-0000-0000-000030300000}"/>
    <cellStyle name="Hheader 5 4" xfId="15851" xr:uid="{00000000-0005-0000-0000-000031300000}"/>
    <cellStyle name="Hheader 5 4 2" xfId="29565" xr:uid="{00000000-0005-0000-0000-000032300000}"/>
    <cellStyle name="Hheader 5 5" xfId="21887" xr:uid="{00000000-0005-0000-0000-000033300000}"/>
    <cellStyle name="Hheader 5 5 2" xfId="35350" xr:uid="{00000000-0005-0000-0000-000034300000}"/>
    <cellStyle name="Hheader 5 6" xfId="27639" xr:uid="{00000000-0005-0000-0000-000035300000}"/>
    <cellStyle name="Hheader 5 7" xfId="11266" xr:uid="{00000000-0005-0000-0000-000036300000}"/>
    <cellStyle name="Hheader 6" xfId="18168" xr:uid="{00000000-0005-0000-0000-000037300000}"/>
    <cellStyle name="Hheader 6 2" xfId="23966" xr:uid="{00000000-0005-0000-0000-000038300000}"/>
    <cellStyle name="Hheader 6 3" xfId="31664" xr:uid="{00000000-0005-0000-0000-000039300000}"/>
    <cellStyle name="Hheader 7" xfId="18022" xr:uid="{00000000-0005-0000-0000-00003A300000}"/>
    <cellStyle name="Hheader 7 2" xfId="23826" xr:uid="{00000000-0005-0000-0000-00003B300000}"/>
    <cellStyle name="Hheader 7 3" xfId="31523" xr:uid="{00000000-0005-0000-0000-00003C300000}"/>
    <cellStyle name="Hheader 8" xfId="14249" xr:uid="{00000000-0005-0000-0000-00003D300000}"/>
    <cellStyle name="Hheader 8 2" xfId="28636" xr:uid="{00000000-0005-0000-0000-00003E300000}"/>
    <cellStyle name="Hheader 9" xfId="20978" xr:uid="{00000000-0005-0000-0000-00003F300000}"/>
    <cellStyle name="Hheader 9 2" xfId="34441" xr:uid="{00000000-0005-0000-0000-000040300000}"/>
    <cellStyle name="HIGHLIGHT" xfId="298" xr:uid="{00000000-0005-0000-0000-000041300000}"/>
    <cellStyle name="HIGHLIGHT 2" xfId="881" xr:uid="{00000000-0005-0000-0000-000042300000}"/>
    <cellStyle name="HIGHLIGHT 2 2" xfId="7655" xr:uid="{00000000-0005-0000-0000-000043300000}"/>
    <cellStyle name="HIGHLIGHT 2 3" xfId="37528" xr:uid="{00000000-0005-0000-0000-000044300000}"/>
    <cellStyle name="HIGHLIGHT 3" xfId="7235" xr:uid="{00000000-0005-0000-0000-000045300000}"/>
    <cellStyle name="HIGHLIGHT 4" xfId="37438" xr:uid="{00000000-0005-0000-0000-000046300000}"/>
    <cellStyle name="Hyperlink" xfId="10" builtinId="8"/>
    <cellStyle name="Hyperlink 10" xfId="61" xr:uid="{00000000-0005-0000-0000-000048300000}"/>
    <cellStyle name="Hyperlink 2" xfId="299" xr:uid="{00000000-0005-0000-0000-000049300000}"/>
    <cellStyle name="Hyperlink 2 2" xfId="1284" xr:uid="{00000000-0005-0000-0000-00004A300000}"/>
    <cellStyle name="Hyperlink 2 2 2" xfId="3924" xr:uid="{00000000-0005-0000-0000-00004B300000}"/>
    <cellStyle name="Hyperlink 2 2 2 2" xfId="10016" xr:uid="{00000000-0005-0000-0000-00004C300000}"/>
    <cellStyle name="Hyperlink 2 2 3" xfId="7960" xr:uid="{00000000-0005-0000-0000-00004D300000}"/>
    <cellStyle name="Hyperlink 2 2 4" xfId="37461" xr:uid="{00000000-0005-0000-0000-00004E300000}"/>
    <cellStyle name="Hyperlink 2 3" xfId="1285" xr:uid="{00000000-0005-0000-0000-00004F300000}"/>
    <cellStyle name="Hyperlink 2 3 2" xfId="7961" xr:uid="{00000000-0005-0000-0000-000050300000}"/>
    <cellStyle name="Hyperlink 2 4" xfId="3923" xr:uid="{00000000-0005-0000-0000-000051300000}"/>
    <cellStyle name="Hyperlink 2 4 2" xfId="10015" xr:uid="{00000000-0005-0000-0000-000052300000}"/>
    <cellStyle name="Hyperlink 2 5" xfId="7236" xr:uid="{00000000-0005-0000-0000-000053300000}"/>
    <cellStyle name="Hyperlink 2 6" xfId="37342" xr:uid="{00000000-0005-0000-0000-000054300000}"/>
    <cellStyle name="Hyperlink 3" xfId="2171" xr:uid="{00000000-0005-0000-0000-000055300000}"/>
    <cellStyle name="Hyperlink 3 2" xfId="4916" xr:uid="{00000000-0005-0000-0000-000056300000}"/>
    <cellStyle name="Hyperlink 3 2 2" xfId="10620" xr:uid="{00000000-0005-0000-0000-000057300000}"/>
    <cellStyle name="Hyperlink 3 2 3" xfId="37498" xr:uid="{00000000-0005-0000-0000-000058300000}"/>
    <cellStyle name="Hyperlink 3 3" xfId="8700" xr:uid="{00000000-0005-0000-0000-000059300000}"/>
    <cellStyle name="Hyperlink 3 4" xfId="37405" xr:uid="{00000000-0005-0000-0000-00005A300000}"/>
    <cellStyle name="Hyperlink 4" xfId="4917" xr:uid="{00000000-0005-0000-0000-00005B300000}"/>
    <cellStyle name="Hyperlink 4 2" xfId="10621" xr:uid="{00000000-0005-0000-0000-00005C300000}"/>
    <cellStyle name="Hyperlink 4 3" xfId="37497" xr:uid="{00000000-0005-0000-0000-00005D300000}"/>
    <cellStyle name="Hyperlink 5" xfId="4918" xr:uid="{00000000-0005-0000-0000-00005E300000}"/>
    <cellStyle name="Hyperlink 6" xfId="4756" xr:uid="{00000000-0005-0000-0000-00005F300000}"/>
    <cellStyle name="Hyperlink 6 2" xfId="10617" xr:uid="{00000000-0005-0000-0000-000060300000}"/>
    <cellStyle name="Hyperlink 7" xfId="5055" xr:uid="{00000000-0005-0000-0000-000061300000}"/>
    <cellStyle name="Hyperlink 8" xfId="37404" xr:uid="{00000000-0005-0000-0000-000062300000}"/>
    <cellStyle name="Hyperlink 9" xfId="122" xr:uid="{00000000-0005-0000-0000-000063300000}"/>
    <cellStyle name="Incorrecto" xfId="3925" xr:uid="{00000000-0005-0000-0000-000064300000}"/>
    <cellStyle name="Incorrecto 2" xfId="10017" xr:uid="{00000000-0005-0000-0000-000065300000}"/>
    <cellStyle name="Indent" xfId="3926" xr:uid="{00000000-0005-0000-0000-000066300000}"/>
    <cellStyle name="Indent [4]" xfId="3927" xr:uid="{00000000-0005-0000-0000-000067300000}"/>
    <cellStyle name="Indent [4] 2" xfId="37462" xr:uid="{00000000-0005-0000-0000-000068300000}"/>
    <cellStyle name="Indent formula 1" xfId="300" xr:uid="{00000000-0005-0000-0000-000069300000}"/>
    <cellStyle name="Indent formula 1 2" xfId="7237" xr:uid="{00000000-0005-0000-0000-00006A300000}"/>
    <cellStyle name="Index" xfId="301" xr:uid="{00000000-0005-0000-0000-00006B300000}"/>
    <cellStyle name="Index 2" xfId="976" xr:uid="{00000000-0005-0000-0000-00006C300000}"/>
    <cellStyle name="Index 3" xfId="882" xr:uid="{00000000-0005-0000-0000-00006D300000}"/>
    <cellStyle name="Input" xfId="22" builtinId="20" customBuiltin="1"/>
    <cellStyle name="Input [yellow]" xfId="302" xr:uid="{00000000-0005-0000-0000-00006F300000}"/>
    <cellStyle name="Input [yellow] 2" xfId="977" xr:uid="{00000000-0005-0000-0000-000070300000}"/>
    <cellStyle name="Input [yellow] 2 2" xfId="7691" xr:uid="{00000000-0005-0000-0000-000071300000}"/>
    <cellStyle name="Input [yellow] 3" xfId="883" xr:uid="{00000000-0005-0000-0000-000072300000}"/>
    <cellStyle name="Input [yellow] 3 2" xfId="7656" xr:uid="{00000000-0005-0000-0000-000073300000}"/>
    <cellStyle name="Input [yellow] 4" xfId="7238" xr:uid="{00000000-0005-0000-0000-000074300000}"/>
    <cellStyle name="Input [yellow] 5" xfId="37343" xr:uid="{00000000-0005-0000-0000-000075300000}"/>
    <cellStyle name="Input 10" xfId="748" xr:uid="{00000000-0005-0000-0000-000076300000}"/>
    <cellStyle name="Input 10 2" xfId="1010" xr:uid="{00000000-0005-0000-0000-000077300000}"/>
    <cellStyle name="Input 10 2 2" xfId="7704" xr:uid="{00000000-0005-0000-0000-000078300000}"/>
    <cellStyle name="Input 10 3" xfId="7572" xr:uid="{00000000-0005-0000-0000-000079300000}"/>
    <cellStyle name="Input 11" xfId="769" xr:uid="{00000000-0005-0000-0000-00007A300000}"/>
    <cellStyle name="Input 11 2" xfId="983" xr:uid="{00000000-0005-0000-0000-00007B300000}"/>
    <cellStyle name="Input 11 2 2" xfId="7693" xr:uid="{00000000-0005-0000-0000-00007C300000}"/>
    <cellStyle name="Input 11 3" xfId="3928" xr:uid="{00000000-0005-0000-0000-00007D300000}"/>
    <cellStyle name="Input 11 3 2" xfId="10018" xr:uid="{00000000-0005-0000-0000-00007E300000}"/>
    <cellStyle name="Input 11 4" xfId="7592" xr:uid="{00000000-0005-0000-0000-00007F300000}"/>
    <cellStyle name="Input 11 Bold" xfId="3929" xr:uid="{00000000-0005-0000-0000-000080300000}"/>
    <cellStyle name="Input 12" xfId="778" xr:uid="{00000000-0005-0000-0000-000081300000}"/>
    <cellStyle name="Input 12 2" xfId="1008" xr:uid="{00000000-0005-0000-0000-000082300000}"/>
    <cellStyle name="Input 12 2 2" xfId="7702" xr:uid="{00000000-0005-0000-0000-000083300000}"/>
    <cellStyle name="Input 12 3" xfId="7600" xr:uid="{00000000-0005-0000-0000-000084300000}"/>
    <cellStyle name="Input 13" xfId="777" xr:uid="{00000000-0005-0000-0000-000085300000}"/>
    <cellStyle name="input 13 2" xfId="933" xr:uid="{00000000-0005-0000-0000-000086300000}"/>
    <cellStyle name="input 13 2 2" xfId="5445" xr:uid="{00000000-0005-0000-0000-000087300000}"/>
    <cellStyle name="input 13 2 2 2" xfId="6532" xr:uid="{00000000-0005-0000-0000-000088300000}"/>
    <cellStyle name="input 13 2 2 2 2" xfId="19891" xr:uid="{00000000-0005-0000-0000-000089300000}"/>
    <cellStyle name="input 13 2 2 2 2 2" xfId="25661" xr:uid="{00000000-0005-0000-0000-00008A300000}"/>
    <cellStyle name="input 13 2 2 2 2 3" xfId="33364" xr:uid="{00000000-0005-0000-0000-00008B300000}"/>
    <cellStyle name="input 13 2 2 2 3" xfId="18089" xr:uid="{00000000-0005-0000-0000-00008C300000}"/>
    <cellStyle name="input 13 2 2 2 3 2" xfId="23891" xr:uid="{00000000-0005-0000-0000-00008D300000}"/>
    <cellStyle name="input 13 2 2 2 3 3" xfId="31588" xr:uid="{00000000-0005-0000-0000-00008E300000}"/>
    <cellStyle name="input 13 2 2 2 4" xfId="16361" xr:uid="{00000000-0005-0000-0000-00008F300000}"/>
    <cellStyle name="input 13 2 2 2 4 2" xfId="29999" xr:uid="{00000000-0005-0000-0000-000090300000}"/>
    <cellStyle name="input 13 2 2 2 5" xfId="22321" xr:uid="{00000000-0005-0000-0000-000091300000}"/>
    <cellStyle name="input 13 2 2 2 5 2" xfId="35784" xr:uid="{00000000-0005-0000-0000-000092300000}"/>
    <cellStyle name="input 13 2 2 2 6" xfId="28073" xr:uid="{00000000-0005-0000-0000-000093300000}"/>
    <cellStyle name="input 13 2 2 3" xfId="18939" xr:uid="{00000000-0005-0000-0000-000094300000}"/>
    <cellStyle name="input 13 2 2 3 2" xfId="24711" xr:uid="{00000000-0005-0000-0000-000095300000}"/>
    <cellStyle name="input 13 2 2 3 3" xfId="32413" xr:uid="{00000000-0005-0000-0000-000096300000}"/>
    <cellStyle name="input 13 2 2 4" xfId="17083" xr:uid="{00000000-0005-0000-0000-000097300000}"/>
    <cellStyle name="input 13 2 2 4 2" xfId="22925" xr:uid="{00000000-0005-0000-0000-000098300000}"/>
    <cellStyle name="input 13 2 2 4 2 2" xfId="36388" xr:uid="{00000000-0005-0000-0000-000099300000}"/>
    <cellStyle name="input 13 2 2 4 3" xfId="30606" xr:uid="{00000000-0005-0000-0000-00009A300000}"/>
    <cellStyle name="input 13 2 2 5" xfId="15275" xr:uid="{00000000-0005-0000-0000-00009B300000}"/>
    <cellStyle name="input 13 2 2 5 2" xfId="29101" xr:uid="{00000000-0005-0000-0000-00009C300000}"/>
    <cellStyle name="input 13 2 2 6" xfId="21422" xr:uid="{00000000-0005-0000-0000-00009D300000}"/>
    <cellStyle name="input 13 2 2 6 2" xfId="34885" xr:uid="{00000000-0005-0000-0000-00009E300000}"/>
    <cellStyle name="input 13 2 2 7" xfId="27174" xr:uid="{00000000-0005-0000-0000-00009F300000}"/>
    <cellStyle name="input 13 2 3" xfId="17263" xr:uid="{00000000-0005-0000-0000-0000A0300000}"/>
    <cellStyle name="input 13 2 3 2" xfId="23095" xr:uid="{00000000-0005-0000-0000-0000A1300000}"/>
    <cellStyle name="input 13 2 3 2 2" xfId="36558" xr:uid="{00000000-0005-0000-0000-0000A2300000}"/>
    <cellStyle name="input 13 2 3 3" xfId="30780" xr:uid="{00000000-0005-0000-0000-0000A3300000}"/>
    <cellStyle name="input 13 2 4" xfId="18210" xr:uid="{00000000-0005-0000-0000-0000A4300000}"/>
    <cellStyle name="input 13 2 4 2" xfId="24004" xr:uid="{00000000-0005-0000-0000-0000A5300000}"/>
    <cellStyle name="input 13 2 4 3" xfId="31703" xr:uid="{00000000-0005-0000-0000-0000A6300000}"/>
    <cellStyle name="input 13 2 5" xfId="11986" xr:uid="{00000000-0005-0000-0000-0000A7300000}"/>
    <cellStyle name="input 13 2 5 2" xfId="28525" xr:uid="{00000000-0005-0000-0000-0000A8300000}"/>
    <cellStyle name="Input 13 3" xfId="7599" xr:uid="{00000000-0005-0000-0000-0000A9300000}"/>
    <cellStyle name="Input 14" xfId="793" xr:uid="{00000000-0005-0000-0000-0000AA300000}"/>
    <cellStyle name="Input 14 2" xfId="7613" xr:uid="{00000000-0005-0000-0000-0000AB300000}"/>
    <cellStyle name="Input 15" xfId="801" xr:uid="{00000000-0005-0000-0000-0000AC300000}"/>
    <cellStyle name="Input 15 2" xfId="7620" xr:uid="{00000000-0005-0000-0000-0000AD300000}"/>
    <cellStyle name="Input 16" xfId="1344" xr:uid="{00000000-0005-0000-0000-0000AE300000}"/>
    <cellStyle name="Input 16 2" xfId="7985" xr:uid="{00000000-0005-0000-0000-0000AF300000}"/>
    <cellStyle name="Input 17" xfId="1349" xr:uid="{00000000-0005-0000-0000-0000B0300000}"/>
    <cellStyle name="Input 17 2" xfId="7988" xr:uid="{00000000-0005-0000-0000-0000B1300000}"/>
    <cellStyle name="Input 18" xfId="1343" xr:uid="{00000000-0005-0000-0000-0000B2300000}"/>
    <cellStyle name="Input 18 2" xfId="7984" xr:uid="{00000000-0005-0000-0000-0000B3300000}"/>
    <cellStyle name="Input 19" xfId="1347" xr:uid="{00000000-0005-0000-0000-0000B4300000}"/>
    <cellStyle name="Input 19 2" xfId="7986" xr:uid="{00000000-0005-0000-0000-0000B5300000}"/>
    <cellStyle name="Input 2" xfId="303" xr:uid="{00000000-0005-0000-0000-0000B6300000}"/>
    <cellStyle name="Input 2 10" xfId="14091" xr:uid="{00000000-0005-0000-0000-0000B7300000}"/>
    <cellStyle name="Input 2 10 2" xfId="28599" xr:uid="{00000000-0005-0000-0000-0000B8300000}"/>
    <cellStyle name="Input 2 11" xfId="7239" xr:uid="{00000000-0005-0000-0000-0000B9300000}"/>
    <cellStyle name="Input 2 12" xfId="37344" xr:uid="{00000000-0005-0000-0000-0000BA300000}"/>
    <cellStyle name="Input 2 2" xfId="939" xr:uid="{00000000-0005-0000-0000-0000BB300000}"/>
    <cellStyle name="Input 2 2 2" xfId="1286" xr:uid="{00000000-0005-0000-0000-0000BC300000}"/>
    <cellStyle name="Input 2 2 2 2" xfId="4922" xr:uid="{00000000-0005-0000-0000-0000BD300000}"/>
    <cellStyle name="Input 2 2 2 2 2" xfId="5617" xr:uid="{00000000-0005-0000-0000-0000BE300000}"/>
    <cellStyle name="Input 2 2 2 2 2 2" xfId="6704" xr:uid="{00000000-0005-0000-0000-0000BF300000}"/>
    <cellStyle name="Input 2 2 2 2 2 2 2" xfId="20028" xr:uid="{00000000-0005-0000-0000-0000C0300000}"/>
    <cellStyle name="Input 2 2 2 2 2 2 2 2" xfId="25798" xr:uid="{00000000-0005-0000-0000-0000C1300000}"/>
    <cellStyle name="Input 2 2 2 2 2 2 2 3" xfId="33501" xr:uid="{00000000-0005-0000-0000-0000C2300000}"/>
    <cellStyle name="Input 2 2 2 2 2 2 3" xfId="20702" xr:uid="{00000000-0005-0000-0000-0000C3300000}"/>
    <cellStyle name="Input 2 2 2 2 2 2 3 2" xfId="26465" xr:uid="{00000000-0005-0000-0000-0000C4300000}"/>
    <cellStyle name="Input 2 2 2 2 2 2 3 3" xfId="34170" xr:uid="{00000000-0005-0000-0000-0000C5300000}"/>
    <cellStyle name="Input 2 2 2 2 2 2 4" xfId="16532" xr:uid="{00000000-0005-0000-0000-0000C6300000}"/>
    <cellStyle name="Input 2 2 2 2 2 2 4 2" xfId="30124" xr:uid="{00000000-0005-0000-0000-0000C7300000}"/>
    <cellStyle name="Input 2 2 2 2 2 2 5" xfId="22447" xr:uid="{00000000-0005-0000-0000-0000C8300000}"/>
    <cellStyle name="Input 2 2 2 2 2 2 5 2" xfId="35910" xr:uid="{00000000-0005-0000-0000-0000C9300000}"/>
    <cellStyle name="Input 2 2 2 2 2 2 6" xfId="28199" xr:uid="{00000000-0005-0000-0000-0000CA300000}"/>
    <cellStyle name="Input 2 2 2 2 2 3" xfId="19079" xr:uid="{00000000-0005-0000-0000-0000CB300000}"/>
    <cellStyle name="Input 2 2 2 2 2 3 2" xfId="24851" xr:uid="{00000000-0005-0000-0000-0000CC300000}"/>
    <cellStyle name="Input 2 2 2 2 2 3 3" xfId="32553" xr:uid="{00000000-0005-0000-0000-0000CD300000}"/>
    <cellStyle name="Input 2 2 2 2 2 4" xfId="18543" xr:uid="{00000000-0005-0000-0000-0000CE300000}"/>
    <cellStyle name="Input 2 2 2 2 2 4 2" xfId="24316" xr:uid="{00000000-0005-0000-0000-0000CF300000}"/>
    <cellStyle name="Input 2 2 2 2 2 4 3" xfId="32017" xr:uid="{00000000-0005-0000-0000-0000D0300000}"/>
    <cellStyle name="Input 2 2 2 2 2 5" xfId="15446" xr:uid="{00000000-0005-0000-0000-0000D1300000}"/>
    <cellStyle name="Input 2 2 2 2 2 5 2" xfId="29226" xr:uid="{00000000-0005-0000-0000-0000D2300000}"/>
    <cellStyle name="Input 2 2 2 2 2 6" xfId="21548" xr:uid="{00000000-0005-0000-0000-0000D3300000}"/>
    <cellStyle name="Input 2 2 2 2 2 6 2" xfId="35011" xr:uid="{00000000-0005-0000-0000-0000D4300000}"/>
    <cellStyle name="Input 2 2 2 2 2 7" xfId="27300" xr:uid="{00000000-0005-0000-0000-0000D5300000}"/>
    <cellStyle name="Input 2 2 2 2 3" xfId="5792" xr:uid="{00000000-0005-0000-0000-0000D6300000}"/>
    <cellStyle name="Input 2 2 2 2 3 2" xfId="6879" xr:uid="{00000000-0005-0000-0000-0000D7300000}"/>
    <cellStyle name="Input 2 2 2 2 3 2 2" xfId="20175" xr:uid="{00000000-0005-0000-0000-0000D8300000}"/>
    <cellStyle name="Input 2 2 2 2 3 2 2 2" xfId="25945" xr:uid="{00000000-0005-0000-0000-0000D9300000}"/>
    <cellStyle name="Input 2 2 2 2 3 2 2 3" xfId="33648" xr:uid="{00000000-0005-0000-0000-0000DA300000}"/>
    <cellStyle name="Input 2 2 2 2 3 2 3" xfId="18287" xr:uid="{00000000-0005-0000-0000-0000DB300000}"/>
    <cellStyle name="Input 2 2 2 2 3 2 3 2" xfId="24069" xr:uid="{00000000-0005-0000-0000-0000DC300000}"/>
    <cellStyle name="Input 2 2 2 2 3 2 3 3" xfId="31770" xr:uid="{00000000-0005-0000-0000-0000DD300000}"/>
    <cellStyle name="Input 2 2 2 2 3 2 4" xfId="16707" xr:uid="{00000000-0005-0000-0000-0000DE300000}"/>
    <cellStyle name="Input 2 2 2 2 3 2 4 2" xfId="30260" xr:uid="{00000000-0005-0000-0000-0000DF300000}"/>
    <cellStyle name="Input 2 2 2 2 3 2 5" xfId="22583" xr:uid="{00000000-0005-0000-0000-0000E0300000}"/>
    <cellStyle name="Input 2 2 2 2 3 2 5 2" xfId="36046" xr:uid="{00000000-0005-0000-0000-0000E1300000}"/>
    <cellStyle name="Input 2 2 2 2 3 2 6" xfId="28335" xr:uid="{00000000-0005-0000-0000-0000E2300000}"/>
    <cellStyle name="Input 2 2 2 2 3 3" xfId="19226" xr:uid="{00000000-0005-0000-0000-0000E3300000}"/>
    <cellStyle name="Input 2 2 2 2 3 3 2" xfId="24997" xr:uid="{00000000-0005-0000-0000-0000E4300000}"/>
    <cellStyle name="Input 2 2 2 2 3 3 3" xfId="32699" xr:uid="{00000000-0005-0000-0000-0000E5300000}"/>
    <cellStyle name="Input 2 2 2 2 3 4" xfId="20882" xr:uid="{00000000-0005-0000-0000-0000E6300000}"/>
    <cellStyle name="Input 2 2 2 2 3 4 2" xfId="26642" xr:uid="{00000000-0005-0000-0000-0000E7300000}"/>
    <cellStyle name="Input 2 2 2 2 3 4 3" xfId="34347" xr:uid="{00000000-0005-0000-0000-0000E8300000}"/>
    <cellStyle name="Input 2 2 2 2 3 5" xfId="15621" xr:uid="{00000000-0005-0000-0000-0000E9300000}"/>
    <cellStyle name="Input 2 2 2 2 3 5 2" xfId="29362" xr:uid="{00000000-0005-0000-0000-0000EA300000}"/>
    <cellStyle name="Input 2 2 2 2 3 6" xfId="21684" xr:uid="{00000000-0005-0000-0000-0000EB300000}"/>
    <cellStyle name="Input 2 2 2 2 3 6 2" xfId="35147" xr:uid="{00000000-0005-0000-0000-0000EC300000}"/>
    <cellStyle name="Input 2 2 2 2 3 7" xfId="27436" xr:uid="{00000000-0005-0000-0000-0000ED300000}"/>
    <cellStyle name="Input 2 2 2 2 4" xfId="6119" xr:uid="{00000000-0005-0000-0000-0000EE300000}"/>
    <cellStyle name="Input 2 2 2 2 4 2" xfId="19514" xr:uid="{00000000-0005-0000-0000-0000EF300000}"/>
    <cellStyle name="Input 2 2 2 2 4 2 2" xfId="25284" xr:uid="{00000000-0005-0000-0000-0000F0300000}"/>
    <cellStyle name="Input 2 2 2 2 4 2 3" xfId="32987" xr:uid="{00000000-0005-0000-0000-0000F1300000}"/>
    <cellStyle name="Input 2 2 2 2 4 3" xfId="20500" xr:uid="{00000000-0005-0000-0000-0000F2300000}"/>
    <cellStyle name="Input 2 2 2 2 4 3 2" xfId="26267" xr:uid="{00000000-0005-0000-0000-0000F3300000}"/>
    <cellStyle name="Input 2 2 2 2 4 3 3" xfId="33971" xr:uid="{00000000-0005-0000-0000-0000F4300000}"/>
    <cellStyle name="Input 2 2 2 2 4 4" xfId="15948" xr:uid="{00000000-0005-0000-0000-0000F5300000}"/>
    <cellStyle name="Input 2 2 2 2 4 4 2" xfId="29635" xr:uid="{00000000-0005-0000-0000-0000F6300000}"/>
    <cellStyle name="Input 2 2 2 2 4 5" xfId="21957" xr:uid="{00000000-0005-0000-0000-0000F7300000}"/>
    <cellStyle name="Input 2 2 2 2 4 5 2" xfId="35420" xr:uid="{00000000-0005-0000-0000-0000F8300000}"/>
    <cellStyle name="Input 2 2 2 2 4 6" xfId="27709" xr:uid="{00000000-0005-0000-0000-0000F9300000}"/>
    <cellStyle name="Input 2 2 2 2 5" xfId="18522" xr:uid="{00000000-0005-0000-0000-0000FA300000}"/>
    <cellStyle name="Input 2 2 2 2 5 2" xfId="24295" xr:uid="{00000000-0005-0000-0000-0000FB300000}"/>
    <cellStyle name="Input 2 2 2 2 5 3" xfId="31996" xr:uid="{00000000-0005-0000-0000-0000FC300000}"/>
    <cellStyle name="Input 2 2 2 2 6" xfId="17221" xr:uid="{00000000-0005-0000-0000-0000FD300000}"/>
    <cellStyle name="Input 2 2 2 2 6 2" xfId="23057" xr:uid="{00000000-0005-0000-0000-0000FE300000}"/>
    <cellStyle name="Input 2 2 2 2 6 2 2" xfId="36520" xr:uid="{00000000-0005-0000-0000-0000FF300000}"/>
    <cellStyle name="Input 2 2 2 2 6 3" xfId="30740" xr:uid="{00000000-0005-0000-0000-000000310000}"/>
    <cellStyle name="Input 2 2 2 2 7" xfId="14838" xr:uid="{00000000-0005-0000-0000-000001310000}"/>
    <cellStyle name="Input 2 2 2 2 7 2" xfId="28723" xr:uid="{00000000-0005-0000-0000-000002310000}"/>
    <cellStyle name="Input 2 2 2 2 8" xfId="21056" xr:uid="{00000000-0005-0000-0000-000003310000}"/>
    <cellStyle name="Input 2 2 2 2 8 2" xfId="34519" xr:uid="{00000000-0005-0000-0000-000004310000}"/>
    <cellStyle name="Input 2 2 2 2 9" xfId="26810" xr:uid="{00000000-0005-0000-0000-000005310000}"/>
    <cellStyle name="Input 2 2 2 3" xfId="4923" xr:uid="{00000000-0005-0000-0000-000006310000}"/>
    <cellStyle name="Input 2 2 2 3 2" xfId="5618" xr:uid="{00000000-0005-0000-0000-000007310000}"/>
    <cellStyle name="Input 2 2 2 3 2 2" xfId="6705" xr:uid="{00000000-0005-0000-0000-000008310000}"/>
    <cellStyle name="Input 2 2 2 3 2 2 2" xfId="20029" xr:uid="{00000000-0005-0000-0000-000009310000}"/>
    <cellStyle name="Input 2 2 2 3 2 2 2 2" xfId="25799" xr:uid="{00000000-0005-0000-0000-00000A310000}"/>
    <cellStyle name="Input 2 2 2 3 2 2 2 3" xfId="33502" xr:uid="{00000000-0005-0000-0000-00000B310000}"/>
    <cellStyle name="Input 2 2 2 3 2 2 3" xfId="20670" xr:uid="{00000000-0005-0000-0000-00000C310000}"/>
    <cellStyle name="Input 2 2 2 3 2 2 3 2" xfId="26433" xr:uid="{00000000-0005-0000-0000-00000D310000}"/>
    <cellStyle name="Input 2 2 2 3 2 2 3 3" xfId="34138" xr:uid="{00000000-0005-0000-0000-00000E310000}"/>
    <cellStyle name="Input 2 2 2 3 2 2 4" xfId="16533" xr:uid="{00000000-0005-0000-0000-00000F310000}"/>
    <cellStyle name="Input 2 2 2 3 2 2 4 2" xfId="30125" xr:uid="{00000000-0005-0000-0000-000010310000}"/>
    <cellStyle name="Input 2 2 2 3 2 2 5" xfId="22448" xr:uid="{00000000-0005-0000-0000-000011310000}"/>
    <cellStyle name="Input 2 2 2 3 2 2 5 2" xfId="35911" xr:uid="{00000000-0005-0000-0000-000012310000}"/>
    <cellStyle name="Input 2 2 2 3 2 2 6" xfId="28200" xr:uid="{00000000-0005-0000-0000-000013310000}"/>
    <cellStyle name="Input 2 2 2 3 2 3" xfId="19080" xr:uid="{00000000-0005-0000-0000-000014310000}"/>
    <cellStyle name="Input 2 2 2 3 2 3 2" xfId="24852" xr:uid="{00000000-0005-0000-0000-000015310000}"/>
    <cellStyle name="Input 2 2 2 3 2 3 3" xfId="32554" xr:uid="{00000000-0005-0000-0000-000016310000}"/>
    <cellStyle name="Input 2 2 2 3 2 4" xfId="17218" xr:uid="{00000000-0005-0000-0000-000017310000}"/>
    <cellStyle name="Input 2 2 2 3 2 4 2" xfId="23054" xr:uid="{00000000-0005-0000-0000-000018310000}"/>
    <cellStyle name="Input 2 2 2 3 2 4 2 2" xfId="36517" xr:uid="{00000000-0005-0000-0000-000019310000}"/>
    <cellStyle name="Input 2 2 2 3 2 4 3" xfId="30737" xr:uid="{00000000-0005-0000-0000-00001A310000}"/>
    <cellStyle name="Input 2 2 2 3 2 5" xfId="15447" xr:uid="{00000000-0005-0000-0000-00001B310000}"/>
    <cellStyle name="Input 2 2 2 3 2 5 2" xfId="29227" xr:uid="{00000000-0005-0000-0000-00001C310000}"/>
    <cellStyle name="Input 2 2 2 3 2 6" xfId="21549" xr:uid="{00000000-0005-0000-0000-00001D310000}"/>
    <cellStyle name="Input 2 2 2 3 2 6 2" xfId="35012" xr:uid="{00000000-0005-0000-0000-00001E310000}"/>
    <cellStyle name="Input 2 2 2 3 2 7" xfId="27301" xr:uid="{00000000-0005-0000-0000-00001F310000}"/>
    <cellStyle name="Input 2 2 2 3 3" xfId="5793" xr:uid="{00000000-0005-0000-0000-000020310000}"/>
    <cellStyle name="Input 2 2 2 3 3 2" xfId="6880" xr:uid="{00000000-0005-0000-0000-000021310000}"/>
    <cellStyle name="Input 2 2 2 3 3 2 2" xfId="20176" xr:uid="{00000000-0005-0000-0000-000022310000}"/>
    <cellStyle name="Input 2 2 2 3 3 2 2 2" xfId="25946" xr:uid="{00000000-0005-0000-0000-000023310000}"/>
    <cellStyle name="Input 2 2 2 3 3 2 2 3" xfId="33649" xr:uid="{00000000-0005-0000-0000-000024310000}"/>
    <cellStyle name="Input 2 2 2 3 3 2 3" xfId="17994" xr:uid="{00000000-0005-0000-0000-000025310000}"/>
    <cellStyle name="Input 2 2 2 3 3 2 3 2" xfId="23801" xr:uid="{00000000-0005-0000-0000-000026310000}"/>
    <cellStyle name="Input 2 2 2 3 3 2 3 3" xfId="31497" xr:uid="{00000000-0005-0000-0000-000027310000}"/>
    <cellStyle name="Input 2 2 2 3 3 2 4" xfId="16708" xr:uid="{00000000-0005-0000-0000-000028310000}"/>
    <cellStyle name="Input 2 2 2 3 3 2 4 2" xfId="30261" xr:uid="{00000000-0005-0000-0000-000029310000}"/>
    <cellStyle name="Input 2 2 2 3 3 2 5" xfId="22584" xr:uid="{00000000-0005-0000-0000-00002A310000}"/>
    <cellStyle name="Input 2 2 2 3 3 2 5 2" xfId="36047" xr:uid="{00000000-0005-0000-0000-00002B310000}"/>
    <cellStyle name="Input 2 2 2 3 3 2 6" xfId="28336" xr:uid="{00000000-0005-0000-0000-00002C310000}"/>
    <cellStyle name="Input 2 2 2 3 3 3" xfId="19227" xr:uid="{00000000-0005-0000-0000-00002D310000}"/>
    <cellStyle name="Input 2 2 2 3 3 3 2" xfId="24998" xr:uid="{00000000-0005-0000-0000-00002E310000}"/>
    <cellStyle name="Input 2 2 2 3 3 3 3" xfId="32700" xr:uid="{00000000-0005-0000-0000-00002F310000}"/>
    <cellStyle name="Input 2 2 2 3 3 4" xfId="20393" xr:uid="{00000000-0005-0000-0000-000030310000}"/>
    <cellStyle name="Input 2 2 2 3 3 4 2" xfId="26162" xr:uid="{00000000-0005-0000-0000-000031310000}"/>
    <cellStyle name="Input 2 2 2 3 3 4 3" xfId="33866" xr:uid="{00000000-0005-0000-0000-000032310000}"/>
    <cellStyle name="Input 2 2 2 3 3 5" xfId="15622" xr:uid="{00000000-0005-0000-0000-000033310000}"/>
    <cellStyle name="Input 2 2 2 3 3 5 2" xfId="29363" xr:uid="{00000000-0005-0000-0000-000034310000}"/>
    <cellStyle name="Input 2 2 2 3 3 6" xfId="21685" xr:uid="{00000000-0005-0000-0000-000035310000}"/>
    <cellStyle name="Input 2 2 2 3 3 6 2" xfId="35148" xr:uid="{00000000-0005-0000-0000-000036310000}"/>
    <cellStyle name="Input 2 2 2 3 3 7" xfId="27437" xr:uid="{00000000-0005-0000-0000-000037310000}"/>
    <cellStyle name="Input 2 2 2 3 4" xfId="6120" xr:uid="{00000000-0005-0000-0000-000038310000}"/>
    <cellStyle name="Input 2 2 2 3 4 2" xfId="19515" xr:uid="{00000000-0005-0000-0000-000039310000}"/>
    <cellStyle name="Input 2 2 2 3 4 2 2" xfId="25285" xr:uid="{00000000-0005-0000-0000-00003A310000}"/>
    <cellStyle name="Input 2 2 2 3 4 2 3" xfId="32988" xr:uid="{00000000-0005-0000-0000-00003B310000}"/>
    <cellStyle name="Input 2 2 2 3 4 3" xfId="20746" xr:uid="{00000000-0005-0000-0000-00003C310000}"/>
    <cellStyle name="Input 2 2 2 3 4 3 2" xfId="26509" xr:uid="{00000000-0005-0000-0000-00003D310000}"/>
    <cellStyle name="Input 2 2 2 3 4 3 3" xfId="34214" xr:uid="{00000000-0005-0000-0000-00003E310000}"/>
    <cellStyle name="Input 2 2 2 3 4 4" xfId="15949" xr:uid="{00000000-0005-0000-0000-00003F310000}"/>
    <cellStyle name="Input 2 2 2 3 4 4 2" xfId="29636" xr:uid="{00000000-0005-0000-0000-000040310000}"/>
    <cellStyle name="Input 2 2 2 3 4 5" xfId="21958" xr:uid="{00000000-0005-0000-0000-000041310000}"/>
    <cellStyle name="Input 2 2 2 3 4 5 2" xfId="35421" xr:uid="{00000000-0005-0000-0000-000042310000}"/>
    <cellStyle name="Input 2 2 2 3 4 6" xfId="27710" xr:uid="{00000000-0005-0000-0000-000043310000}"/>
    <cellStyle name="Input 2 2 2 3 5" xfId="18523" xr:uid="{00000000-0005-0000-0000-000044310000}"/>
    <cellStyle name="Input 2 2 2 3 5 2" xfId="24296" xr:uid="{00000000-0005-0000-0000-000045310000}"/>
    <cellStyle name="Input 2 2 2 3 5 3" xfId="31997" xr:uid="{00000000-0005-0000-0000-000046310000}"/>
    <cellStyle name="Input 2 2 2 3 6" xfId="18052" xr:uid="{00000000-0005-0000-0000-000047310000}"/>
    <cellStyle name="Input 2 2 2 3 6 2" xfId="23855" xr:uid="{00000000-0005-0000-0000-000048310000}"/>
    <cellStyle name="Input 2 2 2 3 6 3" xfId="31552" xr:uid="{00000000-0005-0000-0000-000049310000}"/>
    <cellStyle name="Input 2 2 2 3 7" xfId="14839" xr:uid="{00000000-0005-0000-0000-00004A310000}"/>
    <cellStyle name="Input 2 2 2 3 7 2" xfId="28724" xr:uid="{00000000-0005-0000-0000-00004B310000}"/>
    <cellStyle name="Input 2 2 2 3 8" xfId="21057" xr:uid="{00000000-0005-0000-0000-00004C310000}"/>
    <cellStyle name="Input 2 2 2 3 8 2" xfId="34520" xr:uid="{00000000-0005-0000-0000-00004D310000}"/>
    <cellStyle name="Input 2 2 2 3 9" xfId="26811" xr:uid="{00000000-0005-0000-0000-00004E310000}"/>
    <cellStyle name="Input 2 2 2 4" xfId="4921" xr:uid="{00000000-0005-0000-0000-00004F310000}"/>
    <cellStyle name="Input 2 2 2 4 2" xfId="5616" xr:uid="{00000000-0005-0000-0000-000050310000}"/>
    <cellStyle name="Input 2 2 2 4 2 2" xfId="6703" xr:uid="{00000000-0005-0000-0000-000051310000}"/>
    <cellStyle name="Input 2 2 2 4 2 2 2" xfId="20027" xr:uid="{00000000-0005-0000-0000-000052310000}"/>
    <cellStyle name="Input 2 2 2 4 2 2 2 2" xfId="25797" xr:uid="{00000000-0005-0000-0000-000053310000}"/>
    <cellStyle name="Input 2 2 2 4 2 2 2 3" xfId="33500" xr:uid="{00000000-0005-0000-0000-000054310000}"/>
    <cellStyle name="Input 2 2 2 4 2 2 3" xfId="18693" xr:uid="{00000000-0005-0000-0000-000055310000}"/>
    <cellStyle name="Input 2 2 2 4 2 2 3 2" xfId="24465" xr:uid="{00000000-0005-0000-0000-000056310000}"/>
    <cellStyle name="Input 2 2 2 4 2 2 3 3" xfId="32167" xr:uid="{00000000-0005-0000-0000-000057310000}"/>
    <cellStyle name="Input 2 2 2 4 2 2 4" xfId="16531" xr:uid="{00000000-0005-0000-0000-000058310000}"/>
    <cellStyle name="Input 2 2 2 4 2 2 4 2" xfId="30123" xr:uid="{00000000-0005-0000-0000-000059310000}"/>
    <cellStyle name="Input 2 2 2 4 2 2 5" xfId="22446" xr:uid="{00000000-0005-0000-0000-00005A310000}"/>
    <cellStyle name="Input 2 2 2 4 2 2 5 2" xfId="35909" xr:uid="{00000000-0005-0000-0000-00005B310000}"/>
    <cellStyle name="Input 2 2 2 4 2 2 6" xfId="28198" xr:uid="{00000000-0005-0000-0000-00005C310000}"/>
    <cellStyle name="Input 2 2 2 4 2 3" xfId="19078" xr:uid="{00000000-0005-0000-0000-00005D310000}"/>
    <cellStyle name="Input 2 2 2 4 2 3 2" xfId="24850" xr:uid="{00000000-0005-0000-0000-00005E310000}"/>
    <cellStyle name="Input 2 2 2 4 2 3 3" xfId="32552" xr:uid="{00000000-0005-0000-0000-00005F310000}"/>
    <cellStyle name="Input 2 2 2 4 2 4" xfId="17911" xr:uid="{00000000-0005-0000-0000-000060310000}"/>
    <cellStyle name="Input 2 2 2 4 2 4 2" xfId="23721" xr:uid="{00000000-0005-0000-0000-000061310000}"/>
    <cellStyle name="Input 2 2 2 4 2 4 2 2" xfId="37184" xr:uid="{00000000-0005-0000-0000-000062310000}"/>
    <cellStyle name="Input 2 2 2 4 2 4 3" xfId="31415" xr:uid="{00000000-0005-0000-0000-000063310000}"/>
    <cellStyle name="Input 2 2 2 4 2 5" xfId="15445" xr:uid="{00000000-0005-0000-0000-000064310000}"/>
    <cellStyle name="Input 2 2 2 4 2 5 2" xfId="29225" xr:uid="{00000000-0005-0000-0000-000065310000}"/>
    <cellStyle name="Input 2 2 2 4 2 6" xfId="21547" xr:uid="{00000000-0005-0000-0000-000066310000}"/>
    <cellStyle name="Input 2 2 2 4 2 6 2" xfId="35010" xr:uid="{00000000-0005-0000-0000-000067310000}"/>
    <cellStyle name="Input 2 2 2 4 2 7" xfId="27299" xr:uid="{00000000-0005-0000-0000-000068310000}"/>
    <cellStyle name="Input 2 2 2 4 3" xfId="5791" xr:uid="{00000000-0005-0000-0000-000069310000}"/>
    <cellStyle name="Input 2 2 2 4 3 2" xfId="6878" xr:uid="{00000000-0005-0000-0000-00006A310000}"/>
    <cellStyle name="Input 2 2 2 4 3 2 2" xfId="20174" xr:uid="{00000000-0005-0000-0000-00006B310000}"/>
    <cellStyle name="Input 2 2 2 4 3 2 2 2" xfId="25944" xr:uid="{00000000-0005-0000-0000-00006C310000}"/>
    <cellStyle name="Input 2 2 2 4 3 2 2 3" xfId="33647" xr:uid="{00000000-0005-0000-0000-00006D310000}"/>
    <cellStyle name="Input 2 2 2 4 3 2 3" xfId="20822" xr:uid="{00000000-0005-0000-0000-00006E310000}"/>
    <cellStyle name="Input 2 2 2 4 3 2 3 2" xfId="26583" xr:uid="{00000000-0005-0000-0000-00006F310000}"/>
    <cellStyle name="Input 2 2 2 4 3 2 3 3" xfId="34288" xr:uid="{00000000-0005-0000-0000-000070310000}"/>
    <cellStyle name="Input 2 2 2 4 3 2 4" xfId="16706" xr:uid="{00000000-0005-0000-0000-000071310000}"/>
    <cellStyle name="Input 2 2 2 4 3 2 4 2" xfId="30259" xr:uid="{00000000-0005-0000-0000-000072310000}"/>
    <cellStyle name="Input 2 2 2 4 3 2 5" xfId="22582" xr:uid="{00000000-0005-0000-0000-000073310000}"/>
    <cellStyle name="Input 2 2 2 4 3 2 5 2" xfId="36045" xr:uid="{00000000-0005-0000-0000-000074310000}"/>
    <cellStyle name="Input 2 2 2 4 3 2 6" xfId="28334" xr:uid="{00000000-0005-0000-0000-000075310000}"/>
    <cellStyle name="Input 2 2 2 4 3 3" xfId="19225" xr:uid="{00000000-0005-0000-0000-000076310000}"/>
    <cellStyle name="Input 2 2 2 4 3 3 2" xfId="24996" xr:uid="{00000000-0005-0000-0000-000077310000}"/>
    <cellStyle name="Input 2 2 2 4 3 3 3" xfId="32698" xr:uid="{00000000-0005-0000-0000-000078310000}"/>
    <cellStyle name="Input 2 2 2 4 3 4" xfId="18221" xr:uid="{00000000-0005-0000-0000-000079310000}"/>
    <cellStyle name="Input 2 2 2 4 3 4 2" xfId="24014" xr:uid="{00000000-0005-0000-0000-00007A310000}"/>
    <cellStyle name="Input 2 2 2 4 3 4 3" xfId="31713" xr:uid="{00000000-0005-0000-0000-00007B310000}"/>
    <cellStyle name="Input 2 2 2 4 3 5" xfId="15620" xr:uid="{00000000-0005-0000-0000-00007C310000}"/>
    <cellStyle name="Input 2 2 2 4 3 5 2" xfId="29361" xr:uid="{00000000-0005-0000-0000-00007D310000}"/>
    <cellStyle name="Input 2 2 2 4 3 6" xfId="21683" xr:uid="{00000000-0005-0000-0000-00007E310000}"/>
    <cellStyle name="Input 2 2 2 4 3 6 2" xfId="35146" xr:uid="{00000000-0005-0000-0000-00007F310000}"/>
    <cellStyle name="Input 2 2 2 4 3 7" xfId="27435" xr:uid="{00000000-0005-0000-0000-000080310000}"/>
    <cellStyle name="Input 2 2 2 4 4" xfId="6118" xr:uid="{00000000-0005-0000-0000-000081310000}"/>
    <cellStyle name="Input 2 2 2 4 4 2" xfId="19513" xr:uid="{00000000-0005-0000-0000-000082310000}"/>
    <cellStyle name="Input 2 2 2 4 4 2 2" xfId="25283" xr:uid="{00000000-0005-0000-0000-000083310000}"/>
    <cellStyle name="Input 2 2 2 4 4 2 3" xfId="32986" xr:uid="{00000000-0005-0000-0000-000084310000}"/>
    <cellStyle name="Input 2 2 2 4 4 3" xfId="20637" xr:uid="{00000000-0005-0000-0000-000085310000}"/>
    <cellStyle name="Input 2 2 2 4 4 3 2" xfId="26400" xr:uid="{00000000-0005-0000-0000-000086310000}"/>
    <cellStyle name="Input 2 2 2 4 4 3 3" xfId="34105" xr:uid="{00000000-0005-0000-0000-000087310000}"/>
    <cellStyle name="Input 2 2 2 4 4 4" xfId="15947" xr:uid="{00000000-0005-0000-0000-000088310000}"/>
    <cellStyle name="Input 2 2 2 4 4 4 2" xfId="29634" xr:uid="{00000000-0005-0000-0000-000089310000}"/>
    <cellStyle name="Input 2 2 2 4 4 5" xfId="21956" xr:uid="{00000000-0005-0000-0000-00008A310000}"/>
    <cellStyle name="Input 2 2 2 4 4 5 2" xfId="35419" xr:uid="{00000000-0005-0000-0000-00008B310000}"/>
    <cellStyle name="Input 2 2 2 4 4 6" xfId="27708" xr:uid="{00000000-0005-0000-0000-00008C310000}"/>
    <cellStyle name="Input 2 2 2 4 5" xfId="18521" xr:uid="{00000000-0005-0000-0000-00008D310000}"/>
    <cellStyle name="Input 2 2 2 4 5 2" xfId="24294" xr:uid="{00000000-0005-0000-0000-00008E310000}"/>
    <cellStyle name="Input 2 2 2 4 5 3" xfId="31995" xr:uid="{00000000-0005-0000-0000-00008F310000}"/>
    <cellStyle name="Input 2 2 2 4 6" xfId="17199" xr:uid="{00000000-0005-0000-0000-000090310000}"/>
    <cellStyle name="Input 2 2 2 4 6 2" xfId="23037" xr:uid="{00000000-0005-0000-0000-000091310000}"/>
    <cellStyle name="Input 2 2 2 4 6 2 2" xfId="36500" xr:uid="{00000000-0005-0000-0000-000092310000}"/>
    <cellStyle name="Input 2 2 2 4 6 3" xfId="30720" xr:uid="{00000000-0005-0000-0000-000093310000}"/>
    <cellStyle name="Input 2 2 2 4 7" xfId="14837" xr:uid="{00000000-0005-0000-0000-000094310000}"/>
    <cellStyle name="Input 2 2 2 4 7 2" xfId="28722" xr:uid="{00000000-0005-0000-0000-000095310000}"/>
    <cellStyle name="Input 2 2 2 4 8" xfId="21055" xr:uid="{00000000-0005-0000-0000-000096310000}"/>
    <cellStyle name="Input 2 2 2 4 8 2" xfId="34518" xr:uid="{00000000-0005-0000-0000-000097310000}"/>
    <cellStyle name="Input 2 2 2 4 9" xfId="26809" xr:uid="{00000000-0005-0000-0000-000098310000}"/>
    <cellStyle name="Input 2 2 2 5" xfId="5377" xr:uid="{00000000-0005-0000-0000-000099310000}"/>
    <cellStyle name="Input 2 2 2 5 2" xfId="6464" xr:uid="{00000000-0005-0000-0000-00009A310000}"/>
    <cellStyle name="Input 2 2 2 5 2 2" xfId="19829" xr:uid="{00000000-0005-0000-0000-00009B310000}"/>
    <cellStyle name="Input 2 2 2 5 2 2 2" xfId="25599" xr:uid="{00000000-0005-0000-0000-00009C310000}"/>
    <cellStyle name="Input 2 2 2 5 2 2 3" xfId="33302" xr:uid="{00000000-0005-0000-0000-00009D310000}"/>
    <cellStyle name="Input 2 2 2 5 2 3" xfId="17844" xr:uid="{00000000-0005-0000-0000-00009E310000}"/>
    <cellStyle name="Input 2 2 2 5 2 3 2" xfId="23656" xr:uid="{00000000-0005-0000-0000-00009F310000}"/>
    <cellStyle name="Input 2 2 2 5 2 3 2 2" xfId="37119" xr:uid="{00000000-0005-0000-0000-0000A0310000}"/>
    <cellStyle name="Input 2 2 2 5 2 3 3" xfId="31348" xr:uid="{00000000-0005-0000-0000-0000A1310000}"/>
    <cellStyle name="Input 2 2 2 5 2 4" xfId="16293" xr:uid="{00000000-0005-0000-0000-0000A2310000}"/>
    <cellStyle name="Input 2 2 2 5 2 4 2" xfId="29939" xr:uid="{00000000-0005-0000-0000-0000A3310000}"/>
    <cellStyle name="Input 2 2 2 5 2 5" xfId="22261" xr:uid="{00000000-0005-0000-0000-0000A4310000}"/>
    <cellStyle name="Input 2 2 2 5 2 5 2" xfId="35724" xr:uid="{00000000-0005-0000-0000-0000A5310000}"/>
    <cellStyle name="Input 2 2 2 5 2 6" xfId="28013" xr:uid="{00000000-0005-0000-0000-0000A6310000}"/>
    <cellStyle name="Input 2 2 2 5 2 7" xfId="11545" xr:uid="{00000000-0005-0000-0000-0000A7310000}"/>
    <cellStyle name="Input 2 2 2 5 3" xfId="18878" xr:uid="{00000000-0005-0000-0000-0000A8310000}"/>
    <cellStyle name="Input 2 2 2 5 3 2" xfId="24650" xr:uid="{00000000-0005-0000-0000-0000A9310000}"/>
    <cellStyle name="Input 2 2 2 5 3 3" xfId="32352" xr:uid="{00000000-0005-0000-0000-0000AA310000}"/>
    <cellStyle name="Input 2 2 2 5 4" xfId="18126" xr:uid="{00000000-0005-0000-0000-0000AB310000}"/>
    <cellStyle name="Input 2 2 2 5 4 2" xfId="23927" xr:uid="{00000000-0005-0000-0000-0000AC310000}"/>
    <cellStyle name="Input 2 2 2 5 4 3" xfId="31624" xr:uid="{00000000-0005-0000-0000-0000AD310000}"/>
    <cellStyle name="Input 2 2 2 5 5" xfId="15207" xr:uid="{00000000-0005-0000-0000-0000AE310000}"/>
    <cellStyle name="Input 2 2 2 5 5 2" xfId="29041" xr:uid="{00000000-0005-0000-0000-0000AF310000}"/>
    <cellStyle name="Input 2 2 2 5 6" xfId="21362" xr:uid="{00000000-0005-0000-0000-0000B0310000}"/>
    <cellStyle name="Input 2 2 2 5 6 2" xfId="34825" xr:uid="{00000000-0005-0000-0000-0000B1310000}"/>
    <cellStyle name="Input 2 2 2 5 7" xfId="27114" xr:uid="{00000000-0005-0000-0000-0000B2310000}"/>
    <cellStyle name="Input 2 2 2 5 8" xfId="10884" xr:uid="{00000000-0005-0000-0000-0000B3310000}"/>
    <cellStyle name="Input 2 2 2 6" xfId="17359" xr:uid="{00000000-0005-0000-0000-0000B4310000}"/>
    <cellStyle name="Input 2 2 2 6 2" xfId="23188" xr:uid="{00000000-0005-0000-0000-0000B5310000}"/>
    <cellStyle name="Input 2 2 2 6 2 2" xfId="36651" xr:uid="{00000000-0005-0000-0000-0000B6310000}"/>
    <cellStyle name="Input 2 2 2 6 3" xfId="30875" xr:uid="{00000000-0005-0000-0000-0000B7310000}"/>
    <cellStyle name="Input 2 2 2 7" xfId="17617" xr:uid="{00000000-0005-0000-0000-0000B8310000}"/>
    <cellStyle name="Input 2 2 2 7 2" xfId="23435" xr:uid="{00000000-0005-0000-0000-0000B9310000}"/>
    <cellStyle name="Input 2 2 2 7 2 2" xfId="36898" xr:uid="{00000000-0005-0000-0000-0000BA310000}"/>
    <cellStyle name="Input 2 2 2 7 3" xfId="31125" xr:uid="{00000000-0005-0000-0000-0000BB310000}"/>
    <cellStyle name="Input 2 2 2 8" xfId="12546" xr:uid="{00000000-0005-0000-0000-0000BC310000}"/>
    <cellStyle name="Input 2 2 2 8 2" xfId="28598" xr:uid="{00000000-0005-0000-0000-0000BD310000}"/>
    <cellStyle name="Input 2 2 2 9" xfId="7962" xr:uid="{00000000-0005-0000-0000-0000BE310000}"/>
    <cellStyle name="Input 2 2 3" xfId="4920" xr:uid="{00000000-0005-0000-0000-0000BF310000}"/>
    <cellStyle name="Input 2 2 3 2" xfId="5615" xr:uid="{00000000-0005-0000-0000-0000C0310000}"/>
    <cellStyle name="Input 2 2 3 2 2" xfId="6702" xr:uid="{00000000-0005-0000-0000-0000C1310000}"/>
    <cellStyle name="Input 2 2 3 2 2 2" xfId="20026" xr:uid="{00000000-0005-0000-0000-0000C2310000}"/>
    <cellStyle name="Input 2 2 3 2 2 2 2" xfId="25796" xr:uid="{00000000-0005-0000-0000-0000C3310000}"/>
    <cellStyle name="Input 2 2 3 2 2 2 3" xfId="33499" xr:uid="{00000000-0005-0000-0000-0000C4310000}"/>
    <cellStyle name="Input 2 2 3 2 2 3" xfId="20868" xr:uid="{00000000-0005-0000-0000-0000C5310000}"/>
    <cellStyle name="Input 2 2 3 2 2 3 2" xfId="26628" xr:uid="{00000000-0005-0000-0000-0000C6310000}"/>
    <cellStyle name="Input 2 2 3 2 2 3 3" xfId="34333" xr:uid="{00000000-0005-0000-0000-0000C7310000}"/>
    <cellStyle name="Input 2 2 3 2 2 4" xfId="16530" xr:uid="{00000000-0005-0000-0000-0000C8310000}"/>
    <cellStyle name="Input 2 2 3 2 2 4 2" xfId="30122" xr:uid="{00000000-0005-0000-0000-0000C9310000}"/>
    <cellStyle name="Input 2 2 3 2 2 5" xfId="22445" xr:uid="{00000000-0005-0000-0000-0000CA310000}"/>
    <cellStyle name="Input 2 2 3 2 2 5 2" xfId="35908" xr:uid="{00000000-0005-0000-0000-0000CB310000}"/>
    <cellStyle name="Input 2 2 3 2 2 6" xfId="28197" xr:uid="{00000000-0005-0000-0000-0000CC310000}"/>
    <cellStyle name="Input 2 2 3 2 3" xfId="19077" xr:uid="{00000000-0005-0000-0000-0000CD310000}"/>
    <cellStyle name="Input 2 2 3 2 3 2" xfId="24849" xr:uid="{00000000-0005-0000-0000-0000CE310000}"/>
    <cellStyle name="Input 2 2 3 2 3 3" xfId="32551" xr:uid="{00000000-0005-0000-0000-0000CF310000}"/>
    <cellStyle name="Input 2 2 3 2 4" xfId="18500" xr:uid="{00000000-0005-0000-0000-0000D0310000}"/>
    <cellStyle name="Input 2 2 3 2 4 2" xfId="24275" xr:uid="{00000000-0005-0000-0000-0000D1310000}"/>
    <cellStyle name="Input 2 2 3 2 4 3" xfId="31976" xr:uid="{00000000-0005-0000-0000-0000D2310000}"/>
    <cellStyle name="Input 2 2 3 2 5" xfId="15444" xr:uid="{00000000-0005-0000-0000-0000D3310000}"/>
    <cellStyle name="Input 2 2 3 2 5 2" xfId="29224" xr:uid="{00000000-0005-0000-0000-0000D4310000}"/>
    <cellStyle name="Input 2 2 3 2 6" xfId="21546" xr:uid="{00000000-0005-0000-0000-0000D5310000}"/>
    <cellStyle name="Input 2 2 3 2 6 2" xfId="35009" xr:uid="{00000000-0005-0000-0000-0000D6310000}"/>
    <cellStyle name="Input 2 2 3 2 7" xfId="27298" xr:uid="{00000000-0005-0000-0000-0000D7310000}"/>
    <cellStyle name="Input 2 2 3 3" xfId="5790" xr:uid="{00000000-0005-0000-0000-0000D8310000}"/>
    <cellStyle name="Input 2 2 3 3 2" xfId="6877" xr:uid="{00000000-0005-0000-0000-0000D9310000}"/>
    <cellStyle name="Input 2 2 3 3 2 2" xfId="20173" xr:uid="{00000000-0005-0000-0000-0000DA310000}"/>
    <cellStyle name="Input 2 2 3 3 2 2 2" xfId="25943" xr:uid="{00000000-0005-0000-0000-0000DB310000}"/>
    <cellStyle name="Input 2 2 3 3 2 2 3" xfId="33646" xr:uid="{00000000-0005-0000-0000-0000DC310000}"/>
    <cellStyle name="Input 2 2 3 3 2 3" xfId="17219" xr:uid="{00000000-0005-0000-0000-0000DD310000}"/>
    <cellStyle name="Input 2 2 3 3 2 3 2" xfId="23055" xr:uid="{00000000-0005-0000-0000-0000DE310000}"/>
    <cellStyle name="Input 2 2 3 3 2 3 2 2" xfId="36518" xr:uid="{00000000-0005-0000-0000-0000DF310000}"/>
    <cellStyle name="Input 2 2 3 3 2 3 3" xfId="30738" xr:uid="{00000000-0005-0000-0000-0000E0310000}"/>
    <cellStyle name="Input 2 2 3 3 2 4" xfId="16705" xr:uid="{00000000-0005-0000-0000-0000E1310000}"/>
    <cellStyle name="Input 2 2 3 3 2 4 2" xfId="30258" xr:uid="{00000000-0005-0000-0000-0000E2310000}"/>
    <cellStyle name="Input 2 2 3 3 2 5" xfId="22581" xr:uid="{00000000-0005-0000-0000-0000E3310000}"/>
    <cellStyle name="Input 2 2 3 3 2 5 2" xfId="36044" xr:uid="{00000000-0005-0000-0000-0000E4310000}"/>
    <cellStyle name="Input 2 2 3 3 2 6" xfId="28333" xr:uid="{00000000-0005-0000-0000-0000E5310000}"/>
    <cellStyle name="Input 2 2 3 3 3" xfId="19224" xr:uid="{00000000-0005-0000-0000-0000E6310000}"/>
    <cellStyle name="Input 2 2 3 3 3 2" xfId="24995" xr:uid="{00000000-0005-0000-0000-0000E7310000}"/>
    <cellStyle name="Input 2 2 3 3 3 3" xfId="32697" xr:uid="{00000000-0005-0000-0000-0000E8310000}"/>
    <cellStyle name="Input 2 2 3 3 4" xfId="18333" xr:uid="{00000000-0005-0000-0000-0000E9310000}"/>
    <cellStyle name="Input 2 2 3 3 4 2" xfId="24113" xr:uid="{00000000-0005-0000-0000-0000EA310000}"/>
    <cellStyle name="Input 2 2 3 3 4 3" xfId="31814" xr:uid="{00000000-0005-0000-0000-0000EB310000}"/>
    <cellStyle name="Input 2 2 3 3 5" xfId="15619" xr:uid="{00000000-0005-0000-0000-0000EC310000}"/>
    <cellStyle name="Input 2 2 3 3 5 2" xfId="29360" xr:uid="{00000000-0005-0000-0000-0000ED310000}"/>
    <cellStyle name="Input 2 2 3 3 6" xfId="21682" xr:uid="{00000000-0005-0000-0000-0000EE310000}"/>
    <cellStyle name="Input 2 2 3 3 6 2" xfId="35145" xr:uid="{00000000-0005-0000-0000-0000EF310000}"/>
    <cellStyle name="Input 2 2 3 3 7" xfId="27434" xr:uid="{00000000-0005-0000-0000-0000F0310000}"/>
    <cellStyle name="Input 2 2 3 4" xfId="6117" xr:uid="{00000000-0005-0000-0000-0000F1310000}"/>
    <cellStyle name="Input 2 2 3 4 2" xfId="19512" xr:uid="{00000000-0005-0000-0000-0000F2310000}"/>
    <cellStyle name="Input 2 2 3 4 2 2" xfId="25282" xr:uid="{00000000-0005-0000-0000-0000F3310000}"/>
    <cellStyle name="Input 2 2 3 4 2 3" xfId="32985" xr:uid="{00000000-0005-0000-0000-0000F4310000}"/>
    <cellStyle name="Input 2 2 3 4 3" xfId="20652" xr:uid="{00000000-0005-0000-0000-0000F5310000}"/>
    <cellStyle name="Input 2 2 3 4 3 2" xfId="26415" xr:uid="{00000000-0005-0000-0000-0000F6310000}"/>
    <cellStyle name="Input 2 2 3 4 3 3" xfId="34120" xr:uid="{00000000-0005-0000-0000-0000F7310000}"/>
    <cellStyle name="Input 2 2 3 4 4" xfId="15946" xr:uid="{00000000-0005-0000-0000-0000F8310000}"/>
    <cellStyle name="Input 2 2 3 4 4 2" xfId="29633" xr:uid="{00000000-0005-0000-0000-0000F9310000}"/>
    <cellStyle name="Input 2 2 3 4 5" xfId="21955" xr:uid="{00000000-0005-0000-0000-0000FA310000}"/>
    <cellStyle name="Input 2 2 3 4 5 2" xfId="35418" xr:uid="{00000000-0005-0000-0000-0000FB310000}"/>
    <cellStyle name="Input 2 2 3 4 6" xfId="27707" xr:uid="{00000000-0005-0000-0000-0000FC310000}"/>
    <cellStyle name="Input 2 2 3 5" xfId="18520" xr:uid="{00000000-0005-0000-0000-0000FD310000}"/>
    <cellStyle name="Input 2 2 3 5 2" xfId="24293" xr:uid="{00000000-0005-0000-0000-0000FE310000}"/>
    <cellStyle name="Input 2 2 3 5 3" xfId="31994" xr:uid="{00000000-0005-0000-0000-0000FF310000}"/>
    <cellStyle name="Input 2 2 3 6" xfId="16982" xr:uid="{00000000-0005-0000-0000-000000320000}"/>
    <cellStyle name="Input 2 2 3 6 2" xfId="22832" xr:uid="{00000000-0005-0000-0000-000001320000}"/>
    <cellStyle name="Input 2 2 3 6 2 2" xfId="36295" xr:uid="{00000000-0005-0000-0000-000002320000}"/>
    <cellStyle name="Input 2 2 3 6 3" xfId="30510" xr:uid="{00000000-0005-0000-0000-000003320000}"/>
    <cellStyle name="Input 2 2 3 7" xfId="14836" xr:uid="{00000000-0005-0000-0000-000004320000}"/>
    <cellStyle name="Input 2 2 3 7 2" xfId="28721" xr:uid="{00000000-0005-0000-0000-000005320000}"/>
    <cellStyle name="Input 2 2 3 8" xfId="21054" xr:uid="{00000000-0005-0000-0000-000006320000}"/>
    <cellStyle name="Input 2 2 3 8 2" xfId="34517" xr:uid="{00000000-0005-0000-0000-000007320000}"/>
    <cellStyle name="Input 2 2 3 9" xfId="26808" xr:uid="{00000000-0005-0000-0000-000008320000}"/>
    <cellStyle name="Input 2 2 4" xfId="7680" xr:uid="{00000000-0005-0000-0000-000009320000}"/>
    <cellStyle name="Input 2 3" xfId="1287" xr:uid="{00000000-0005-0000-0000-00000A320000}"/>
    <cellStyle name="Input 2 3 2" xfId="4925" xr:uid="{00000000-0005-0000-0000-00000B320000}"/>
    <cellStyle name="Input 2 3 2 10" xfId="21059" xr:uid="{00000000-0005-0000-0000-00000C320000}"/>
    <cellStyle name="Input 2 3 2 10 2" xfId="34522" xr:uid="{00000000-0005-0000-0000-00000D320000}"/>
    <cellStyle name="Input 2 3 2 11" xfId="26813" xr:uid="{00000000-0005-0000-0000-00000E320000}"/>
    <cellStyle name="Input 2 3 2 2" xfId="4926" xr:uid="{00000000-0005-0000-0000-00000F320000}"/>
    <cellStyle name="Input 2 3 2 2 2" xfId="5621" xr:uid="{00000000-0005-0000-0000-000010320000}"/>
    <cellStyle name="Input 2 3 2 2 2 2" xfId="6708" xr:uid="{00000000-0005-0000-0000-000011320000}"/>
    <cellStyle name="Input 2 3 2 2 2 2 2" xfId="20032" xr:uid="{00000000-0005-0000-0000-000012320000}"/>
    <cellStyle name="Input 2 3 2 2 2 2 2 2" xfId="25802" xr:uid="{00000000-0005-0000-0000-000013320000}"/>
    <cellStyle name="Input 2 3 2 2 2 2 2 3" xfId="33505" xr:uid="{00000000-0005-0000-0000-000014320000}"/>
    <cellStyle name="Input 2 3 2 2 2 2 3" xfId="17556" xr:uid="{00000000-0005-0000-0000-000015320000}"/>
    <cellStyle name="Input 2 3 2 2 2 2 3 2" xfId="23377" xr:uid="{00000000-0005-0000-0000-000016320000}"/>
    <cellStyle name="Input 2 3 2 2 2 2 3 2 2" xfId="36840" xr:uid="{00000000-0005-0000-0000-000017320000}"/>
    <cellStyle name="Input 2 3 2 2 2 2 3 3" xfId="31065" xr:uid="{00000000-0005-0000-0000-000018320000}"/>
    <cellStyle name="Input 2 3 2 2 2 2 4" xfId="16536" xr:uid="{00000000-0005-0000-0000-000019320000}"/>
    <cellStyle name="Input 2 3 2 2 2 2 4 2" xfId="30128" xr:uid="{00000000-0005-0000-0000-00001A320000}"/>
    <cellStyle name="Input 2 3 2 2 2 2 5" xfId="22451" xr:uid="{00000000-0005-0000-0000-00001B320000}"/>
    <cellStyle name="Input 2 3 2 2 2 2 5 2" xfId="35914" xr:uid="{00000000-0005-0000-0000-00001C320000}"/>
    <cellStyle name="Input 2 3 2 2 2 2 6" xfId="28203" xr:uid="{00000000-0005-0000-0000-00001D320000}"/>
    <cellStyle name="Input 2 3 2 2 2 3" xfId="19083" xr:uid="{00000000-0005-0000-0000-00001E320000}"/>
    <cellStyle name="Input 2 3 2 2 2 3 2" xfId="24855" xr:uid="{00000000-0005-0000-0000-00001F320000}"/>
    <cellStyle name="Input 2 3 2 2 2 3 3" xfId="32557" xr:uid="{00000000-0005-0000-0000-000020320000}"/>
    <cellStyle name="Input 2 3 2 2 2 4" xfId="17551" xr:uid="{00000000-0005-0000-0000-000021320000}"/>
    <cellStyle name="Input 2 3 2 2 2 4 2" xfId="23372" xr:uid="{00000000-0005-0000-0000-000022320000}"/>
    <cellStyle name="Input 2 3 2 2 2 4 2 2" xfId="36835" xr:uid="{00000000-0005-0000-0000-000023320000}"/>
    <cellStyle name="Input 2 3 2 2 2 4 3" xfId="31060" xr:uid="{00000000-0005-0000-0000-000024320000}"/>
    <cellStyle name="Input 2 3 2 2 2 5" xfId="15450" xr:uid="{00000000-0005-0000-0000-000025320000}"/>
    <cellStyle name="Input 2 3 2 2 2 5 2" xfId="29230" xr:uid="{00000000-0005-0000-0000-000026320000}"/>
    <cellStyle name="Input 2 3 2 2 2 6" xfId="21552" xr:uid="{00000000-0005-0000-0000-000027320000}"/>
    <cellStyle name="Input 2 3 2 2 2 6 2" xfId="35015" xr:uid="{00000000-0005-0000-0000-000028320000}"/>
    <cellStyle name="Input 2 3 2 2 2 7" xfId="27304" xr:uid="{00000000-0005-0000-0000-000029320000}"/>
    <cellStyle name="Input 2 3 2 2 3" xfId="5796" xr:uid="{00000000-0005-0000-0000-00002A320000}"/>
    <cellStyle name="Input 2 3 2 2 3 2" xfId="6883" xr:uid="{00000000-0005-0000-0000-00002B320000}"/>
    <cellStyle name="Input 2 3 2 2 3 2 2" xfId="20179" xr:uid="{00000000-0005-0000-0000-00002C320000}"/>
    <cellStyle name="Input 2 3 2 2 3 2 2 2" xfId="25949" xr:uid="{00000000-0005-0000-0000-00002D320000}"/>
    <cellStyle name="Input 2 3 2 2 3 2 2 3" xfId="33652" xr:uid="{00000000-0005-0000-0000-00002E320000}"/>
    <cellStyle name="Input 2 3 2 2 3 2 3" xfId="20375" xr:uid="{00000000-0005-0000-0000-00002F320000}"/>
    <cellStyle name="Input 2 3 2 2 3 2 3 2" xfId="26145" xr:uid="{00000000-0005-0000-0000-000030320000}"/>
    <cellStyle name="Input 2 3 2 2 3 2 3 3" xfId="33848" xr:uid="{00000000-0005-0000-0000-000031320000}"/>
    <cellStyle name="Input 2 3 2 2 3 2 4" xfId="16711" xr:uid="{00000000-0005-0000-0000-000032320000}"/>
    <cellStyle name="Input 2 3 2 2 3 2 4 2" xfId="30264" xr:uid="{00000000-0005-0000-0000-000033320000}"/>
    <cellStyle name="Input 2 3 2 2 3 2 5" xfId="22587" xr:uid="{00000000-0005-0000-0000-000034320000}"/>
    <cellStyle name="Input 2 3 2 2 3 2 5 2" xfId="36050" xr:uid="{00000000-0005-0000-0000-000035320000}"/>
    <cellStyle name="Input 2 3 2 2 3 2 6" xfId="28339" xr:uid="{00000000-0005-0000-0000-000036320000}"/>
    <cellStyle name="Input 2 3 2 2 3 3" xfId="19230" xr:uid="{00000000-0005-0000-0000-000037320000}"/>
    <cellStyle name="Input 2 3 2 2 3 3 2" xfId="25001" xr:uid="{00000000-0005-0000-0000-000038320000}"/>
    <cellStyle name="Input 2 3 2 2 3 3 3" xfId="32703" xr:uid="{00000000-0005-0000-0000-000039320000}"/>
    <cellStyle name="Input 2 3 2 2 3 4" xfId="17723" xr:uid="{00000000-0005-0000-0000-00003A320000}"/>
    <cellStyle name="Input 2 3 2 2 3 4 2" xfId="23538" xr:uid="{00000000-0005-0000-0000-00003B320000}"/>
    <cellStyle name="Input 2 3 2 2 3 4 2 2" xfId="37001" xr:uid="{00000000-0005-0000-0000-00003C320000}"/>
    <cellStyle name="Input 2 3 2 2 3 4 3" xfId="31229" xr:uid="{00000000-0005-0000-0000-00003D320000}"/>
    <cellStyle name="Input 2 3 2 2 3 5" xfId="15625" xr:uid="{00000000-0005-0000-0000-00003E320000}"/>
    <cellStyle name="Input 2 3 2 2 3 5 2" xfId="29366" xr:uid="{00000000-0005-0000-0000-00003F320000}"/>
    <cellStyle name="Input 2 3 2 2 3 6" xfId="21688" xr:uid="{00000000-0005-0000-0000-000040320000}"/>
    <cellStyle name="Input 2 3 2 2 3 6 2" xfId="35151" xr:uid="{00000000-0005-0000-0000-000041320000}"/>
    <cellStyle name="Input 2 3 2 2 3 7" xfId="27440" xr:uid="{00000000-0005-0000-0000-000042320000}"/>
    <cellStyle name="Input 2 3 2 2 4" xfId="6123" xr:uid="{00000000-0005-0000-0000-000043320000}"/>
    <cellStyle name="Input 2 3 2 2 4 2" xfId="19518" xr:uid="{00000000-0005-0000-0000-000044320000}"/>
    <cellStyle name="Input 2 3 2 2 4 2 2" xfId="25288" xr:uid="{00000000-0005-0000-0000-000045320000}"/>
    <cellStyle name="Input 2 3 2 2 4 2 3" xfId="32991" xr:uid="{00000000-0005-0000-0000-000046320000}"/>
    <cellStyle name="Input 2 3 2 2 4 3" xfId="18136" xr:uid="{00000000-0005-0000-0000-000047320000}"/>
    <cellStyle name="Input 2 3 2 2 4 3 2" xfId="23936" xr:uid="{00000000-0005-0000-0000-000048320000}"/>
    <cellStyle name="Input 2 3 2 2 4 3 3" xfId="31633" xr:uid="{00000000-0005-0000-0000-000049320000}"/>
    <cellStyle name="Input 2 3 2 2 4 4" xfId="15952" xr:uid="{00000000-0005-0000-0000-00004A320000}"/>
    <cellStyle name="Input 2 3 2 2 4 4 2" xfId="29639" xr:uid="{00000000-0005-0000-0000-00004B320000}"/>
    <cellStyle name="Input 2 3 2 2 4 5" xfId="21961" xr:uid="{00000000-0005-0000-0000-00004C320000}"/>
    <cellStyle name="Input 2 3 2 2 4 5 2" xfId="35424" xr:uid="{00000000-0005-0000-0000-00004D320000}"/>
    <cellStyle name="Input 2 3 2 2 4 6" xfId="27713" xr:uid="{00000000-0005-0000-0000-00004E320000}"/>
    <cellStyle name="Input 2 3 2 2 5" xfId="18526" xr:uid="{00000000-0005-0000-0000-00004F320000}"/>
    <cellStyle name="Input 2 3 2 2 5 2" xfId="24299" xr:uid="{00000000-0005-0000-0000-000050320000}"/>
    <cellStyle name="Input 2 3 2 2 5 3" xfId="32000" xr:uid="{00000000-0005-0000-0000-000051320000}"/>
    <cellStyle name="Input 2 3 2 2 6" xfId="18068" xr:uid="{00000000-0005-0000-0000-000052320000}"/>
    <cellStyle name="Input 2 3 2 2 6 2" xfId="23870" xr:uid="{00000000-0005-0000-0000-000053320000}"/>
    <cellStyle name="Input 2 3 2 2 6 3" xfId="31567" xr:uid="{00000000-0005-0000-0000-000054320000}"/>
    <cellStyle name="Input 2 3 2 2 7" xfId="14842" xr:uid="{00000000-0005-0000-0000-000055320000}"/>
    <cellStyle name="Input 2 3 2 2 7 2" xfId="28727" xr:uid="{00000000-0005-0000-0000-000056320000}"/>
    <cellStyle name="Input 2 3 2 2 8" xfId="21060" xr:uid="{00000000-0005-0000-0000-000057320000}"/>
    <cellStyle name="Input 2 3 2 2 8 2" xfId="34523" xr:uid="{00000000-0005-0000-0000-000058320000}"/>
    <cellStyle name="Input 2 3 2 2 9" xfId="26814" xr:uid="{00000000-0005-0000-0000-000059320000}"/>
    <cellStyle name="Input 2 3 2 3" xfId="4927" xr:uid="{00000000-0005-0000-0000-00005A320000}"/>
    <cellStyle name="Input 2 3 2 3 2" xfId="5622" xr:uid="{00000000-0005-0000-0000-00005B320000}"/>
    <cellStyle name="Input 2 3 2 3 2 2" xfId="6709" xr:uid="{00000000-0005-0000-0000-00005C320000}"/>
    <cellStyle name="Input 2 3 2 3 2 2 2" xfId="20033" xr:uid="{00000000-0005-0000-0000-00005D320000}"/>
    <cellStyle name="Input 2 3 2 3 2 2 2 2" xfId="25803" xr:uid="{00000000-0005-0000-0000-00005E320000}"/>
    <cellStyle name="Input 2 3 2 3 2 2 2 3" xfId="33506" xr:uid="{00000000-0005-0000-0000-00005F320000}"/>
    <cellStyle name="Input 2 3 2 3 2 2 3" xfId="20547" xr:uid="{00000000-0005-0000-0000-000060320000}"/>
    <cellStyle name="Input 2 3 2 3 2 2 3 2" xfId="26312" xr:uid="{00000000-0005-0000-0000-000061320000}"/>
    <cellStyle name="Input 2 3 2 3 2 2 3 3" xfId="34016" xr:uid="{00000000-0005-0000-0000-000062320000}"/>
    <cellStyle name="Input 2 3 2 3 2 2 4" xfId="16537" xr:uid="{00000000-0005-0000-0000-000063320000}"/>
    <cellStyle name="Input 2 3 2 3 2 2 4 2" xfId="30129" xr:uid="{00000000-0005-0000-0000-000064320000}"/>
    <cellStyle name="Input 2 3 2 3 2 2 5" xfId="22452" xr:uid="{00000000-0005-0000-0000-000065320000}"/>
    <cellStyle name="Input 2 3 2 3 2 2 5 2" xfId="35915" xr:uid="{00000000-0005-0000-0000-000066320000}"/>
    <cellStyle name="Input 2 3 2 3 2 2 6" xfId="28204" xr:uid="{00000000-0005-0000-0000-000067320000}"/>
    <cellStyle name="Input 2 3 2 3 2 3" xfId="19084" xr:uid="{00000000-0005-0000-0000-000068320000}"/>
    <cellStyle name="Input 2 3 2 3 2 3 2" xfId="24856" xr:uid="{00000000-0005-0000-0000-000069320000}"/>
    <cellStyle name="Input 2 3 2 3 2 3 3" xfId="32558" xr:uid="{00000000-0005-0000-0000-00006A320000}"/>
    <cellStyle name="Input 2 3 2 3 2 4" xfId="17686" xr:uid="{00000000-0005-0000-0000-00006B320000}"/>
    <cellStyle name="Input 2 3 2 3 2 4 2" xfId="23501" xr:uid="{00000000-0005-0000-0000-00006C320000}"/>
    <cellStyle name="Input 2 3 2 3 2 4 2 2" xfId="36964" xr:uid="{00000000-0005-0000-0000-00006D320000}"/>
    <cellStyle name="Input 2 3 2 3 2 4 3" xfId="31192" xr:uid="{00000000-0005-0000-0000-00006E320000}"/>
    <cellStyle name="Input 2 3 2 3 2 5" xfId="15451" xr:uid="{00000000-0005-0000-0000-00006F320000}"/>
    <cellStyle name="Input 2 3 2 3 2 5 2" xfId="29231" xr:uid="{00000000-0005-0000-0000-000070320000}"/>
    <cellStyle name="Input 2 3 2 3 2 6" xfId="21553" xr:uid="{00000000-0005-0000-0000-000071320000}"/>
    <cellStyle name="Input 2 3 2 3 2 6 2" xfId="35016" xr:uid="{00000000-0005-0000-0000-000072320000}"/>
    <cellStyle name="Input 2 3 2 3 2 7" xfId="27305" xr:uid="{00000000-0005-0000-0000-000073320000}"/>
    <cellStyle name="Input 2 3 2 3 3" xfId="5797" xr:uid="{00000000-0005-0000-0000-000074320000}"/>
    <cellStyle name="Input 2 3 2 3 3 2" xfId="6884" xr:uid="{00000000-0005-0000-0000-000075320000}"/>
    <cellStyle name="Input 2 3 2 3 3 2 2" xfId="20180" xr:uid="{00000000-0005-0000-0000-000076320000}"/>
    <cellStyle name="Input 2 3 2 3 3 2 2 2" xfId="25950" xr:uid="{00000000-0005-0000-0000-000077320000}"/>
    <cellStyle name="Input 2 3 2 3 3 2 2 3" xfId="33653" xr:uid="{00000000-0005-0000-0000-000078320000}"/>
    <cellStyle name="Input 2 3 2 3 3 2 3" xfId="17384" xr:uid="{00000000-0005-0000-0000-000079320000}"/>
    <cellStyle name="Input 2 3 2 3 3 2 3 2" xfId="23211" xr:uid="{00000000-0005-0000-0000-00007A320000}"/>
    <cellStyle name="Input 2 3 2 3 3 2 3 2 2" xfId="36674" xr:uid="{00000000-0005-0000-0000-00007B320000}"/>
    <cellStyle name="Input 2 3 2 3 3 2 3 3" xfId="30899" xr:uid="{00000000-0005-0000-0000-00007C320000}"/>
    <cellStyle name="Input 2 3 2 3 3 2 4" xfId="16712" xr:uid="{00000000-0005-0000-0000-00007D320000}"/>
    <cellStyle name="Input 2 3 2 3 3 2 4 2" xfId="30265" xr:uid="{00000000-0005-0000-0000-00007E320000}"/>
    <cellStyle name="Input 2 3 2 3 3 2 5" xfId="22588" xr:uid="{00000000-0005-0000-0000-00007F320000}"/>
    <cellStyle name="Input 2 3 2 3 3 2 5 2" xfId="36051" xr:uid="{00000000-0005-0000-0000-000080320000}"/>
    <cellStyle name="Input 2 3 2 3 3 2 6" xfId="28340" xr:uid="{00000000-0005-0000-0000-000081320000}"/>
    <cellStyle name="Input 2 3 2 3 3 3" xfId="19231" xr:uid="{00000000-0005-0000-0000-000082320000}"/>
    <cellStyle name="Input 2 3 2 3 3 3 2" xfId="25002" xr:uid="{00000000-0005-0000-0000-000083320000}"/>
    <cellStyle name="Input 2 3 2 3 3 3 3" xfId="32704" xr:uid="{00000000-0005-0000-0000-000084320000}"/>
    <cellStyle name="Input 2 3 2 3 3 4" xfId="18538" xr:uid="{00000000-0005-0000-0000-000085320000}"/>
    <cellStyle name="Input 2 3 2 3 3 4 2" xfId="24311" xr:uid="{00000000-0005-0000-0000-000086320000}"/>
    <cellStyle name="Input 2 3 2 3 3 4 3" xfId="32012" xr:uid="{00000000-0005-0000-0000-000087320000}"/>
    <cellStyle name="Input 2 3 2 3 3 5" xfId="15626" xr:uid="{00000000-0005-0000-0000-000088320000}"/>
    <cellStyle name="Input 2 3 2 3 3 5 2" xfId="29367" xr:uid="{00000000-0005-0000-0000-000089320000}"/>
    <cellStyle name="Input 2 3 2 3 3 6" xfId="21689" xr:uid="{00000000-0005-0000-0000-00008A320000}"/>
    <cellStyle name="Input 2 3 2 3 3 6 2" xfId="35152" xr:uid="{00000000-0005-0000-0000-00008B320000}"/>
    <cellStyle name="Input 2 3 2 3 3 7" xfId="27441" xr:uid="{00000000-0005-0000-0000-00008C320000}"/>
    <cellStyle name="Input 2 3 2 3 4" xfId="6124" xr:uid="{00000000-0005-0000-0000-00008D320000}"/>
    <cellStyle name="Input 2 3 2 3 4 2" xfId="19519" xr:uid="{00000000-0005-0000-0000-00008E320000}"/>
    <cellStyle name="Input 2 3 2 3 4 2 2" xfId="25289" xr:uid="{00000000-0005-0000-0000-00008F320000}"/>
    <cellStyle name="Input 2 3 2 3 4 2 3" xfId="32992" xr:uid="{00000000-0005-0000-0000-000090320000}"/>
    <cellStyle name="Input 2 3 2 3 4 3" xfId="16958" xr:uid="{00000000-0005-0000-0000-000091320000}"/>
    <cellStyle name="Input 2 3 2 3 4 3 2" xfId="22808" xr:uid="{00000000-0005-0000-0000-000092320000}"/>
    <cellStyle name="Input 2 3 2 3 4 3 2 2" xfId="36271" xr:uid="{00000000-0005-0000-0000-000093320000}"/>
    <cellStyle name="Input 2 3 2 3 4 3 3" xfId="30486" xr:uid="{00000000-0005-0000-0000-000094320000}"/>
    <cellStyle name="Input 2 3 2 3 4 4" xfId="15953" xr:uid="{00000000-0005-0000-0000-000095320000}"/>
    <cellStyle name="Input 2 3 2 3 4 4 2" xfId="29640" xr:uid="{00000000-0005-0000-0000-000096320000}"/>
    <cellStyle name="Input 2 3 2 3 4 5" xfId="21962" xr:uid="{00000000-0005-0000-0000-000097320000}"/>
    <cellStyle name="Input 2 3 2 3 4 5 2" xfId="35425" xr:uid="{00000000-0005-0000-0000-000098320000}"/>
    <cellStyle name="Input 2 3 2 3 4 6" xfId="27714" xr:uid="{00000000-0005-0000-0000-000099320000}"/>
    <cellStyle name="Input 2 3 2 3 5" xfId="18527" xr:uid="{00000000-0005-0000-0000-00009A320000}"/>
    <cellStyle name="Input 2 3 2 3 5 2" xfId="24300" xr:uid="{00000000-0005-0000-0000-00009B320000}"/>
    <cellStyle name="Input 2 3 2 3 5 3" xfId="32001" xr:uid="{00000000-0005-0000-0000-00009C320000}"/>
    <cellStyle name="Input 2 3 2 3 6" xfId="17610" xr:uid="{00000000-0005-0000-0000-00009D320000}"/>
    <cellStyle name="Input 2 3 2 3 6 2" xfId="23428" xr:uid="{00000000-0005-0000-0000-00009E320000}"/>
    <cellStyle name="Input 2 3 2 3 6 2 2" xfId="36891" xr:uid="{00000000-0005-0000-0000-00009F320000}"/>
    <cellStyle name="Input 2 3 2 3 6 3" xfId="31118" xr:uid="{00000000-0005-0000-0000-0000A0320000}"/>
    <cellStyle name="Input 2 3 2 3 7" xfId="14843" xr:uid="{00000000-0005-0000-0000-0000A1320000}"/>
    <cellStyle name="Input 2 3 2 3 7 2" xfId="28728" xr:uid="{00000000-0005-0000-0000-0000A2320000}"/>
    <cellStyle name="Input 2 3 2 3 8" xfId="21061" xr:uid="{00000000-0005-0000-0000-0000A3320000}"/>
    <cellStyle name="Input 2 3 2 3 8 2" xfId="34524" xr:uid="{00000000-0005-0000-0000-0000A4320000}"/>
    <cellStyle name="Input 2 3 2 3 9" xfId="26815" xr:uid="{00000000-0005-0000-0000-0000A5320000}"/>
    <cellStyle name="Input 2 3 2 4" xfId="5620" xr:uid="{00000000-0005-0000-0000-0000A6320000}"/>
    <cellStyle name="Input 2 3 2 4 2" xfId="6707" xr:uid="{00000000-0005-0000-0000-0000A7320000}"/>
    <cellStyle name="Input 2 3 2 4 2 2" xfId="20031" xr:uid="{00000000-0005-0000-0000-0000A8320000}"/>
    <cellStyle name="Input 2 3 2 4 2 2 2" xfId="25801" xr:uid="{00000000-0005-0000-0000-0000A9320000}"/>
    <cellStyle name="Input 2 3 2 4 2 2 3" xfId="33504" xr:uid="{00000000-0005-0000-0000-0000AA320000}"/>
    <cellStyle name="Input 2 3 2 4 2 3" xfId="18144" xr:uid="{00000000-0005-0000-0000-0000AB320000}"/>
    <cellStyle name="Input 2 3 2 4 2 3 2" xfId="23944" xr:uid="{00000000-0005-0000-0000-0000AC320000}"/>
    <cellStyle name="Input 2 3 2 4 2 3 3" xfId="31641" xr:uid="{00000000-0005-0000-0000-0000AD320000}"/>
    <cellStyle name="Input 2 3 2 4 2 4" xfId="16535" xr:uid="{00000000-0005-0000-0000-0000AE320000}"/>
    <cellStyle name="Input 2 3 2 4 2 4 2" xfId="30127" xr:uid="{00000000-0005-0000-0000-0000AF320000}"/>
    <cellStyle name="Input 2 3 2 4 2 5" xfId="22450" xr:uid="{00000000-0005-0000-0000-0000B0320000}"/>
    <cellStyle name="Input 2 3 2 4 2 5 2" xfId="35913" xr:uid="{00000000-0005-0000-0000-0000B1320000}"/>
    <cellStyle name="Input 2 3 2 4 2 6" xfId="28202" xr:uid="{00000000-0005-0000-0000-0000B2320000}"/>
    <cellStyle name="Input 2 3 2 4 3" xfId="19082" xr:uid="{00000000-0005-0000-0000-0000B3320000}"/>
    <cellStyle name="Input 2 3 2 4 3 2" xfId="24854" xr:uid="{00000000-0005-0000-0000-0000B4320000}"/>
    <cellStyle name="Input 2 3 2 4 3 3" xfId="32556" xr:uid="{00000000-0005-0000-0000-0000B5320000}"/>
    <cellStyle name="Input 2 3 2 4 4" xfId="17952" xr:uid="{00000000-0005-0000-0000-0000B6320000}"/>
    <cellStyle name="Input 2 3 2 4 4 2" xfId="23761" xr:uid="{00000000-0005-0000-0000-0000B7320000}"/>
    <cellStyle name="Input 2 3 2 4 4 2 2" xfId="37224" xr:uid="{00000000-0005-0000-0000-0000B8320000}"/>
    <cellStyle name="Input 2 3 2 4 4 3" xfId="31456" xr:uid="{00000000-0005-0000-0000-0000B9320000}"/>
    <cellStyle name="Input 2 3 2 4 5" xfId="15449" xr:uid="{00000000-0005-0000-0000-0000BA320000}"/>
    <cellStyle name="Input 2 3 2 4 5 2" xfId="29229" xr:uid="{00000000-0005-0000-0000-0000BB320000}"/>
    <cellStyle name="Input 2 3 2 4 6" xfId="21551" xr:uid="{00000000-0005-0000-0000-0000BC320000}"/>
    <cellStyle name="Input 2 3 2 4 6 2" xfId="35014" xr:uid="{00000000-0005-0000-0000-0000BD320000}"/>
    <cellStyle name="Input 2 3 2 4 7" xfId="27303" xr:uid="{00000000-0005-0000-0000-0000BE320000}"/>
    <cellStyle name="Input 2 3 2 5" xfId="5795" xr:uid="{00000000-0005-0000-0000-0000BF320000}"/>
    <cellStyle name="Input 2 3 2 5 2" xfId="6882" xr:uid="{00000000-0005-0000-0000-0000C0320000}"/>
    <cellStyle name="Input 2 3 2 5 2 2" xfId="20178" xr:uid="{00000000-0005-0000-0000-0000C1320000}"/>
    <cellStyle name="Input 2 3 2 5 2 2 2" xfId="25948" xr:uid="{00000000-0005-0000-0000-0000C2320000}"/>
    <cellStyle name="Input 2 3 2 5 2 2 3" xfId="33651" xr:uid="{00000000-0005-0000-0000-0000C3320000}"/>
    <cellStyle name="Input 2 3 2 5 2 3" xfId="18462" xr:uid="{00000000-0005-0000-0000-0000C4320000}"/>
    <cellStyle name="Input 2 3 2 5 2 3 2" xfId="24237" xr:uid="{00000000-0005-0000-0000-0000C5320000}"/>
    <cellStyle name="Input 2 3 2 5 2 3 3" xfId="31938" xr:uid="{00000000-0005-0000-0000-0000C6320000}"/>
    <cellStyle name="Input 2 3 2 5 2 4" xfId="16710" xr:uid="{00000000-0005-0000-0000-0000C7320000}"/>
    <cellStyle name="Input 2 3 2 5 2 4 2" xfId="30263" xr:uid="{00000000-0005-0000-0000-0000C8320000}"/>
    <cellStyle name="Input 2 3 2 5 2 5" xfId="22586" xr:uid="{00000000-0005-0000-0000-0000C9320000}"/>
    <cellStyle name="Input 2 3 2 5 2 5 2" xfId="36049" xr:uid="{00000000-0005-0000-0000-0000CA320000}"/>
    <cellStyle name="Input 2 3 2 5 2 6" xfId="28338" xr:uid="{00000000-0005-0000-0000-0000CB320000}"/>
    <cellStyle name="Input 2 3 2 5 3" xfId="19229" xr:uid="{00000000-0005-0000-0000-0000CC320000}"/>
    <cellStyle name="Input 2 3 2 5 3 2" xfId="25000" xr:uid="{00000000-0005-0000-0000-0000CD320000}"/>
    <cellStyle name="Input 2 3 2 5 3 3" xfId="32702" xr:uid="{00000000-0005-0000-0000-0000CE320000}"/>
    <cellStyle name="Input 2 3 2 5 4" xfId="18031" xr:uid="{00000000-0005-0000-0000-0000CF320000}"/>
    <cellStyle name="Input 2 3 2 5 4 2" xfId="23835" xr:uid="{00000000-0005-0000-0000-0000D0320000}"/>
    <cellStyle name="Input 2 3 2 5 4 3" xfId="31532" xr:uid="{00000000-0005-0000-0000-0000D1320000}"/>
    <cellStyle name="Input 2 3 2 5 5" xfId="15624" xr:uid="{00000000-0005-0000-0000-0000D2320000}"/>
    <cellStyle name="Input 2 3 2 5 5 2" xfId="29365" xr:uid="{00000000-0005-0000-0000-0000D3320000}"/>
    <cellStyle name="Input 2 3 2 5 6" xfId="21687" xr:uid="{00000000-0005-0000-0000-0000D4320000}"/>
    <cellStyle name="Input 2 3 2 5 6 2" xfId="35150" xr:uid="{00000000-0005-0000-0000-0000D5320000}"/>
    <cellStyle name="Input 2 3 2 5 7" xfId="27439" xr:uid="{00000000-0005-0000-0000-0000D6320000}"/>
    <cellStyle name="Input 2 3 2 6" xfId="6122" xr:uid="{00000000-0005-0000-0000-0000D7320000}"/>
    <cellStyle name="Input 2 3 2 6 2" xfId="19517" xr:uid="{00000000-0005-0000-0000-0000D8320000}"/>
    <cellStyle name="Input 2 3 2 6 2 2" xfId="25287" xr:uid="{00000000-0005-0000-0000-0000D9320000}"/>
    <cellStyle name="Input 2 3 2 6 2 3" xfId="32990" xr:uid="{00000000-0005-0000-0000-0000DA320000}"/>
    <cellStyle name="Input 2 3 2 6 3" xfId="18586" xr:uid="{00000000-0005-0000-0000-0000DB320000}"/>
    <cellStyle name="Input 2 3 2 6 3 2" xfId="24358" xr:uid="{00000000-0005-0000-0000-0000DC320000}"/>
    <cellStyle name="Input 2 3 2 6 3 3" xfId="32060" xr:uid="{00000000-0005-0000-0000-0000DD320000}"/>
    <cellStyle name="Input 2 3 2 6 4" xfId="15951" xr:uid="{00000000-0005-0000-0000-0000DE320000}"/>
    <cellStyle name="Input 2 3 2 6 4 2" xfId="29638" xr:uid="{00000000-0005-0000-0000-0000DF320000}"/>
    <cellStyle name="Input 2 3 2 6 5" xfId="21960" xr:uid="{00000000-0005-0000-0000-0000E0320000}"/>
    <cellStyle name="Input 2 3 2 6 5 2" xfId="35423" xr:uid="{00000000-0005-0000-0000-0000E1320000}"/>
    <cellStyle name="Input 2 3 2 6 6" xfId="27712" xr:uid="{00000000-0005-0000-0000-0000E2320000}"/>
    <cellStyle name="Input 2 3 2 7" xfId="18525" xr:uid="{00000000-0005-0000-0000-0000E3320000}"/>
    <cellStyle name="Input 2 3 2 7 2" xfId="24298" xr:uid="{00000000-0005-0000-0000-0000E4320000}"/>
    <cellStyle name="Input 2 3 2 7 3" xfId="31999" xr:uid="{00000000-0005-0000-0000-0000E5320000}"/>
    <cellStyle name="Input 2 3 2 8" xfId="17209" xr:uid="{00000000-0005-0000-0000-0000E6320000}"/>
    <cellStyle name="Input 2 3 2 8 2" xfId="23046" xr:uid="{00000000-0005-0000-0000-0000E7320000}"/>
    <cellStyle name="Input 2 3 2 8 2 2" xfId="36509" xr:uid="{00000000-0005-0000-0000-0000E8320000}"/>
    <cellStyle name="Input 2 3 2 8 3" xfId="30729" xr:uid="{00000000-0005-0000-0000-0000E9320000}"/>
    <cellStyle name="Input 2 3 2 9" xfId="14841" xr:uid="{00000000-0005-0000-0000-0000EA320000}"/>
    <cellStyle name="Input 2 3 2 9 2" xfId="28726" xr:uid="{00000000-0005-0000-0000-0000EB320000}"/>
    <cellStyle name="Input 2 3 3" xfId="4924" xr:uid="{00000000-0005-0000-0000-0000EC320000}"/>
    <cellStyle name="Input 2 3 3 2" xfId="5619" xr:uid="{00000000-0005-0000-0000-0000ED320000}"/>
    <cellStyle name="Input 2 3 3 2 2" xfId="6706" xr:uid="{00000000-0005-0000-0000-0000EE320000}"/>
    <cellStyle name="Input 2 3 3 2 2 2" xfId="20030" xr:uid="{00000000-0005-0000-0000-0000EF320000}"/>
    <cellStyle name="Input 2 3 3 2 2 2 2" xfId="25800" xr:uid="{00000000-0005-0000-0000-0000F0320000}"/>
    <cellStyle name="Input 2 3 3 2 2 2 3" xfId="33503" xr:uid="{00000000-0005-0000-0000-0000F1320000}"/>
    <cellStyle name="Input 2 3 3 2 2 3" xfId="20466" xr:uid="{00000000-0005-0000-0000-0000F2320000}"/>
    <cellStyle name="Input 2 3 3 2 2 3 2" xfId="26234" xr:uid="{00000000-0005-0000-0000-0000F3320000}"/>
    <cellStyle name="Input 2 3 3 2 2 3 3" xfId="33938" xr:uid="{00000000-0005-0000-0000-0000F4320000}"/>
    <cellStyle name="Input 2 3 3 2 2 4" xfId="16534" xr:uid="{00000000-0005-0000-0000-0000F5320000}"/>
    <cellStyle name="Input 2 3 3 2 2 4 2" xfId="30126" xr:uid="{00000000-0005-0000-0000-0000F6320000}"/>
    <cellStyle name="Input 2 3 3 2 2 5" xfId="22449" xr:uid="{00000000-0005-0000-0000-0000F7320000}"/>
    <cellStyle name="Input 2 3 3 2 2 5 2" xfId="35912" xr:uid="{00000000-0005-0000-0000-0000F8320000}"/>
    <cellStyle name="Input 2 3 3 2 2 6" xfId="28201" xr:uid="{00000000-0005-0000-0000-0000F9320000}"/>
    <cellStyle name="Input 2 3 3 2 3" xfId="19081" xr:uid="{00000000-0005-0000-0000-0000FA320000}"/>
    <cellStyle name="Input 2 3 3 2 3 2" xfId="24853" xr:uid="{00000000-0005-0000-0000-0000FB320000}"/>
    <cellStyle name="Input 2 3 3 2 3 3" xfId="32555" xr:uid="{00000000-0005-0000-0000-0000FC320000}"/>
    <cellStyle name="Input 2 3 3 2 4" xfId="17579" xr:uid="{00000000-0005-0000-0000-0000FD320000}"/>
    <cellStyle name="Input 2 3 3 2 4 2" xfId="23398" xr:uid="{00000000-0005-0000-0000-0000FE320000}"/>
    <cellStyle name="Input 2 3 3 2 4 2 2" xfId="36861" xr:uid="{00000000-0005-0000-0000-0000FF320000}"/>
    <cellStyle name="Input 2 3 3 2 4 3" xfId="31088" xr:uid="{00000000-0005-0000-0000-000000330000}"/>
    <cellStyle name="Input 2 3 3 2 5" xfId="15448" xr:uid="{00000000-0005-0000-0000-000001330000}"/>
    <cellStyle name="Input 2 3 3 2 5 2" xfId="29228" xr:uid="{00000000-0005-0000-0000-000002330000}"/>
    <cellStyle name="Input 2 3 3 2 6" xfId="21550" xr:uid="{00000000-0005-0000-0000-000003330000}"/>
    <cellStyle name="Input 2 3 3 2 6 2" xfId="35013" xr:uid="{00000000-0005-0000-0000-000004330000}"/>
    <cellStyle name="Input 2 3 3 2 7" xfId="27302" xr:uid="{00000000-0005-0000-0000-000005330000}"/>
    <cellStyle name="Input 2 3 3 3" xfId="5794" xr:uid="{00000000-0005-0000-0000-000006330000}"/>
    <cellStyle name="Input 2 3 3 3 2" xfId="6881" xr:uid="{00000000-0005-0000-0000-000007330000}"/>
    <cellStyle name="Input 2 3 3 3 2 2" xfId="20177" xr:uid="{00000000-0005-0000-0000-000008330000}"/>
    <cellStyle name="Input 2 3 3 3 2 2 2" xfId="25947" xr:uid="{00000000-0005-0000-0000-000009330000}"/>
    <cellStyle name="Input 2 3 3 3 2 2 3" xfId="33650" xr:uid="{00000000-0005-0000-0000-00000A330000}"/>
    <cellStyle name="Input 2 3 3 3 2 3" xfId="17223" xr:uid="{00000000-0005-0000-0000-00000B330000}"/>
    <cellStyle name="Input 2 3 3 3 2 3 2" xfId="23059" xr:uid="{00000000-0005-0000-0000-00000C330000}"/>
    <cellStyle name="Input 2 3 3 3 2 3 2 2" xfId="36522" xr:uid="{00000000-0005-0000-0000-00000D330000}"/>
    <cellStyle name="Input 2 3 3 3 2 3 3" xfId="30742" xr:uid="{00000000-0005-0000-0000-00000E330000}"/>
    <cellStyle name="Input 2 3 3 3 2 4" xfId="16709" xr:uid="{00000000-0005-0000-0000-00000F330000}"/>
    <cellStyle name="Input 2 3 3 3 2 4 2" xfId="30262" xr:uid="{00000000-0005-0000-0000-000010330000}"/>
    <cellStyle name="Input 2 3 3 3 2 5" xfId="22585" xr:uid="{00000000-0005-0000-0000-000011330000}"/>
    <cellStyle name="Input 2 3 3 3 2 5 2" xfId="36048" xr:uid="{00000000-0005-0000-0000-000012330000}"/>
    <cellStyle name="Input 2 3 3 3 2 6" xfId="28337" xr:uid="{00000000-0005-0000-0000-000013330000}"/>
    <cellStyle name="Input 2 3 3 3 3" xfId="19228" xr:uid="{00000000-0005-0000-0000-000014330000}"/>
    <cellStyle name="Input 2 3 3 3 3 2" xfId="24999" xr:uid="{00000000-0005-0000-0000-000015330000}"/>
    <cellStyle name="Input 2 3 3 3 3 3" xfId="32701" xr:uid="{00000000-0005-0000-0000-000016330000}"/>
    <cellStyle name="Input 2 3 3 3 4" xfId="17870" xr:uid="{00000000-0005-0000-0000-000017330000}"/>
    <cellStyle name="Input 2 3 3 3 4 2" xfId="23681" xr:uid="{00000000-0005-0000-0000-000018330000}"/>
    <cellStyle name="Input 2 3 3 3 4 2 2" xfId="37144" xr:uid="{00000000-0005-0000-0000-000019330000}"/>
    <cellStyle name="Input 2 3 3 3 4 3" xfId="31374" xr:uid="{00000000-0005-0000-0000-00001A330000}"/>
    <cellStyle name="Input 2 3 3 3 5" xfId="15623" xr:uid="{00000000-0005-0000-0000-00001B330000}"/>
    <cellStyle name="Input 2 3 3 3 5 2" xfId="29364" xr:uid="{00000000-0005-0000-0000-00001C330000}"/>
    <cellStyle name="Input 2 3 3 3 6" xfId="21686" xr:uid="{00000000-0005-0000-0000-00001D330000}"/>
    <cellStyle name="Input 2 3 3 3 6 2" xfId="35149" xr:uid="{00000000-0005-0000-0000-00001E330000}"/>
    <cellStyle name="Input 2 3 3 3 7" xfId="27438" xr:uid="{00000000-0005-0000-0000-00001F330000}"/>
    <cellStyle name="Input 2 3 3 4" xfId="6121" xr:uid="{00000000-0005-0000-0000-000020330000}"/>
    <cellStyle name="Input 2 3 3 4 2" xfId="19516" xr:uid="{00000000-0005-0000-0000-000021330000}"/>
    <cellStyle name="Input 2 3 3 4 2 2" xfId="25286" xr:uid="{00000000-0005-0000-0000-000022330000}"/>
    <cellStyle name="Input 2 3 3 4 2 3" xfId="32989" xr:uid="{00000000-0005-0000-0000-000023330000}"/>
    <cellStyle name="Input 2 3 3 4 3" xfId="17799" xr:uid="{00000000-0005-0000-0000-000024330000}"/>
    <cellStyle name="Input 2 3 3 4 3 2" xfId="23614" xr:uid="{00000000-0005-0000-0000-000025330000}"/>
    <cellStyle name="Input 2 3 3 4 3 2 2" xfId="37077" xr:uid="{00000000-0005-0000-0000-000026330000}"/>
    <cellStyle name="Input 2 3 3 4 3 3" xfId="31305" xr:uid="{00000000-0005-0000-0000-000027330000}"/>
    <cellStyle name="Input 2 3 3 4 4" xfId="15950" xr:uid="{00000000-0005-0000-0000-000028330000}"/>
    <cellStyle name="Input 2 3 3 4 4 2" xfId="29637" xr:uid="{00000000-0005-0000-0000-000029330000}"/>
    <cellStyle name="Input 2 3 3 4 5" xfId="21959" xr:uid="{00000000-0005-0000-0000-00002A330000}"/>
    <cellStyle name="Input 2 3 3 4 5 2" xfId="35422" xr:uid="{00000000-0005-0000-0000-00002B330000}"/>
    <cellStyle name="Input 2 3 3 4 6" xfId="27711" xr:uid="{00000000-0005-0000-0000-00002C330000}"/>
    <cellStyle name="Input 2 3 3 5" xfId="18524" xr:uid="{00000000-0005-0000-0000-00002D330000}"/>
    <cellStyle name="Input 2 3 3 5 2" xfId="24297" xr:uid="{00000000-0005-0000-0000-00002E330000}"/>
    <cellStyle name="Input 2 3 3 5 3" xfId="31998" xr:uid="{00000000-0005-0000-0000-00002F330000}"/>
    <cellStyle name="Input 2 3 3 6" xfId="20939" xr:uid="{00000000-0005-0000-0000-000030330000}"/>
    <cellStyle name="Input 2 3 3 6 2" xfId="26697" xr:uid="{00000000-0005-0000-0000-000031330000}"/>
    <cellStyle name="Input 2 3 3 6 3" xfId="34402" xr:uid="{00000000-0005-0000-0000-000032330000}"/>
    <cellStyle name="Input 2 3 3 7" xfId="14840" xr:uid="{00000000-0005-0000-0000-000033330000}"/>
    <cellStyle name="Input 2 3 3 7 2" xfId="28725" xr:uid="{00000000-0005-0000-0000-000034330000}"/>
    <cellStyle name="Input 2 3 3 8" xfId="21058" xr:uid="{00000000-0005-0000-0000-000035330000}"/>
    <cellStyle name="Input 2 3 3 8 2" xfId="34521" xr:uid="{00000000-0005-0000-0000-000036330000}"/>
    <cellStyle name="Input 2 3 3 9" xfId="26812" xr:uid="{00000000-0005-0000-0000-000037330000}"/>
    <cellStyle name="Input 2 3 4" xfId="7963" xr:uid="{00000000-0005-0000-0000-000038330000}"/>
    <cellStyle name="Input 2 4" xfId="4928" xr:uid="{00000000-0005-0000-0000-000039330000}"/>
    <cellStyle name="Input 2 4 10" xfId="21062" xr:uid="{00000000-0005-0000-0000-00003A330000}"/>
    <cellStyle name="Input 2 4 10 2" xfId="34525" xr:uid="{00000000-0005-0000-0000-00003B330000}"/>
    <cellStyle name="Input 2 4 11" xfId="26816" xr:uid="{00000000-0005-0000-0000-00003C330000}"/>
    <cellStyle name="Input 2 4 2" xfId="4929" xr:uid="{00000000-0005-0000-0000-00003D330000}"/>
    <cellStyle name="Input 2 4 2 2" xfId="5624" xr:uid="{00000000-0005-0000-0000-00003E330000}"/>
    <cellStyle name="Input 2 4 2 2 2" xfId="6711" xr:uid="{00000000-0005-0000-0000-00003F330000}"/>
    <cellStyle name="Input 2 4 2 2 2 2" xfId="20035" xr:uid="{00000000-0005-0000-0000-000040330000}"/>
    <cellStyle name="Input 2 4 2 2 2 2 2" xfId="25805" xr:uid="{00000000-0005-0000-0000-000041330000}"/>
    <cellStyle name="Input 2 4 2 2 2 2 3" xfId="33508" xr:uid="{00000000-0005-0000-0000-000042330000}"/>
    <cellStyle name="Input 2 4 2 2 2 3" xfId="17204" xr:uid="{00000000-0005-0000-0000-000043330000}"/>
    <cellStyle name="Input 2 4 2 2 2 3 2" xfId="23041" xr:uid="{00000000-0005-0000-0000-000044330000}"/>
    <cellStyle name="Input 2 4 2 2 2 3 2 2" xfId="36504" xr:uid="{00000000-0005-0000-0000-000045330000}"/>
    <cellStyle name="Input 2 4 2 2 2 3 3" xfId="30724" xr:uid="{00000000-0005-0000-0000-000046330000}"/>
    <cellStyle name="Input 2 4 2 2 2 4" xfId="16539" xr:uid="{00000000-0005-0000-0000-000047330000}"/>
    <cellStyle name="Input 2 4 2 2 2 4 2" xfId="30131" xr:uid="{00000000-0005-0000-0000-000048330000}"/>
    <cellStyle name="Input 2 4 2 2 2 5" xfId="22454" xr:uid="{00000000-0005-0000-0000-000049330000}"/>
    <cellStyle name="Input 2 4 2 2 2 5 2" xfId="35917" xr:uid="{00000000-0005-0000-0000-00004A330000}"/>
    <cellStyle name="Input 2 4 2 2 2 6" xfId="28206" xr:uid="{00000000-0005-0000-0000-00004B330000}"/>
    <cellStyle name="Input 2 4 2 2 3" xfId="19086" xr:uid="{00000000-0005-0000-0000-00004C330000}"/>
    <cellStyle name="Input 2 4 2 2 3 2" xfId="24858" xr:uid="{00000000-0005-0000-0000-00004D330000}"/>
    <cellStyle name="Input 2 4 2 2 3 3" xfId="32560" xr:uid="{00000000-0005-0000-0000-00004E330000}"/>
    <cellStyle name="Input 2 4 2 2 4" xfId="17921" xr:uid="{00000000-0005-0000-0000-00004F330000}"/>
    <cellStyle name="Input 2 4 2 2 4 2" xfId="23731" xr:uid="{00000000-0005-0000-0000-000050330000}"/>
    <cellStyle name="Input 2 4 2 2 4 2 2" xfId="37194" xr:uid="{00000000-0005-0000-0000-000051330000}"/>
    <cellStyle name="Input 2 4 2 2 4 3" xfId="31425" xr:uid="{00000000-0005-0000-0000-000052330000}"/>
    <cellStyle name="Input 2 4 2 2 5" xfId="15453" xr:uid="{00000000-0005-0000-0000-000053330000}"/>
    <cellStyle name="Input 2 4 2 2 5 2" xfId="29233" xr:uid="{00000000-0005-0000-0000-000054330000}"/>
    <cellStyle name="Input 2 4 2 2 6" xfId="21555" xr:uid="{00000000-0005-0000-0000-000055330000}"/>
    <cellStyle name="Input 2 4 2 2 6 2" xfId="35018" xr:uid="{00000000-0005-0000-0000-000056330000}"/>
    <cellStyle name="Input 2 4 2 2 7" xfId="27307" xr:uid="{00000000-0005-0000-0000-000057330000}"/>
    <cellStyle name="Input 2 4 2 3" xfId="5799" xr:uid="{00000000-0005-0000-0000-000058330000}"/>
    <cellStyle name="Input 2 4 2 3 2" xfId="6886" xr:uid="{00000000-0005-0000-0000-000059330000}"/>
    <cellStyle name="Input 2 4 2 3 2 2" xfId="20182" xr:uid="{00000000-0005-0000-0000-00005A330000}"/>
    <cellStyle name="Input 2 4 2 3 2 2 2" xfId="25952" xr:uid="{00000000-0005-0000-0000-00005B330000}"/>
    <cellStyle name="Input 2 4 2 3 2 2 3" xfId="33655" xr:uid="{00000000-0005-0000-0000-00005C330000}"/>
    <cellStyle name="Input 2 4 2 3 2 3" xfId="17505" xr:uid="{00000000-0005-0000-0000-00005D330000}"/>
    <cellStyle name="Input 2 4 2 3 2 3 2" xfId="23328" xr:uid="{00000000-0005-0000-0000-00005E330000}"/>
    <cellStyle name="Input 2 4 2 3 2 3 2 2" xfId="36791" xr:uid="{00000000-0005-0000-0000-00005F330000}"/>
    <cellStyle name="Input 2 4 2 3 2 3 3" xfId="31016" xr:uid="{00000000-0005-0000-0000-000060330000}"/>
    <cellStyle name="Input 2 4 2 3 2 4" xfId="16714" xr:uid="{00000000-0005-0000-0000-000061330000}"/>
    <cellStyle name="Input 2 4 2 3 2 4 2" xfId="30267" xr:uid="{00000000-0005-0000-0000-000062330000}"/>
    <cellStyle name="Input 2 4 2 3 2 5" xfId="22590" xr:uid="{00000000-0005-0000-0000-000063330000}"/>
    <cellStyle name="Input 2 4 2 3 2 5 2" xfId="36053" xr:uid="{00000000-0005-0000-0000-000064330000}"/>
    <cellStyle name="Input 2 4 2 3 2 6" xfId="28342" xr:uid="{00000000-0005-0000-0000-000065330000}"/>
    <cellStyle name="Input 2 4 2 3 3" xfId="19233" xr:uid="{00000000-0005-0000-0000-000066330000}"/>
    <cellStyle name="Input 2 4 2 3 3 2" xfId="25004" xr:uid="{00000000-0005-0000-0000-000067330000}"/>
    <cellStyle name="Input 2 4 2 3 3 3" xfId="32706" xr:uid="{00000000-0005-0000-0000-000068330000}"/>
    <cellStyle name="Input 2 4 2 3 4" xfId="19189" xr:uid="{00000000-0005-0000-0000-000069330000}"/>
    <cellStyle name="Input 2 4 2 3 4 2" xfId="24960" xr:uid="{00000000-0005-0000-0000-00006A330000}"/>
    <cellStyle name="Input 2 4 2 3 4 3" xfId="32662" xr:uid="{00000000-0005-0000-0000-00006B330000}"/>
    <cellStyle name="Input 2 4 2 3 5" xfId="15628" xr:uid="{00000000-0005-0000-0000-00006C330000}"/>
    <cellStyle name="Input 2 4 2 3 5 2" xfId="29369" xr:uid="{00000000-0005-0000-0000-00006D330000}"/>
    <cellStyle name="Input 2 4 2 3 6" xfId="21691" xr:uid="{00000000-0005-0000-0000-00006E330000}"/>
    <cellStyle name="Input 2 4 2 3 6 2" xfId="35154" xr:uid="{00000000-0005-0000-0000-00006F330000}"/>
    <cellStyle name="Input 2 4 2 3 7" xfId="27443" xr:uid="{00000000-0005-0000-0000-000070330000}"/>
    <cellStyle name="Input 2 4 2 4" xfId="6126" xr:uid="{00000000-0005-0000-0000-000071330000}"/>
    <cellStyle name="Input 2 4 2 4 2" xfId="19521" xr:uid="{00000000-0005-0000-0000-000072330000}"/>
    <cellStyle name="Input 2 4 2 4 2 2" xfId="25291" xr:uid="{00000000-0005-0000-0000-000073330000}"/>
    <cellStyle name="Input 2 4 2 4 2 3" xfId="32994" xr:uid="{00000000-0005-0000-0000-000074330000}"/>
    <cellStyle name="Input 2 4 2 4 3" xfId="16936" xr:uid="{00000000-0005-0000-0000-000075330000}"/>
    <cellStyle name="Input 2 4 2 4 3 2" xfId="22787" xr:uid="{00000000-0005-0000-0000-000076330000}"/>
    <cellStyle name="Input 2 4 2 4 3 2 2" xfId="36250" xr:uid="{00000000-0005-0000-0000-000077330000}"/>
    <cellStyle name="Input 2 4 2 4 3 3" xfId="30465" xr:uid="{00000000-0005-0000-0000-000078330000}"/>
    <cellStyle name="Input 2 4 2 4 4" xfId="15955" xr:uid="{00000000-0005-0000-0000-000079330000}"/>
    <cellStyle name="Input 2 4 2 4 4 2" xfId="29642" xr:uid="{00000000-0005-0000-0000-00007A330000}"/>
    <cellStyle name="Input 2 4 2 4 5" xfId="21964" xr:uid="{00000000-0005-0000-0000-00007B330000}"/>
    <cellStyle name="Input 2 4 2 4 5 2" xfId="35427" xr:uid="{00000000-0005-0000-0000-00007C330000}"/>
    <cellStyle name="Input 2 4 2 4 6" xfId="27716" xr:uid="{00000000-0005-0000-0000-00007D330000}"/>
    <cellStyle name="Input 2 4 2 5" xfId="18529" xr:uid="{00000000-0005-0000-0000-00007E330000}"/>
    <cellStyle name="Input 2 4 2 5 2" xfId="24302" xr:uid="{00000000-0005-0000-0000-00007F330000}"/>
    <cellStyle name="Input 2 4 2 5 3" xfId="32003" xr:uid="{00000000-0005-0000-0000-000080330000}"/>
    <cellStyle name="Input 2 4 2 6" xfId="17574" xr:uid="{00000000-0005-0000-0000-000081330000}"/>
    <cellStyle name="Input 2 4 2 6 2" xfId="23393" xr:uid="{00000000-0005-0000-0000-000082330000}"/>
    <cellStyle name="Input 2 4 2 6 2 2" xfId="36856" xr:uid="{00000000-0005-0000-0000-000083330000}"/>
    <cellStyle name="Input 2 4 2 6 3" xfId="31083" xr:uid="{00000000-0005-0000-0000-000084330000}"/>
    <cellStyle name="Input 2 4 2 7" xfId="14845" xr:uid="{00000000-0005-0000-0000-000085330000}"/>
    <cellStyle name="Input 2 4 2 7 2" xfId="28730" xr:uid="{00000000-0005-0000-0000-000086330000}"/>
    <cellStyle name="Input 2 4 2 8" xfId="21063" xr:uid="{00000000-0005-0000-0000-000087330000}"/>
    <cellStyle name="Input 2 4 2 8 2" xfId="34526" xr:uid="{00000000-0005-0000-0000-000088330000}"/>
    <cellStyle name="Input 2 4 2 9" xfId="26817" xr:uid="{00000000-0005-0000-0000-000089330000}"/>
    <cellStyle name="Input 2 4 3" xfId="4930" xr:uid="{00000000-0005-0000-0000-00008A330000}"/>
    <cellStyle name="Input 2 4 3 2" xfId="5625" xr:uid="{00000000-0005-0000-0000-00008B330000}"/>
    <cellStyle name="Input 2 4 3 2 2" xfId="6712" xr:uid="{00000000-0005-0000-0000-00008C330000}"/>
    <cellStyle name="Input 2 4 3 2 2 2" xfId="20036" xr:uid="{00000000-0005-0000-0000-00008D330000}"/>
    <cellStyle name="Input 2 4 3 2 2 2 2" xfId="25806" xr:uid="{00000000-0005-0000-0000-00008E330000}"/>
    <cellStyle name="Input 2 4 3 2 2 2 3" xfId="33509" xr:uid="{00000000-0005-0000-0000-00008F330000}"/>
    <cellStyle name="Input 2 4 3 2 2 3" xfId="20729" xr:uid="{00000000-0005-0000-0000-000090330000}"/>
    <cellStyle name="Input 2 4 3 2 2 3 2" xfId="26492" xr:uid="{00000000-0005-0000-0000-000091330000}"/>
    <cellStyle name="Input 2 4 3 2 2 3 3" xfId="34197" xr:uid="{00000000-0005-0000-0000-000092330000}"/>
    <cellStyle name="Input 2 4 3 2 2 4" xfId="16540" xr:uid="{00000000-0005-0000-0000-000093330000}"/>
    <cellStyle name="Input 2 4 3 2 2 4 2" xfId="30132" xr:uid="{00000000-0005-0000-0000-000094330000}"/>
    <cellStyle name="Input 2 4 3 2 2 5" xfId="22455" xr:uid="{00000000-0005-0000-0000-000095330000}"/>
    <cellStyle name="Input 2 4 3 2 2 5 2" xfId="35918" xr:uid="{00000000-0005-0000-0000-000096330000}"/>
    <cellStyle name="Input 2 4 3 2 2 6" xfId="28207" xr:uid="{00000000-0005-0000-0000-000097330000}"/>
    <cellStyle name="Input 2 4 3 2 3" xfId="19087" xr:uid="{00000000-0005-0000-0000-000098330000}"/>
    <cellStyle name="Input 2 4 3 2 3 2" xfId="24859" xr:uid="{00000000-0005-0000-0000-000099330000}"/>
    <cellStyle name="Input 2 4 3 2 3 3" xfId="32561" xr:uid="{00000000-0005-0000-0000-00009A330000}"/>
    <cellStyle name="Input 2 4 3 2 4" xfId="20446" xr:uid="{00000000-0005-0000-0000-00009B330000}"/>
    <cellStyle name="Input 2 4 3 2 4 2" xfId="26214" xr:uid="{00000000-0005-0000-0000-00009C330000}"/>
    <cellStyle name="Input 2 4 3 2 4 3" xfId="33918" xr:uid="{00000000-0005-0000-0000-00009D330000}"/>
    <cellStyle name="Input 2 4 3 2 5" xfId="15454" xr:uid="{00000000-0005-0000-0000-00009E330000}"/>
    <cellStyle name="Input 2 4 3 2 5 2" xfId="29234" xr:uid="{00000000-0005-0000-0000-00009F330000}"/>
    <cellStyle name="Input 2 4 3 2 6" xfId="21556" xr:uid="{00000000-0005-0000-0000-0000A0330000}"/>
    <cellStyle name="Input 2 4 3 2 6 2" xfId="35019" xr:uid="{00000000-0005-0000-0000-0000A1330000}"/>
    <cellStyle name="Input 2 4 3 2 7" xfId="27308" xr:uid="{00000000-0005-0000-0000-0000A2330000}"/>
    <cellStyle name="Input 2 4 3 3" xfId="5800" xr:uid="{00000000-0005-0000-0000-0000A3330000}"/>
    <cellStyle name="Input 2 4 3 3 2" xfId="6887" xr:uid="{00000000-0005-0000-0000-0000A4330000}"/>
    <cellStyle name="Input 2 4 3 3 2 2" xfId="20183" xr:uid="{00000000-0005-0000-0000-0000A5330000}"/>
    <cellStyle name="Input 2 4 3 3 2 2 2" xfId="25953" xr:uid="{00000000-0005-0000-0000-0000A6330000}"/>
    <cellStyle name="Input 2 4 3 3 2 2 3" xfId="33656" xr:uid="{00000000-0005-0000-0000-0000A7330000}"/>
    <cellStyle name="Input 2 4 3 3 2 3" xfId="17783" xr:uid="{00000000-0005-0000-0000-0000A8330000}"/>
    <cellStyle name="Input 2 4 3 3 2 3 2" xfId="23598" xr:uid="{00000000-0005-0000-0000-0000A9330000}"/>
    <cellStyle name="Input 2 4 3 3 2 3 2 2" xfId="37061" xr:uid="{00000000-0005-0000-0000-0000AA330000}"/>
    <cellStyle name="Input 2 4 3 3 2 3 3" xfId="31289" xr:uid="{00000000-0005-0000-0000-0000AB330000}"/>
    <cellStyle name="Input 2 4 3 3 2 4" xfId="16715" xr:uid="{00000000-0005-0000-0000-0000AC330000}"/>
    <cellStyle name="Input 2 4 3 3 2 4 2" xfId="30268" xr:uid="{00000000-0005-0000-0000-0000AD330000}"/>
    <cellStyle name="Input 2 4 3 3 2 5" xfId="22591" xr:uid="{00000000-0005-0000-0000-0000AE330000}"/>
    <cellStyle name="Input 2 4 3 3 2 5 2" xfId="36054" xr:uid="{00000000-0005-0000-0000-0000AF330000}"/>
    <cellStyle name="Input 2 4 3 3 2 6" xfId="28343" xr:uid="{00000000-0005-0000-0000-0000B0330000}"/>
    <cellStyle name="Input 2 4 3 3 3" xfId="19234" xr:uid="{00000000-0005-0000-0000-0000B1330000}"/>
    <cellStyle name="Input 2 4 3 3 3 2" xfId="25005" xr:uid="{00000000-0005-0000-0000-0000B2330000}"/>
    <cellStyle name="Input 2 4 3 3 3 3" xfId="32707" xr:uid="{00000000-0005-0000-0000-0000B3330000}"/>
    <cellStyle name="Input 2 4 3 3 4" xfId="20815" xr:uid="{00000000-0005-0000-0000-0000B4330000}"/>
    <cellStyle name="Input 2 4 3 3 4 2" xfId="26576" xr:uid="{00000000-0005-0000-0000-0000B5330000}"/>
    <cellStyle name="Input 2 4 3 3 4 3" xfId="34281" xr:uid="{00000000-0005-0000-0000-0000B6330000}"/>
    <cellStyle name="Input 2 4 3 3 5" xfId="15629" xr:uid="{00000000-0005-0000-0000-0000B7330000}"/>
    <cellStyle name="Input 2 4 3 3 5 2" xfId="29370" xr:uid="{00000000-0005-0000-0000-0000B8330000}"/>
    <cellStyle name="Input 2 4 3 3 6" xfId="21692" xr:uid="{00000000-0005-0000-0000-0000B9330000}"/>
    <cellStyle name="Input 2 4 3 3 6 2" xfId="35155" xr:uid="{00000000-0005-0000-0000-0000BA330000}"/>
    <cellStyle name="Input 2 4 3 3 7" xfId="27444" xr:uid="{00000000-0005-0000-0000-0000BB330000}"/>
    <cellStyle name="Input 2 4 3 4" xfId="6127" xr:uid="{00000000-0005-0000-0000-0000BC330000}"/>
    <cellStyle name="Input 2 4 3 4 2" xfId="19522" xr:uid="{00000000-0005-0000-0000-0000BD330000}"/>
    <cellStyle name="Input 2 4 3 4 2 2" xfId="25292" xr:uid="{00000000-0005-0000-0000-0000BE330000}"/>
    <cellStyle name="Input 2 4 3 4 2 3" xfId="32995" xr:uid="{00000000-0005-0000-0000-0000BF330000}"/>
    <cellStyle name="Input 2 4 3 4 3" xfId="18054" xr:uid="{00000000-0005-0000-0000-0000C0330000}"/>
    <cellStyle name="Input 2 4 3 4 3 2" xfId="23857" xr:uid="{00000000-0005-0000-0000-0000C1330000}"/>
    <cellStyle name="Input 2 4 3 4 3 3" xfId="31554" xr:uid="{00000000-0005-0000-0000-0000C2330000}"/>
    <cellStyle name="Input 2 4 3 4 4" xfId="15956" xr:uid="{00000000-0005-0000-0000-0000C3330000}"/>
    <cellStyle name="Input 2 4 3 4 4 2" xfId="29643" xr:uid="{00000000-0005-0000-0000-0000C4330000}"/>
    <cellStyle name="Input 2 4 3 4 5" xfId="21965" xr:uid="{00000000-0005-0000-0000-0000C5330000}"/>
    <cellStyle name="Input 2 4 3 4 5 2" xfId="35428" xr:uid="{00000000-0005-0000-0000-0000C6330000}"/>
    <cellStyle name="Input 2 4 3 4 6" xfId="27717" xr:uid="{00000000-0005-0000-0000-0000C7330000}"/>
    <cellStyle name="Input 2 4 3 5" xfId="18530" xr:uid="{00000000-0005-0000-0000-0000C8330000}"/>
    <cellStyle name="Input 2 4 3 5 2" xfId="24303" xr:uid="{00000000-0005-0000-0000-0000C9330000}"/>
    <cellStyle name="Input 2 4 3 5 3" xfId="32004" xr:uid="{00000000-0005-0000-0000-0000CA330000}"/>
    <cellStyle name="Input 2 4 3 6" xfId="18296" xr:uid="{00000000-0005-0000-0000-0000CB330000}"/>
    <cellStyle name="Input 2 4 3 6 2" xfId="24078" xr:uid="{00000000-0005-0000-0000-0000CC330000}"/>
    <cellStyle name="Input 2 4 3 6 3" xfId="31779" xr:uid="{00000000-0005-0000-0000-0000CD330000}"/>
    <cellStyle name="Input 2 4 3 7" xfId="14846" xr:uid="{00000000-0005-0000-0000-0000CE330000}"/>
    <cellStyle name="Input 2 4 3 7 2" xfId="28731" xr:uid="{00000000-0005-0000-0000-0000CF330000}"/>
    <cellStyle name="Input 2 4 3 8" xfId="21064" xr:uid="{00000000-0005-0000-0000-0000D0330000}"/>
    <cellStyle name="Input 2 4 3 8 2" xfId="34527" xr:uid="{00000000-0005-0000-0000-0000D1330000}"/>
    <cellStyle name="Input 2 4 3 9" xfId="26818" xr:uid="{00000000-0005-0000-0000-0000D2330000}"/>
    <cellStyle name="Input 2 4 4" xfId="5623" xr:uid="{00000000-0005-0000-0000-0000D3330000}"/>
    <cellStyle name="Input 2 4 4 2" xfId="6710" xr:uid="{00000000-0005-0000-0000-0000D4330000}"/>
    <cellStyle name="Input 2 4 4 2 2" xfId="20034" xr:uid="{00000000-0005-0000-0000-0000D5330000}"/>
    <cellStyle name="Input 2 4 4 2 2 2" xfId="25804" xr:uid="{00000000-0005-0000-0000-0000D6330000}"/>
    <cellStyle name="Input 2 4 4 2 2 3" xfId="33507" xr:uid="{00000000-0005-0000-0000-0000D7330000}"/>
    <cellStyle name="Input 2 4 4 2 3" xfId="17933" xr:uid="{00000000-0005-0000-0000-0000D8330000}"/>
    <cellStyle name="Input 2 4 4 2 3 2" xfId="23742" xr:uid="{00000000-0005-0000-0000-0000D9330000}"/>
    <cellStyle name="Input 2 4 4 2 3 2 2" xfId="37205" xr:uid="{00000000-0005-0000-0000-0000DA330000}"/>
    <cellStyle name="Input 2 4 4 2 3 3" xfId="31437" xr:uid="{00000000-0005-0000-0000-0000DB330000}"/>
    <cellStyle name="Input 2 4 4 2 4" xfId="16538" xr:uid="{00000000-0005-0000-0000-0000DC330000}"/>
    <cellStyle name="Input 2 4 4 2 4 2" xfId="30130" xr:uid="{00000000-0005-0000-0000-0000DD330000}"/>
    <cellStyle name="Input 2 4 4 2 5" xfId="22453" xr:uid="{00000000-0005-0000-0000-0000DE330000}"/>
    <cellStyle name="Input 2 4 4 2 5 2" xfId="35916" xr:uid="{00000000-0005-0000-0000-0000DF330000}"/>
    <cellStyle name="Input 2 4 4 2 6" xfId="28205" xr:uid="{00000000-0005-0000-0000-0000E0330000}"/>
    <cellStyle name="Input 2 4 4 3" xfId="19085" xr:uid="{00000000-0005-0000-0000-0000E1330000}"/>
    <cellStyle name="Input 2 4 4 3 2" xfId="24857" xr:uid="{00000000-0005-0000-0000-0000E2330000}"/>
    <cellStyle name="Input 2 4 4 3 3" xfId="32559" xr:uid="{00000000-0005-0000-0000-0000E3330000}"/>
    <cellStyle name="Input 2 4 4 4" xfId="17903" xr:uid="{00000000-0005-0000-0000-0000E4330000}"/>
    <cellStyle name="Input 2 4 4 4 2" xfId="23713" xr:uid="{00000000-0005-0000-0000-0000E5330000}"/>
    <cellStyle name="Input 2 4 4 4 2 2" xfId="37176" xr:uid="{00000000-0005-0000-0000-0000E6330000}"/>
    <cellStyle name="Input 2 4 4 4 3" xfId="31407" xr:uid="{00000000-0005-0000-0000-0000E7330000}"/>
    <cellStyle name="Input 2 4 4 5" xfId="15452" xr:uid="{00000000-0005-0000-0000-0000E8330000}"/>
    <cellStyle name="Input 2 4 4 5 2" xfId="29232" xr:uid="{00000000-0005-0000-0000-0000E9330000}"/>
    <cellStyle name="Input 2 4 4 6" xfId="21554" xr:uid="{00000000-0005-0000-0000-0000EA330000}"/>
    <cellStyle name="Input 2 4 4 6 2" xfId="35017" xr:uid="{00000000-0005-0000-0000-0000EB330000}"/>
    <cellStyle name="Input 2 4 4 7" xfId="27306" xr:uid="{00000000-0005-0000-0000-0000EC330000}"/>
    <cellStyle name="Input 2 4 5" xfId="5798" xr:uid="{00000000-0005-0000-0000-0000ED330000}"/>
    <cellStyle name="Input 2 4 5 2" xfId="6885" xr:uid="{00000000-0005-0000-0000-0000EE330000}"/>
    <cellStyle name="Input 2 4 5 2 2" xfId="20181" xr:uid="{00000000-0005-0000-0000-0000EF330000}"/>
    <cellStyle name="Input 2 4 5 2 2 2" xfId="25951" xr:uid="{00000000-0005-0000-0000-0000F0330000}"/>
    <cellStyle name="Input 2 4 5 2 2 3" xfId="33654" xr:uid="{00000000-0005-0000-0000-0000F1330000}"/>
    <cellStyle name="Input 2 4 5 2 3" xfId="20369" xr:uid="{00000000-0005-0000-0000-0000F2330000}"/>
    <cellStyle name="Input 2 4 5 2 3 2" xfId="26139" xr:uid="{00000000-0005-0000-0000-0000F3330000}"/>
    <cellStyle name="Input 2 4 5 2 3 3" xfId="33842" xr:uid="{00000000-0005-0000-0000-0000F4330000}"/>
    <cellStyle name="Input 2 4 5 2 4" xfId="16713" xr:uid="{00000000-0005-0000-0000-0000F5330000}"/>
    <cellStyle name="Input 2 4 5 2 4 2" xfId="30266" xr:uid="{00000000-0005-0000-0000-0000F6330000}"/>
    <cellStyle name="Input 2 4 5 2 5" xfId="22589" xr:uid="{00000000-0005-0000-0000-0000F7330000}"/>
    <cellStyle name="Input 2 4 5 2 5 2" xfId="36052" xr:uid="{00000000-0005-0000-0000-0000F8330000}"/>
    <cellStyle name="Input 2 4 5 2 6" xfId="28341" xr:uid="{00000000-0005-0000-0000-0000F9330000}"/>
    <cellStyle name="Input 2 4 5 3" xfId="19232" xr:uid="{00000000-0005-0000-0000-0000FA330000}"/>
    <cellStyle name="Input 2 4 5 3 2" xfId="25003" xr:uid="{00000000-0005-0000-0000-0000FB330000}"/>
    <cellStyle name="Input 2 4 5 3 3" xfId="32705" xr:uid="{00000000-0005-0000-0000-0000FC330000}"/>
    <cellStyle name="Input 2 4 5 4" xfId="20361" xr:uid="{00000000-0005-0000-0000-0000FD330000}"/>
    <cellStyle name="Input 2 4 5 4 2" xfId="26131" xr:uid="{00000000-0005-0000-0000-0000FE330000}"/>
    <cellStyle name="Input 2 4 5 4 3" xfId="33834" xr:uid="{00000000-0005-0000-0000-0000FF330000}"/>
    <cellStyle name="Input 2 4 5 5" xfId="15627" xr:uid="{00000000-0005-0000-0000-000000340000}"/>
    <cellStyle name="Input 2 4 5 5 2" xfId="29368" xr:uid="{00000000-0005-0000-0000-000001340000}"/>
    <cellStyle name="Input 2 4 5 6" xfId="21690" xr:uid="{00000000-0005-0000-0000-000002340000}"/>
    <cellStyle name="Input 2 4 5 6 2" xfId="35153" xr:uid="{00000000-0005-0000-0000-000003340000}"/>
    <cellStyle name="Input 2 4 5 7" xfId="27442" xr:uid="{00000000-0005-0000-0000-000004340000}"/>
    <cellStyle name="Input 2 4 6" xfId="6125" xr:uid="{00000000-0005-0000-0000-000005340000}"/>
    <cellStyle name="Input 2 4 6 2" xfId="19520" xr:uid="{00000000-0005-0000-0000-000006340000}"/>
    <cellStyle name="Input 2 4 6 2 2" xfId="25290" xr:uid="{00000000-0005-0000-0000-000007340000}"/>
    <cellStyle name="Input 2 4 6 2 3" xfId="32993" xr:uid="{00000000-0005-0000-0000-000008340000}"/>
    <cellStyle name="Input 2 4 6 3" xfId="17997" xr:uid="{00000000-0005-0000-0000-000009340000}"/>
    <cellStyle name="Input 2 4 6 3 2" xfId="23803" xr:uid="{00000000-0005-0000-0000-00000A340000}"/>
    <cellStyle name="Input 2 4 6 3 3" xfId="31500" xr:uid="{00000000-0005-0000-0000-00000B340000}"/>
    <cellStyle name="Input 2 4 6 4" xfId="15954" xr:uid="{00000000-0005-0000-0000-00000C340000}"/>
    <cellStyle name="Input 2 4 6 4 2" xfId="29641" xr:uid="{00000000-0005-0000-0000-00000D340000}"/>
    <cellStyle name="Input 2 4 6 5" xfId="21963" xr:uid="{00000000-0005-0000-0000-00000E340000}"/>
    <cellStyle name="Input 2 4 6 5 2" xfId="35426" xr:uid="{00000000-0005-0000-0000-00000F340000}"/>
    <cellStyle name="Input 2 4 6 6" xfId="27715" xr:uid="{00000000-0005-0000-0000-000010340000}"/>
    <cellStyle name="Input 2 4 7" xfId="18528" xr:uid="{00000000-0005-0000-0000-000011340000}"/>
    <cellStyle name="Input 2 4 7 2" xfId="24301" xr:uid="{00000000-0005-0000-0000-000012340000}"/>
    <cellStyle name="Input 2 4 7 3" xfId="32002" xr:uid="{00000000-0005-0000-0000-000013340000}"/>
    <cellStyle name="Input 2 4 8" xfId="20518" xr:uid="{00000000-0005-0000-0000-000014340000}"/>
    <cellStyle name="Input 2 4 8 2" xfId="26283" xr:uid="{00000000-0005-0000-0000-000015340000}"/>
    <cellStyle name="Input 2 4 8 3" xfId="33987" xr:uid="{00000000-0005-0000-0000-000016340000}"/>
    <cellStyle name="Input 2 4 9" xfId="14844" xr:uid="{00000000-0005-0000-0000-000017340000}"/>
    <cellStyle name="Input 2 4 9 2" xfId="28729" xr:uid="{00000000-0005-0000-0000-000018340000}"/>
    <cellStyle name="Input 2 5" xfId="4931" xr:uid="{00000000-0005-0000-0000-000019340000}"/>
    <cellStyle name="Input 2 5 2" xfId="5626" xr:uid="{00000000-0005-0000-0000-00001A340000}"/>
    <cellStyle name="Input 2 5 2 2" xfId="6713" xr:uid="{00000000-0005-0000-0000-00001B340000}"/>
    <cellStyle name="Input 2 5 2 2 2" xfId="20037" xr:uid="{00000000-0005-0000-0000-00001C340000}"/>
    <cellStyle name="Input 2 5 2 2 2 2" xfId="25807" xr:uid="{00000000-0005-0000-0000-00001D340000}"/>
    <cellStyle name="Input 2 5 2 2 2 3" xfId="33510" xr:uid="{00000000-0005-0000-0000-00001E340000}"/>
    <cellStyle name="Input 2 5 2 2 3" xfId="17982" xr:uid="{00000000-0005-0000-0000-00001F340000}"/>
    <cellStyle name="Input 2 5 2 2 3 2" xfId="23789" xr:uid="{00000000-0005-0000-0000-000020340000}"/>
    <cellStyle name="Input 2 5 2 2 3 2 2" xfId="37252" xr:uid="{00000000-0005-0000-0000-000021340000}"/>
    <cellStyle name="Input 2 5 2 2 3 3" xfId="31485" xr:uid="{00000000-0005-0000-0000-000022340000}"/>
    <cellStyle name="Input 2 5 2 2 4" xfId="16541" xr:uid="{00000000-0005-0000-0000-000023340000}"/>
    <cellStyle name="Input 2 5 2 2 4 2" xfId="30133" xr:uid="{00000000-0005-0000-0000-000024340000}"/>
    <cellStyle name="Input 2 5 2 2 5" xfId="22456" xr:uid="{00000000-0005-0000-0000-000025340000}"/>
    <cellStyle name="Input 2 5 2 2 5 2" xfId="35919" xr:uid="{00000000-0005-0000-0000-000026340000}"/>
    <cellStyle name="Input 2 5 2 2 6" xfId="28208" xr:uid="{00000000-0005-0000-0000-000027340000}"/>
    <cellStyle name="Input 2 5 2 3" xfId="19088" xr:uid="{00000000-0005-0000-0000-000028340000}"/>
    <cellStyle name="Input 2 5 2 3 2" xfId="24860" xr:uid="{00000000-0005-0000-0000-000029340000}"/>
    <cellStyle name="Input 2 5 2 3 3" xfId="32562" xr:uid="{00000000-0005-0000-0000-00002A340000}"/>
    <cellStyle name="Input 2 5 2 4" xfId="18074" xr:uid="{00000000-0005-0000-0000-00002B340000}"/>
    <cellStyle name="Input 2 5 2 4 2" xfId="23876" xr:uid="{00000000-0005-0000-0000-00002C340000}"/>
    <cellStyle name="Input 2 5 2 4 3" xfId="31573" xr:uid="{00000000-0005-0000-0000-00002D340000}"/>
    <cellStyle name="Input 2 5 2 5" xfId="15455" xr:uid="{00000000-0005-0000-0000-00002E340000}"/>
    <cellStyle name="Input 2 5 2 5 2" xfId="29235" xr:uid="{00000000-0005-0000-0000-00002F340000}"/>
    <cellStyle name="Input 2 5 2 6" xfId="21557" xr:uid="{00000000-0005-0000-0000-000030340000}"/>
    <cellStyle name="Input 2 5 2 6 2" xfId="35020" xr:uid="{00000000-0005-0000-0000-000031340000}"/>
    <cellStyle name="Input 2 5 2 7" xfId="27309" xr:uid="{00000000-0005-0000-0000-000032340000}"/>
    <cellStyle name="Input 2 5 3" xfId="5801" xr:uid="{00000000-0005-0000-0000-000033340000}"/>
    <cellStyle name="Input 2 5 3 2" xfId="6888" xr:uid="{00000000-0005-0000-0000-000034340000}"/>
    <cellStyle name="Input 2 5 3 2 2" xfId="20184" xr:uid="{00000000-0005-0000-0000-000035340000}"/>
    <cellStyle name="Input 2 5 3 2 2 2" xfId="25954" xr:uid="{00000000-0005-0000-0000-000036340000}"/>
    <cellStyle name="Input 2 5 3 2 2 3" xfId="33657" xr:uid="{00000000-0005-0000-0000-000037340000}"/>
    <cellStyle name="Input 2 5 3 2 3" xfId="20692" xr:uid="{00000000-0005-0000-0000-000038340000}"/>
    <cellStyle name="Input 2 5 3 2 3 2" xfId="26455" xr:uid="{00000000-0005-0000-0000-000039340000}"/>
    <cellStyle name="Input 2 5 3 2 3 3" xfId="34160" xr:uid="{00000000-0005-0000-0000-00003A340000}"/>
    <cellStyle name="Input 2 5 3 2 4" xfId="16716" xr:uid="{00000000-0005-0000-0000-00003B340000}"/>
    <cellStyle name="Input 2 5 3 2 4 2" xfId="30269" xr:uid="{00000000-0005-0000-0000-00003C340000}"/>
    <cellStyle name="Input 2 5 3 2 5" xfId="22592" xr:uid="{00000000-0005-0000-0000-00003D340000}"/>
    <cellStyle name="Input 2 5 3 2 5 2" xfId="36055" xr:uid="{00000000-0005-0000-0000-00003E340000}"/>
    <cellStyle name="Input 2 5 3 2 6" xfId="28344" xr:uid="{00000000-0005-0000-0000-00003F340000}"/>
    <cellStyle name="Input 2 5 3 3" xfId="19235" xr:uid="{00000000-0005-0000-0000-000040340000}"/>
    <cellStyle name="Input 2 5 3 3 2" xfId="25006" xr:uid="{00000000-0005-0000-0000-000041340000}"/>
    <cellStyle name="Input 2 5 3 3 3" xfId="32708" xr:uid="{00000000-0005-0000-0000-000042340000}"/>
    <cellStyle name="Input 2 5 3 4" xfId="17411" xr:uid="{00000000-0005-0000-0000-000043340000}"/>
    <cellStyle name="Input 2 5 3 4 2" xfId="23237" xr:uid="{00000000-0005-0000-0000-000044340000}"/>
    <cellStyle name="Input 2 5 3 4 2 2" xfId="36700" xr:uid="{00000000-0005-0000-0000-000045340000}"/>
    <cellStyle name="Input 2 5 3 4 3" xfId="30925" xr:uid="{00000000-0005-0000-0000-000046340000}"/>
    <cellStyle name="Input 2 5 3 5" xfId="15630" xr:uid="{00000000-0005-0000-0000-000047340000}"/>
    <cellStyle name="Input 2 5 3 5 2" xfId="29371" xr:uid="{00000000-0005-0000-0000-000048340000}"/>
    <cellStyle name="Input 2 5 3 6" xfId="21693" xr:uid="{00000000-0005-0000-0000-000049340000}"/>
    <cellStyle name="Input 2 5 3 6 2" xfId="35156" xr:uid="{00000000-0005-0000-0000-00004A340000}"/>
    <cellStyle name="Input 2 5 3 7" xfId="27445" xr:uid="{00000000-0005-0000-0000-00004B340000}"/>
    <cellStyle name="Input 2 5 4" xfId="6128" xr:uid="{00000000-0005-0000-0000-00004C340000}"/>
    <cellStyle name="Input 2 5 4 2" xfId="19523" xr:uid="{00000000-0005-0000-0000-00004D340000}"/>
    <cellStyle name="Input 2 5 4 2 2" xfId="25293" xr:uid="{00000000-0005-0000-0000-00004E340000}"/>
    <cellStyle name="Input 2 5 4 2 3" xfId="32996" xr:uid="{00000000-0005-0000-0000-00004F340000}"/>
    <cellStyle name="Input 2 5 4 3" xfId="16942" xr:uid="{00000000-0005-0000-0000-000050340000}"/>
    <cellStyle name="Input 2 5 4 3 2" xfId="22793" xr:uid="{00000000-0005-0000-0000-000051340000}"/>
    <cellStyle name="Input 2 5 4 3 2 2" xfId="36256" xr:uid="{00000000-0005-0000-0000-000052340000}"/>
    <cellStyle name="Input 2 5 4 3 3" xfId="30471" xr:uid="{00000000-0005-0000-0000-000053340000}"/>
    <cellStyle name="Input 2 5 4 4" xfId="15957" xr:uid="{00000000-0005-0000-0000-000054340000}"/>
    <cellStyle name="Input 2 5 4 4 2" xfId="29644" xr:uid="{00000000-0005-0000-0000-000055340000}"/>
    <cellStyle name="Input 2 5 4 5" xfId="21966" xr:uid="{00000000-0005-0000-0000-000056340000}"/>
    <cellStyle name="Input 2 5 4 5 2" xfId="35429" xr:uid="{00000000-0005-0000-0000-000057340000}"/>
    <cellStyle name="Input 2 5 4 6" xfId="27718" xr:uid="{00000000-0005-0000-0000-000058340000}"/>
    <cellStyle name="Input 2 5 5" xfId="18531" xr:uid="{00000000-0005-0000-0000-000059340000}"/>
    <cellStyle name="Input 2 5 5 2" xfId="24304" xr:uid="{00000000-0005-0000-0000-00005A340000}"/>
    <cellStyle name="Input 2 5 5 3" xfId="32005" xr:uid="{00000000-0005-0000-0000-00005B340000}"/>
    <cellStyle name="Input 2 5 6" xfId="17377" xr:uid="{00000000-0005-0000-0000-00005C340000}"/>
    <cellStyle name="Input 2 5 6 2" xfId="23204" xr:uid="{00000000-0005-0000-0000-00005D340000}"/>
    <cellStyle name="Input 2 5 6 2 2" xfId="36667" xr:uid="{00000000-0005-0000-0000-00005E340000}"/>
    <cellStyle name="Input 2 5 6 3" xfId="30892" xr:uid="{00000000-0005-0000-0000-00005F340000}"/>
    <cellStyle name="Input 2 5 7" xfId="14847" xr:uid="{00000000-0005-0000-0000-000060340000}"/>
    <cellStyle name="Input 2 5 7 2" xfId="28732" xr:uid="{00000000-0005-0000-0000-000061340000}"/>
    <cellStyle name="Input 2 5 8" xfId="21065" xr:uid="{00000000-0005-0000-0000-000062340000}"/>
    <cellStyle name="Input 2 5 8 2" xfId="34528" xr:uid="{00000000-0005-0000-0000-000063340000}"/>
    <cellStyle name="Input 2 5 9" xfId="26819" xr:uid="{00000000-0005-0000-0000-000064340000}"/>
    <cellStyle name="Input 2 6" xfId="4919" xr:uid="{00000000-0005-0000-0000-000065340000}"/>
    <cellStyle name="Input 2 6 10" xfId="10622" xr:uid="{00000000-0005-0000-0000-000066340000}"/>
    <cellStyle name="Input 2 6 2" xfId="5614" xr:uid="{00000000-0005-0000-0000-000067340000}"/>
    <cellStyle name="Input 2 6 2 2" xfId="6701" xr:uid="{00000000-0005-0000-0000-000068340000}"/>
    <cellStyle name="Input 2 6 2 2 2" xfId="20025" xr:uid="{00000000-0005-0000-0000-000069340000}"/>
    <cellStyle name="Input 2 6 2 2 2 2" xfId="25795" xr:uid="{00000000-0005-0000-0000-00006A340000}"/>
    <cellStyle name="Input 2 6 2 2 2 3" xfId="33498" xr:uid="{00000000-0005-0000-0000-00006B340000}"/>
    <cellStyle name="Input 2 6 2 2 3" xfId="18090" xr:uid="{00000000-0005-0000-0000-00006C340000}"/>
    <cellStyle name="Input 2 6 2 2 3 2" xfId="23892" xr:uid="{00000000-0005-0000-0000-00006D340000}"/>
    <cellStyle name="Input 2 6 2 2 3 3" xfId="31589" xr:uid="{00000000-0005-0000-0000-00006E340000}"/>
    <cellStyle name="Input 2 6 2 2 4" xfId="16529" xr:uid="{00000000-0005-0000-0000-00006F340000}"/>
    <cellStyle name="Input 2 6 2 2 4 2" xfId="30121" xr:uid="{00000000-0005-0000-0000-000070340000}"/>
    <cellStyle name="Input 2 6 2 2 5" xfId="22444" xr:uid="{00000000-0005-0000-0000-000071340000}"/>
    <cellStyle name="Input 2 6 2 2 5 2" xfId="35907" xr:uid="{00000000-0005-0000-0000-000072340000}"/>
    <cellStyle name="Input 2 6 2 2 6" xfId="28196" xr:uid="{00000000-0005-0000-0000-000073340000}"/>
    <cellStyle name="Input 2 6 2 2 7" xfId="11677" xr:uid="{00000000-0005-0000-0000-000074340000}"/>
    <cellStyle name="Input 2 6 2 3" xfId="19076" xr:uid="{00000000-0005-0000-0000-000075340000}"/>
    <cellStyle name="Input 2 6 2 3 2" xfId="24848" xr:uid="{00000000-0005-0000-0000-000076340000}"/>
    <cellStyle name="Input 2 6 2 3 3" xfId="32550" xr:uid="{00000000-0005-0000-0000-000077340000}"/>
    <cellStyle name="Input 2 6 2 4" xfId="17258" xr:uid="{00000000-0005-0000-0000-000078340000}"/>
    <cellStyle name="Input 2 6 2 4 2" xfId="23092" xr:uid="{00000000-0005-0000-0000-000079340000}"/>
    <cellStyle name="Input 2 6 2 4 2 2" xfId="36555" xr:uid="{00000000-0005-0000-0000-00007A340000}"/>
    <cellStyle name="Input 2 6 2 4 3" xfId="30777" xr:uid="{00000000-0005-0000-0000-00007B340000}"/>
    <cellStyle name="Input 2 6 2 5" xfId="15443" xr:uid="{00000000-0005-0000-0000-00007C340000}"/>
    <cellStyle name="Input 2 6 2 5 2" xfId="29223" xr:uid="{00000000-0005-0000-0000-00007D340000}"/>
    <cellStyle name="Input 2 6 2 6" xfId="21545" xr:uid="{00000000-0005-0000-0000-00007E340000}"/>
    <cellStyle name="Input 2 6 2 6 2" xfId="35008" xr:uid="{00000000-0005-0000-0000-00007F340000}"/>
    <cellStyle name="Input 2 6 2 7" xfId="27297" xr:uid="{00000000-0005-0000-0000-000080340000}"/>
    <cellStyle name="Input 2 6 2 8" xfId="11016" xr:uid="{00000000-0005-0000-0000-000081340000}"/>
    <cellStyle name="Input 2 6 3" xfId="5789" xr:uid="{00000000-0005-0000-0000-000082340000}"/>
    <cellStyle name="Input 2 6 3 2" xfId="6876" xr:uid="{00000000-0005-0000-0000-000083340000}"/>
    <cellStyle name="Input 2 6 3 2 2" xfId="20172" xr:uid="{00000000-0005-0000-0000-000084340000}"/>
    <cellStyle name="Input 2 6 3 2 2 2" xfId="25942" xr:uid="{00000000-0005-0000-0000-000085340000}"/>
    <cellStyle name="Input 2 6 3 2 2 3" xfId="33645" xr:uid="{00000000-0005-0000-0000-000086340000}"/>
    <cellStyle name="Input 2 6 3 2 3" xfId="18120" xr:uid="{00000000-0005-0000-0000-000087340000}"/>
    <cellStyle name="Input 2 6 3 2 3 2" xfId="23922" xr:uid="{00000000-0005-0000-0000-000088340000}"/>
    <cellStyle name="Input 2 6 3 2 3 3" xfId="31619" xr:uid="{00000000-0005-0000-0000-000089340000}"/>
    <cellStyle name="Input 2 6 3 2 4" xfId="16704" xr:uid="{00000000-0005-0000-0000-00008A340000}"/>
    <cellStyle name="Input 2 6 3 2 4 2" xfId="30257" xr:uid="{00000000-0005-0000-0000-00008B340000}"/>
    <cellStyle name="Input 2 6 3 2 5" xfId="22580" xr:uid="{00000000-0005-0000-0000-00008C340000}"/>
    <cellStyle name="Input 2 6 3 2 5 2" xfId="36043" xr:uid="{00000000-0005-0000-0000-00008D340000}"/>
    <cellStyle name="Input 2 6 3 2 6" xfId="28332" xr:uid="{00000000-0005-0000-0000-00008E340000}"/>
    <cellStyle name="Input 2 6 3 2 7" xfId="11776" xr:uid="{00000000-0005-0000-0000-00008F340000}"/>
    <cellStyle name="Input 2 6 3 3" xfId="19223" xr:uid="{00000000-0005-0000-0000-000090340000}"/>
    <cellStyle name="Input 2 6 3 3 2" xfId="24994" xr:uid="{00000000-0005-0000-0000-000091340000}"/>
    <cellStyle name="Input 2 6 3 3 3" xfId="32696" xr:uid="{00000000-0005-0000-0000-000092340000}"/>
    <cellStyle name="Input 2 6 3 4" xfId="18059" xr:uid="{00000000-0005-0000-0000-000093340000}"/>
    <cellStyle name="Input 2 6 3 4 2" xfId="23861" xr:uid="{00000000-0005-0000-0000-000094340000}"/>
    <cellStyle name="Input 2 6 3 4 3" xfId="31558" xr:uid="{00000000-0005-0000-0000-000095340000}"/>
    <cellStyle name="Input 2 6 3 5" xfId="15618" xr:uid="{00000000-0005-0000-0000-000096340000}"/>
    <cellStyle name="Input 2 6 3 5 2" xfId="29359" xr:uid="{00000000-0005-0000-0000-000097340000}"/>
    <cellStyle name="Input 2 6 3 6" xfId="21681" xr:uid="{00000000-0005-0000-0000-000098340000}"/>
    <cellStyle name="Input 2 6 3 6 2" xfId="35144" xr:uid="{00000000-0005-0000-0000-000099340000}"/>
    <cellStyle name="Input 2 6 3 7" xfId="27433" xr:uid="{00000000-0005-0000-0000-00009A340000}"/>
    <cellStyle name="Input 2 6 3 8" xfId="11115" xr:uid="{00000000-0005-0000-0000-00009B340000}"/>
    <cellStyle name="Input 2 6 4" xfId="6116" xr:uid="{00000000-0005-0000-0000-00009C340000}"/>
    <cellStyle name="Input 2 6 4 2" xfId="19511" xr:uid="{00000000-0005-0000-0000-00009D340000}"/>
    <cellStyle name="Input 2 6 4 2 2" xfId="25281" xr:uid="{00000000-0005-0000-0000-00009E340000}"/>
    <cellStyle name="Input 2 6 4 2 3" xfId="32984" xr:uid="{00000000-0005-0000-0000-00009F340000}"/>
    <cellStyle name="Input 2 6 4 3" xfId="18063" xr:uid="{00000000-0005-0000-0000-0000A0340000}"/>
    <cellStyle name="Input 2 6 4 3 2" xfId="23865" xr:uid="{00000000-0005-0000-0000-0000A1340000}"/>
    <cellStyle name="Input 2 6 4 3 3" xfId="31562" xr:uid="{00000000-0005-0000-0000-0000A2340000}"/>
    <cellStyle name="Input 2 6 4 4" xfId="15945" xr:uid="{00000000-0005-0000-0000-0000A3340000}"/>
    <cellStyle name="Input 2 6 4 4 2" xfId="29632" xr:uid="{00000000-0005-0000-0000-0000A4340000}"/>
    <cellStyle name="Input 2 6 4 5" xfId="21954" xr:uid="{00000000-0005-0000-0000-0000A5340000}"/>
    <cellStyle name="Input 2 6 4 5 2" xfId="35417" xr:uid="{00000000-0005-0000-0000-0000A6340000}"/>
    <cellStyle name="Input 2 6 4 6" xfId="27706" xr:uid="{00000000-0005-0000-0000-0000A7340000}"/>
    <cellStyle name="Input 2 6 4 7" xfId="11317" xr:uid="{00000000-0005-0000-0000-0000A8340000}"/>
    <cellStyle name="Input 2 6 5" xfId="18519" xr:uid="{00000000-0005-0000-0000-0000A9340000}"/>
    <cellStyle name="Input 2 6 5 2" xfId="24292" xr:uid="{00000000-0005-0000-0000-0000AA340000}"/>
    <cellStyle name="Input 2 6 5 3" xfId="31993" xr:uid="{00000000-0005-0000-0000-0000AB340000}"/>
    <cellStyle name="Input 2 6 6" xfId="20381" xr:uid="{00000000-0005-0000-0000-0000AC340000}"/>
    <cellStyle name="Input 2 6 6 2" xfId="26151" xr:uid="{00000000-0005-0000-0000-0000AD340000}"/>
    <cellStyle name="Input 2 6 6 3" xfId="33854" xr:uid="{00000000-0005-0000-0000-0000AE340000}"/>
    <cellStyle name="Input 2 6 7" xfId="14835" xr:uid="{00000000-0005-0000-0000-0000AF340000}"/>
    <cellStyle name="Input 2 6 7 2" xfId="28720" xr:uid="{00000000-0005-0000-0000-0000B0340000}"/>
    <cellStyle name="Input 2 6 8" xfId="21053" xr:uid="{00000000-0005-0000-0000-0000B1340000}"/>
    <cellStyle name="Input 2 6 8 2" xfId="34516" xr:uid="{00000000-0005-0000-0000-0000B2340000}"/>
    <cellStyle name="Input 2 6 9" xfId="26807" xr:uid="{00000000-0005-0000-0000-0000B3340000}"/>
    <cellStyle name="Input 2 7" xfId="5487" xr:uid="{00000000-0005-0000-0000-0000B4340000}"/>
    <cellStyle name="Input 2 7 2" xfId="6574" xr:uid="{00000000-0005-0000-0000-0000B5340000}"/>
    <cellStyle name="Input 2 7 2 2" xfId="19925" xr:uid="{00000000-0005-0000-0000-0000B6340000}"/>
    <cellStyle name="Input 2 7 2 2 2" xfId="25695" xr:uid="{00000000-0005-0000-0000-0000B7340000}"/>
    <cellStyle name="Input 2 7 2 2 3" xfId="33398" xr:uid="{00000000-0005-0000-0000-0000B8340000}"/>
    <cellStyle name="Input 2 7 2 3" xfId="18459" xr:uid="{00000000-0005-0000-0000-0000B9340000}"/>
    <cellStyle name="Input 2 7 2 3 2" xfId="24234" xr:uid="{00000000-0005-0000-0000-0000BA340000}"/>
    <cellStyle name="Input 2 7 2 3 3" xfId="31935" xr:uid="{00000000-0005-0000-0000-0000BB340000}"/>
    <cellStyle name="Input 2 7 2 4" xfId="16403" xr:uid="{00000000-0005-0000-0000-0000BC340000}"/>
    <cellStyle name="Input 2 7 2 4 2" xfId="30030" xr:uid="{00000000-0005-0000-0000-0000BD340000}"/>
    <cellStyle name="Input 2 7 2 5" xfId="22352" xr:uid="{00000000-0005-0000-0000-0000BE340000}"/>
    <cellStyle name="Input 2 7 2 5 2" xfId="35815" xr:uid="{00000000-0005-0000-0000-0000BF340000}"/>
    <cellStyle name="Input 2 7 2 6" xfId="28104" xr:uid="{00000000-0005-0000-0000-0000C0340000}"/>
    <cellStyle name="Input 2 7 2 7" xfId="11608" xr:uid="{00000000-0005-0000-0000-0000C1340000}"/>
    <cellStyle name="Input 2 7 3" xfId="18974" xr:uid="{00000000-0005-0000-0000-0000C2340000}"/>
    <cellStyle name="Input 2 7 3 2" xfId="24746" xr:uid="{00000000-0005-0000-0000-0000C3340000}"/>
    <cellStyle name="Input 2 7 3 3" xfId="32448" xr:uid="{00000000-0005-0000-0000-0000C4340000}"/>
    <cellStyle name="Input 2 7 4" xfId="17471" xr:uid="{00000000-0005-0000-0000-0000C5340000}"/>
    <cellStyle name="Input 2 7 4 2" xfId="23295" xr:uid="{00000000-0005-0000-0000-0000C6340000}"/>
    <cellStyle name="Input 2 7 4 2 2" xfId="36758" xr:uid="{00000000-0005-0000-0000-0000C7340000}"/>
    <cellStyle name="Input 2 7 4 3" xfId="30983" xr:uid="{00000000-0005-0000-0000-0000C8340000}"/>
    <cellStyle name="Input 2 7 5" xfId="15317" xr:uid="{00000000-0005-0000-0000-0000C9340000}"/>
    <cellStyle name="Input 2 7 5 2" xfId="29132" xr:uid="{00000000-0005-0000-0000-0000CA340000}"/>
    <cellStyle name="Input 2 7 6" xfId="21453" xr:uid="{00000000-0005-0000-0000-0000CB340000}"/>
    <cellStyle name="Input 2 7 6 2" xfId="34916" xr:uid="{00000000-0005-0000-0000-0000CC340000}"/>
    <cellStyle name="Input 2 7 7" xfId="27205" xr:uid="{00000000-0005-0000-0000-0000CD340000}"/>
    <cellStyle name="Input 2 7 8" xfId="10947" xr:uid="{00000000-0005-0000-0000-0000CE340000}"/>
    <cellStyle name="Input 2 8" xfId="16994" xr:uid="{00000000-0005-0000-0000-0000CF340000}"/>
    <cellStyle name="Input 2 8 2" xfId="22842" xr:uid="{00000000-0005-0000-0000-0000D0340000}"/>
    <cellStyle name="Input 2 8 2 2" xfId="36305" xr:uid="{00000000-0005-0000-0000-0000D1340000}"/>
    <cellStyle name="Input 2 8 3" xfId="30522" xr:uid="{00000000-0005-0000-0000-0000D2340000}"/>
    <cellStyle name="Input 2 9" xfId="17351" xr:uid="{00000000-0005-0000-0000-0000D3340000}"/>
    <cellStyle name="Input 2 9 2" xfId="23180" xr:uid="{00000000-0005-0000-0000-0000D4340000}"/>
    <cellStyle name="Input 2 9 2 2" xfId="36643" xr:uid="{00000000-0005-0000-0000-0000D5340000}"/>
    <cellStyle name="Input 2 9 3" xfId="30867" xr:uid="{00000000-0005-0000-0000-0000D6340000}"/>
    <cellStyle name="Input 20" xfId="1392" xr:uid="{00000000-0005-0000-0000-0000D7340000}"/>
    <cellStyle name="Input 20 2" xfId="8027" xr:uid="{00000000-0005-0000-0000-0000D8340000}"/>
    <cellStyle name="Input 21" xfId="1390" xr:uid="{00000000-0005-0000-0000-0000D9340000}"/>
    <cellStyle name="Input 21 2" xfId="8025" xr:uid="{00000000-0005-0000-0000-0000DA340000}"/>
    <cellStyle name="Input 22" xfId="1370" xr:uid="{00000000-0005-0000-0000-0000DB340000}"/>
    <cellStyle name="Input 22 2" xfId="8008" xr:uid="{00000000-0005-0000-0000-0000DC340000}"/>
    <cellStyle name="Input 23" xfId="1409" xr:uid="{00000000-0005-0000-0000-0000DD340000}"/>
    <cellStyle name="Input 23 2" xfId="8042" xr:uid="{00000000-0005-0000-0000-0000DE340000}"/>
    <cellStyle name="Input 24" xfId="1400" xr:uid="{00000000-0005-0000-0000-0000DF340000}"/>
    <cellStyle name="Input 24 2" xfId="8034" xr:uid="{00000000-0005-0000-0000-0000E0340000}"/>
    <cellStyle name="Input 25" xfId="1430" xr:uid="{00000000-0005-0000-0000-0000E1340000}"/>
    <cellStyle name="Input 25 2" xfId="8061" xr:uid="{00000000-0005-0000-0000-0000E2340000}"/>
    <cellStyle name="Input 26" xfId="1429" xr:uid="{00000000-0005-0000-0000-0000E3340000}"/>
    <cellStyle name="Input 26 2" xfId="8060" xr:uid="{00000000-0005-0000-0000-0000E4340000}"/>
    <cellStyle name="Input 27" xfId="1493" xr:uid="{00000000-0005-0000-0000-0000E5340000}"/>
    <cellStyle name="Input 27 2" xfId="8117" xr:uid="{00000000-0005-0000-0000-0000E6340000}"/>
    <cellStyle name="Input 28" xfId="2164" xr:uid="{00000000-0005-0000-0000-0000E7340000}"/>
    <cellStyle name="Input 28 2" xfId="8693" xr:uid="{00000000-0005-0000-0000-0000E8340000}"/>
    <cellStyle name="Input 29" xfId="1461" xr:uid="{00000000-0005-0000-0000-0000E9340000}"/>
    <cellStyle name="Input 29 2" xfId="8090" xr:uid="{00000000-0005-0000-0000-0000EA340000}"/>
    <cellStyle name="Input 3" xfId="593" xr:uid="{00000000-0005-0000-0000-0000EB340000}"/>
    <cellStyle name="Input 3 2" xfId="1001" xr:uid="{00000000-0005-0000-0000-0000EC340000}"/>
    <cellStyle name="Input 3 2 2" xfId="7700" xr:uid="{00000000-0005-0000-0000-0000ED340000}"/>
    <cellStyle name="Input 3 3" xfId="7453" xr:uid="{00000000-0005-0000-0000-0000EE340000}"/>
    <cellStyle name="Input 30" xfId="1599" xr:uid="{00000000-0005-0000-0000-0000EF340000}"/>
    <cellStyle name="Input 30 2" xfId="8207" xr:uid="{00000000-0005-0000-0000-0000F0340000}"/>
    <cellStyle name="Input 31" xfId="1598" xr:uid="{00000000-0005-0000-0000-0000F1340000}"/>
    <cellStyle name="Input 31 2" xfId="8206" xr:uid="{00000000-0005-0000-0000-0000F2340000}"/>
    <cellStyle name="Input 32" xfId="1555" xr:uid="{00000000-0005-0000-0000-0000F3340000}"/>
    <cellStyle name="Input 32 2" xfId="8167" xr:uid="{00000000-0005-0000-0000-0000F4340000}"/>
    <cellStyle name="Input 33" xfId="1567" xr:uid="{00000000-0005-0000-0000-0000F5340000}"/>
    <cellStyle name="Input 33 2" xfId="8178" xr:uid="{00000000-0005-0000-0000-0000F6340000}"/>
    <cellStyle name="Input 34" xfId="1561" xr:uid="{00000000-0005-0000-0000-0000F7340000}"/>
    <cellStyle name="Input 34 2" xfId="8173" xr:uid="{00000000-0005-0000-0000-0000F8340000}"/>
    <cellStyle name="Input 35" xfId="1679" xr:uid="{00000000-0005-0000-0000-0000F9340000}"/>
    <cellStyle name="Input 35 2" xfId="8285" xr:uid="{00000000-0005-0000-0000-0000FA340000}"/>
    <cellStyle name="Input 36" xfId="2175" xr:uid="{00000000-0005-0000-0000-0000FB340000}"/>
    <cellStyle name="Input 36 2" xfId="8702" xr:uid="{00000000-0005-0000-0000-0000FC340000}"/>
    <cellStyle name="Input 37" xfId="1677" xr:uid="{00000000-0005-0000-0000-0000FD340000}"/>
    <cellStyle name="Input 37 2" xfId="8283" xr:uid="{00000000-0005-0000-0000-0000FE340000}"/>
    <cellStyle name="Input 38" xfId="2244" xr:uid="{00000000-0005-0000-0000-0000FF340000}"/>
    <cellStyle name="Input 38 2" xfId="8766" xr:uid="{00000000-0005-0000-0000-000000350000}"/>
    <cellStyle name="Input 39" xfId="2135" xr:uid="{00000000-0005-0000-0000-000001350000}"/>
    <cellStyle name="Input 39 2" xfId="8671" xr:uid="{00000000-0005-0000-0000-000002350000}"/>
    <cellStyle name="Input 4" xfId="594" xr:uid="{00000000-0005-0000-0000-000003350000}"/>
    <cellStyle name="Input 4 2" xfId="942" xr:uid="{00000000-0005-0000-0000-000004350000}"/>
    <cellStyle name="Input 4 2 2" xfId="7681" xr:uid="{00000000-0005-0000-0000-000005350000}"/>
    <cellStyle name="Input 4 3" xfId="7454" xr:uid="{00000000-0005-0000-0000-000006350000}"/>
    <cellStyle name="Input 40" xfId="1580" xr:uid="{00000000-0005-0000-0000-000007350000}"/>
    <cellStyle name="Input 40 2" xfId="8189" xr:uid="{00000000-0005-0000-0000-000008350000}"/>
    <cellStyle name="Input 41" xfId="1528" xr:uid="{00000000-0005-0000-0000-000009350000}"/>
    <cellStyle name="Input 41 2" xfId="8147" xr:uid="{00000000-0005-0000-0000-00000A350000}"/>
    <cellStyle name="Input 42" xfId="1543" xr:uid="{00000000-0005-0000-0000-00000B350000}"/>
    <cellStyle name="Input 42 2" xfId="8157" xr:uid="{00000000-0005-0000-0000-00000C350000}"/>
    <cellStyle name="Input 43" xfId="2184" xr:uid="{00000000-0005-0000-0000-00000D350000}"/>
    <cellStyle name="Input 43 2" xfId="8710" xr:uid="{00000000-0005-0000-0000-00000E350000}"/>
    <cellStyle name="Input 44" xfId="2145" xr:uid="{00000000-0005-0000-0000-00000F350000}"/>
    <cellStyle name="Input 44 2" xfId="8676" xr:uid="{00000000-0005-0000-0000-000010350000}"/>
    <cellStyle name="Input 45" xfId="1676" xr:uid="{00000000-0005-0000-0000-000011350000}"/>
    <cellStyle name="Input 45 2" xfId="8282" xr:uid="{00000000-0005-0000-0000-000012350000}"/>
    <cellStyle name="Input 46" xfId="2270" xr:uid="{00000000-0005-0000-0000-000013350000}"/>
    <cellStyle name="Input 46 2" xfId="8789" xr:uid="{00000000-0005-0000-0000-000014350000}"/>
    <cellStyle name="Input 47" xfId="1832" xr:uid="{00000000-0005-0000-0000-000015350000}"/>
    <cellStyle name="Input 47 2" xfId="8405" xr:uid="{00000000-0005-0000-0000-000016350000}"/>
    <cellStyle name="Input 48" xfId="2162" xr:uid="{00000000-0005-0000-0000-000017350000}"/>
    <cellStyle name="Input 48 2" xfId="8692" xr:uid="{00000000-0005-0000-0000-000018350000}"/>
    <cellStyle name="Input 49" xfId="1573" xr:uid="{00000000-0005-0000-0000-000019350000}"/>
    <cellStyle name="Input 49 2" xfId="8182" xr:uid="{00000000-0005-0000-0000-00001A350000}"/>
    <cellStyle name="Input 5" xfId="664" xr:uid="{00000000-0005-0000-0000-00001B350000}"/>
    <cellStyle name="Input 5 2" xfId="1000" xr:uid="{00000000-0005-0000-0000-00001C350000}"/>
    <cellStyle name="Input 5 2 2" xfId="7699" xr:uid="{00000000-0005-0000-0000-00001D350000}"/>
    <cellStyle name="Input 5 3" xfId="7497" xr:uid="{00000000-0005-0000-0000-00001E350000}"/>
    <cellStyle name="Input 50" xfId="1834" xr:uid="{00000000-0005-0000-0000-00001F350000}"/>
    <cellStyle name="Input 50 2" xfId="8406" xr:uid="{00000000-0005-0000-0000-000020350000}"/>
    <cellStyle name="Input 51" xfId="1538" xr:uid="{00000000-0005-0000-0000-000021350000}"/>
    <cellStyle name="Input 51 2" xfId="8153" xr:uid="{00000000-0005-0000-0000-000022350000}"/>
    <cellStyle name="Input 52" xfId="1975" xr:uid="{00000000-0005-0000-0000-000023350000}"/>
    <cellStyle name="Input 52 2" xfId="8543" xr:uid="{00000000-0005-0000-0000-000024350000}"/>
    <cellStyle name="Input 53" xfId="2123" xr:uid="{00000000-0005-0000-0000-000025350000}"/>
    <cellStyle name="Input 53 2" xfId="8662" xr:uid="{00000000-0005-0000-0000-000026350000}"/>
    <cellStyle name="Input 54" xfId="1483" xr:uid="{00000000-0005-0000-0000-000027350000}"/>
    <cellStyle name="Input 54 2" xfId="8112" xr:uid="{00000000-0005-0000-0000-000028350000}"/>
    <cellStyle name="Input 55" xfId="1816" xr:uid="{00000000-0005-0000-0000-000029350000}"/>
    <cellStyle name="Input 55 2" xfId="8391" xr:uid="{00000000-0005-0000-0000-00002A350000}"/>
    <cellStyle name="Input 56" xfId="1817" xr:uid="{00000000-0005-0000-0000-00002B350000}"/>
    <cellStyle name="Input 56 2" xfId="8392" xr:uid="{00000000-0005-0000-0000-00002C350000}"/>
    <cellStyle name="Input 57" xfId="1565" xr:uid="{00000000-0005-0000-0000-00002D350000}"/>
    <cellStyle name="Input 57 2" xfId="8176" xr:uid="{00000000-0005-0000-0000-00002E350000}"/>
    <cellStyle name="Input 58" xfId="2268" xr:uid="{00000000-0005-0000-0000-00002F350000}"/>
    <cellStyle name="Input 58 2" xfId="8787" xr:uid="{00000000-0005-0000-0000-000030350000}"/>
    <cellStyle name="Input 59" xfId="2187" xr:uid="{00000000-0005-0000-0000-000031350000}"/>
    <cellStyle name="Input 59 2" xfId="8713" xr:uid="{00000000-0005-0000-0000-000032350000}"/>
    <cellStyle name="Input 6" xfId="673" xr:uid="{00000000-0005-0000-0000-000033350000}"/>
    <cellStyle name="Input 6 2" xfId="1011" xr:uid="{00000000-0005-0000-0000-000034350000}"/>
    <cellStyle name="Input 6 2 2" xfId="7705" xr:uid="{00000000-0005-0000-0000-000035350000}"/>
    <cellStyle name="Input 6 3" xfId="7504" xr:uid="{00000000-0005-0000-0000-000036350000}"/>
    <cellStyle name="Input 60" xfId="2239" xr:uid="{00000000-0005-0000-0000-000037350000}"/>
    <cellStyle name="Input 60 2" xfId="8761" xr:uid="{00000000-0005-0000-0000-000038350000}"/>
    <cellStyle name="Input 61" xfId="1551" xr:uid="{00000000-0005-0000-0000-000039350000}"/>
    <cellStyle name="Input 61 2" xfId="8164" xr:uid="{00000000-0005-0000-0000-00003A350000}"/>
    <cellStyle name="Input 62" xfId="2140" xr:uid="{00000000-0005-0000-0000-00003B350000}"/>
    <cellStyle name="Input 62 2" xfId="8674" xr:uid="{00000000-0005-0000-0000-00003C350000}"/>
    <cellStyle name="Input 63" xfId="1787" xr:uid="{00000000-0005-0000-0000-00003D350000}"/>
    <cellStyle name="Input 63 2" xfId="8369" xr:uid="{00000000-0005-0000-0000-00003E350000}"/>
    <cellStyle name="Input 64" xfId="1827" xr:uid="{00000000-0005-0000-0000-00003F350000}"/>
    <cellStyle name="Input 64 2" xfId="8401" xr:uid="{00000000-0005-0000-0000-000040350000}"/>
    <cellStyle name="Input 65" xfId="1571" xr:uid="{00000000-0005-0000-0000-000041350000}"/>
    <cellStyle name="Input 65 2" xfId="8180" xr:uid="{00000000-0005-0000-0000-000042350000}"/>
    <cellStyle name="Input 66" xfId="2287" xr:uid="{00000000-0005-0000-0000-000043350000}"/>
    <cellStyle name="Input 66 2" xfId="8803" xr:uid="{00000000-0005-0000-0000-000044350000}"/>
    <cellStyle name="Input 67" xfId="2309" xr:uid="{00000000-0005-0000-0000-000045350000}"/>
    <cellStyle name="Input 67 2" xfId="8824" xr:uid="{00000000-0005-0000-0000-000046350000}"/>
    <cellStyle name="Input 68" xfId="2308" xr:uid="{00000000-0005-0000-0000-000047350000}"/>
    <cellStyle name="Input 68 2" xfId="8823" xr:uid="{00000000-0005-0000-0000-000048350000}"/>
    <cellStyle name="Input 69" xfId="2338" xr:uid="{00000000-0005-0000-0000-000049350000}"/>
    <cellStyle name="Input 69 2" xfId="8851" xr:uid="{00000000-0005-0000-0000-00004A350000}"/>
    <cellStyle name="Input 7" xfId="697" xr:uid="{00000000-0005-0000-0000-00004B350000}"/>
    <cellStyle name="Input 7 2" xfId="984" xr:uid="{00000000-0005-0000-0000-00004C350000}"/>
    <cellStyle name="Input 7 2 2" xfId="7694" xr:uid="{00000000-0005-0000-0000-00004D350000}"/>
    <cellStyle name="Input 7 3" xfId="7524" xr:uid="{00000000-0005-0000-0000-00004E350000}"/>
    <cellStyle name="Input 70" xfId="2337" xr:uid="{00000000-0005-0000-0000-00004F350000}"/>
    <cellStyle name="Input 70 2" xfId="8850" xr:uid="{00000000-0005-0000-0000-000050350000}"/>
    <cellStyle name="Input 71" xfId="7069" xr:uid="{00000000-0005-0000-0000-000051350000}"/>
    <cellStyle name="Input 71 2" xfId="11913" xr:uid="{00000000-0005-0000-0000-000052350000}"/>
    <cellStyle name="Input 72" xfId="7068" xr:uid="{00000000-0005-0000-0000-000053350000}"/>
    <cellStyle name="Input 72 2" xfId="11912" xr:uid="{00000000-0005-0000-0000-000054350000}"/>
    <cellStyle name="Input 73" xfId="7070" xr:uid="{00000000-0005-0000-0000-000055350000}"/>
    <cellStyle name="Input 73 2" xfId="11914" xr:uid="{00000000-0005-0000-0000-000056350000}"/>
    <cellStyle name="Input 74" xfId="11945" xr:uid="{00000000-0005-0000-0000-000057350000}"/>
    <cellStyle name="Input 75" xfId="16914" xr:uid="{00000000-0005-0000-0000-000058350000}"/>
    <cellStyle name="Input 76" xfId="17376" xr:uid="{00000000-0005-0000-0000-000059350000}"/>
    <cellStyle name="Input 77" xfId="17006" xr:uid="{00000000-0005-0000-0000-00005A350000}"/>
    <cellStyle name="Input 78" xfId="18305" xr:uid="{00000000-0005-0000-0000-00005B350000}"/>
    <cellStyle name="Input 79" xfId="17511" xr:uid="{00000000-0005-0000-0000-00005C350000}"/>
    <cellStyle name="Input 8" xfId="718" xr:uid="{00000000-0005-0000-0000-00005D350000}"/>
    <cellStyle name="Input 8 2" xfId="1009" xr:uid="{00000000-0005-0000-0000-00005E350000}"/>
    <cellStyle name="Input 8 2 2" xfId="7703" xr:uid="{00000000-0005-0000-0000-00005F350000}"/>
    <cellStyle name="Input 8 3" xfId="7544" xr:uid="{00000000-0005-0000-0000-000060350000}"/>
    <cellStyle name="Input 80" xfId="18058" xr:uid="{00000000-0005-0000-0000-000061350000}"/>
    <cellStyle name="Input 81" xfId="7129" xr:uid="{00000000-0005-0000-0000-000062350000}"/>
    <cellStyle name="Input 82" xfId="26719" xr:uid="{00000000-0005-0000-0000-000063350000}"/>
    <cellStyle name="Input 9" xfId="726" xr:uid="{00000000-0005-0000-0000-000064350000}"/>
    <cellStyle name="Input 9 2" xfId="985" xr:uid="{00000000-0005-0000-0000-000065350000}"/>
    <cellStyle name="Input 9 2 2" xfId="7695" xr:uid="{00000000-0005-0000-0000-000066350000}"/>
    <cellStyle name="Input 9 3" xfId="7551" xr:uid="{00000000-0005-0000-0000-000067350000}"/>
    <cellStyle name="Input Cell" xfId="304" xr:uid="{00000000-0005-0000-0000-000068350000}"/>
    <cellStyle name="Input Cell 2" xfId="3930" xr:uid="{00000000-0005-0000-0000-000069350000}"/>
    <cellStyle name="Input Data" xfId="305" xr:uid="{00000000-0005-0000-0000-00006A350000}"/>
    <cellStyle name="Input Data 2" xfId="2367" xr:uid="{00000000-0005-0000-0000-00006B350000}"/>
    <cellStyle name="Input Data 2 2" xfId="4544" xr:uid="{00000000-0005-0000-0000-00006C350000}"/>
    <cellStyle name="Input Data 2 2 2" xfId="5227" xr:uid="{00000000-0005-0000-0000-00006D350000}"/>
    <cellStyle name="Input Data 2 2 2 2" xfId="5781" xr:uid="{00000000-0005-0000-0000-00006E350000}"/>
    <cellStyle name="Input Data 2 2 2 2 2" xfId="6868" xr:uid="{00000000-0005-0000-0000-00006F350000}"/>
    <cellStyle name="Input Data 2 2 2 2 2 2" xfId="16696" xr:uid="{00000000-0005-0000-0000-000070350000}"/>
    <cellStyle name="Input Data 2 2 2 2 2 3" xfId="11770" xr:uid="{00000000-0005-0000-0000-000071350000}"/>
    <cellStyle name="Input Data 2 2 2 2 3" xfId="15610" xr:uid="{00000000-0005-0000-0000-000072350000}"/>
    <cellStyle name="Input Data 2 2 2 2 4" xfId="11109" xr:uid="{00000000-0005-0000-0000-000073350000}"/>
    <cellStyle name="Input Data 2 2 2 3" xfId="6315" xr:uid="{00000000-0005-0000-0000-000074350000}"/>
    <cellStyle name="Input Data 2 2 2 3 2" xfId="16144" xr:uid="{00000000-0005-0000-0000-000075350000}"/>
    <cellStyle name="Input Data 2 2 2 3 3" xfId="11435" xr:uid="{00000000-0005-0000-0000-000076350000}"/>
    <cellStyle name="Input Data 2 2 2 4" xfId="15057" xr:uid="{00000000-0005-0000-0000-000077350000}"/>
    <cellStyle name="Input Data 2 2 2 5" xfId="10773" xr:uid="{00000000-0005-0000-0000-000078350000}"/>
    <cellStyle name="Input Data 2 2 3" xfId="5568" xr:uid="{00000000-0005-0000-0000-000079350000}"/>
    <cellStyle name="Input Data 2 2 3 2" xfId="6655" xr:uid="{00000000-0005-0000-0000-00007A350000}"/>
    <cellStyle name="Input Data 2 2 3 2 2" xfId="16483" xr:uid="{00000000-0005-0000-0000-00007B350000}"/>
    <cellStyle name="Input Data 2 2 3 2 3" xfId="11663" xr:uid="{00000000-0005-0000-0000-00007C350000}"/>
    <cellStyle name="Input Data 2 2 3 3" xfId="15397" xr:uid="{00000000-0005-0000-0000-00007D350000}"/>
    <cellStyle name="Input Data 2 2 3 4" xfId="11002" xr:uid="{00000000-0005-0000-0000-00007E350000}"/>
    <cellStyle name="Input Data 2 2 4" xfId="6059" xr:uid="{00000000-0005-0000-0000-00007F350000}"/>
    <cellStyle name="Input Data 2 2 4 2" xfId="15888" xr:uid="{00000000-0005-0000-0000-000080350000}"/>
    <cellStyle name="Input Data 2 2 4 3" xfId="11293" xr:uid="{00000000-0005-0000-0000-000081350000}"/>
    <cellStyle name="Input Data 2 2 5" xfId="14601" xr:uid="{00000000-0005-0000-0000-000082350000}"/>
    <cellStyle name="Input Data 2 2 6" xfId="10445" xr:uid="{00000000-0005-0000-0000-000083350000}"/>
    <cellStyle name="Input Data 2 2 7" xfId="37499" xr:uid="{00000000-0005-0000-0000-000084350000}"/>
    <cellStyle name="Input Data 2 3" xfId="5145" xr:uid="{00000000-0005-0000-0000-000085350000}"/>
    <cellStyle name="Input Data 2 3 2" xfId="5730" xr:uid="{00000000-0005-0000-0000-000086350000}"/>
    <cellStyle name="Input Data 2 3 2 2" xfId="6817" xr:uid="{00000000-0005-0000-0000-000087350000}"/>
    <cellStyle name="Input Data 2 3 2 2 2" xfId="16645" xr:uid="{00000000-0005-0000-0000-000088350000}"/>
    <cellStyle name="Input Data 2 3 2 2 3" xfId="11743" xr:uid="{00000000-0005-0000-0000-000089350000}"/>
    <cellStyle name="Input Data 2 3 2 3" xfId="15559" xr:uid="{00000000-0005-0000-0000-00008A350000}"/>
    <cellStyle name="Input Data 2 3 2 4" xfId="11082" xr:uid="{00000000-0005-0000-0000-00008B350000}"/>
    <cellStyle name="Input Data 2 3 3" xfId="6234" xr:uid="{00000000-0005-0000-0000-00008C350000}"/>
    <cellStyle name="Input Data 2 3 3 2" xfId="16063" xr:uid="{00000000-0005-0000-0000-00008D350000}"/>
    <cellStyle name="Input Data 2 3 3 3" xfId="11385" xr:uid="{00000000-0005-0000-0000-00008E350000}"/>
    <cellStyle name="Input Data 2 3 4" xfId="14975" xr:uid="{00000000-0005-0000-0000-00008F350000}"/>
    <cellStyle name="Input Data 2 3 5" xfId="10722" xr:uid="{00000000-0005-0000-0000-000090350000}"/>
    <cellStyle name="Input Data 2 4" xfId="5417" xr:uid="{00000000-0005-0000-0000-000091350000}"/>
    <cellStyle name="Input Data 2 4 2" xfId="6504" xr:uid="{00000000-0005-0000-0000-000092350000}"/>
    <cellStyle name="Input Data 2 4 2 2" xfId="16333" xr:uid="{00000000-0005-0000-0000-000093350000}"/>
    <cellStyle name="Input Data 2 4 2 3" xfId="11569" xr:uid="{00000000-0005-0000-0000-000094350000}"/>
    <cellStyle name="Input Data 2 4 3" xfId="15247" xr:uid="{00000000-0005-0000-0000-000095350000}"/>
    <cellStyle name="Input Data 2 4 4" xfId="10908" xr:uid="{00000000-0005-0000-0000-000096350000}"/>
    <cellStyle name="Input Data 2 5" xfId="5983" xr:uid="{00000000-0005-0000-0000-000097350000}"/>
    <cellStyle name="Input Data 2 5 2" xfId="15812" xr:uid="{00000000-0005-0000-0000-000098350000}"/>
    <cellStyle name="Input Data 2 5 3" xfId="11251" xr:uid="{00000000-0005-0000-0000-000099350000}"/>
    <cellStyle name="Input Data 2 6" xfId="13095" xr:uid="{00000000-0005-0000-0000-00009A350000}"/>
    <cellStyle name="Input Data 2 7" xfId="8877" xr:uid="{00000000-0005-0000-0000-00009B350000}"/>
    <cellStyle name="Input Data 3" xfId="3931" xr:uid="{00000000-0005-0000-0000-00009C350000}"/>
    <cellStyle name="Input Data 3 2" xfId="5185" xr:uid="{00000000-0005-0000-0000-00009D350000}"/>
    <cellStyle name="Input Data 3 2 2" xfId="5755" xr:uid="{00000000-0005-0000-0000-00009E350000}"/>
    <cellStyle name="Input Data 3 2 2 2" xfId="6842" xr:uid="{00000000-0005-0000-0000-00009F350000}"/>
    <cellStyle name="Input Data 3 2 2 2 2" xfId="16670" xr:uid="{00000000-0005-0000-0000-0000A0350000}"/>
    <cellStyle name="Input Data 3 2 2 2 3" xfId="11750" xr:uid="{00000000-0005-0000-0000-0000A1350000}"/>
    <cellStyle name="Input Data 3 2 2 3" xfId="15584" xr:uid="{00000000-0005-0000-0000-0000A2350000}"/>
    <cellStyle name="Input Data 3 2 2 4" xfId="11089" xr:uid="{00000000-0005-0000-0000-0000A3350000}"/>
    <cellStyle name="Input Data 3 2 3" xfId="6274" xr:uid="{00000000-0005-0000-0000-0000A4350000}"/>
    <cellStyle name="Input Data 3 2 3 2" xfId="16103" xr:uid="{00000000-0005-0000-0000-0000A5350000}"/>
    <cellStyle name="Input Data 3 2 3 3" xfId="11403" xr:uid="{00000000-0005-0000-0000-0000A6350000}"/>
    <cellStyle name="Input Data 3 2 4" xfId="15015" xr:uid="{00000000-0005-0000-0000-0000A7350000}"/>
    <cellStyle name="Input Data 3 2 5" xfId="10740" xr:uid="{00000000-0005-0000-0000-0000A8350000}"/>
    <cellStyle name="Input Data 3 3" xfId="5526" xr:uid="{00000000-0005-0000-0000-0000A9350000}"/>
    <cellStyle name="Input Data 3 3 2" xfId="6613" xr:uid="{00000000-0005-0000-0000-0000AA350000}"/>
    <cellStyle name="Input Data 3 3 2 2" xfId="16442" xr:uid="{00000000-0005-0000-0000-0000AB350000}"/>
    <cellStyle name="Input Data 3 3 2 3" xfId="11632" xr:uid="{00000000-0005-0000-0000-0000AC350000}"/>
    <cellStyle name="Input Data 3 3 3" xfId="15356" xr:uid="{00000000-0005-0000-0000-0000AD350000}"/>
    <cellStyle name="Input Data 3 3 4" xfId="10971" xr:uid="{00000000-0005-0000-0000-0000AE350000}"/>
    <cellStyle name="Input Data 3 4" xfId="6023" xr:uid="{00000000-0005-0000-0000-0000AF350000}"/>
    <cellStyle name="Input Data 3 4 2" xfId="15852" xr:uid="{00000000-0005-0000-0000-0000B0350000}"/>
    <cellStyle name="Input Data 3 4 3" xfId="11267" xr:uid="{00000000-0005-0000-0000-0000B1350000}"/>
    <cellStyle name="Input Data 3 5" xfId="14250" xr:uid="{00000000-0005-0000-0000-0000B2350000}"/>
    <cellStyle name="Input Data 3 6" xfId="10019" xr:uid="{00000000-0005-0000-0000-0000B3350000}"/>
    <cellStyle name="Input Data 3 7" xfId="37463" xr:uid="{00000000-0005-0000-0000-0000B4350000}"/>
    <cellStyle name="Input Data 4" xfId="11990" xr:uid="{00000000-0005-0000-0000-0000B5350000}"/>
    <cellStyle name="Input Data 5" xfId="7240" xr:uid="{00000000-0005-0000-0000-0000B6350000}"/>
    <cellStyle name="Input Numbers" xfId="37345" xr:uid="{00000000-0005-0000-0000-0000B7350000}"/>
    <cellStyle name="Input Numbers 2" xfId="37407" xr:uid="{00000000-0005-0000-0000-0000B8350000}"/>
    <cellStyle name="Input Numbers 2 2" xfId="37500" xr:uid="{00000000-0005-0000-0000-0000B9350000}"/>
    <cellStyle name="Input Numbers 3" xfId="37464" xr:uid="{00000000-0005-0000-0000-0000BA350000}"/>
    <cellStyle name="Input, 0 dec" xfId="306" xr:uid="{00000000-0005-0000-0000-0000BB350000}"/>
    <cellStyle name="Input, 1 dec" xfId="307" xr:uid="{00000000-0005-0000-0000-0000BC350000}"/>
    <cellStyle name="Input, 2 dec" xfId="308" xr:uid="{00000000-0005-0000-0000-0000BD350000}"/>
    <cellStyle name="Input5 - Style5" xfId="3932" xr:uid="{00000000-0005-0000-0000-0000BE350000}"/>
    <cellStyle name="Input5 - Style5 2" xfId="10020" xr:uid="{00000000-0005-0000-0000-0000BF350000}"/>
    <cellStyle name="InputCells12_BBorder_CRFReport-template" xfId="4932" xr:uid="{00000000-0005-0000-0000-0000C0350000}"/>
    <cellStyle name="Instructions" xfId="3933" xr:uid="{00000000-0005-0000-0000-0000C1350000}"/>
    <cellStyle name="Instructions 2" xfId="10021" xr:uid="{00000000-0005-0000-0000-0000C2350000}"/>
    <cellStyle name="Interformula" xfId="3934" xr:uid="{00000000-0005-0000-0000-0000C3350000}"/>
    <cellStyle name="Interformula 2" xfId="10022" xr:uid="{00000000-0005-0000-0000-0000C4350000}"/>
    <cellStyle name="JWH Preferred - 2 Decimals" xfId="309" xr:uid="{00000000-0005-0000-0000-0000C5350000}"/>
    <cellStyle name="Komma [0]_Consolidation" xfId="3935" xr:uid="{00000000-0005-0000-0000-0000C6350000}"/>
    <cellStyle name="Komma_Consolidation" xfId="3936" xr:uid="{00000000-0005-0000-0000-0000C7350000}"/>
    <cellStyle name="label" xfId="310" xr:uid="{00000000-0005-0000-0000-0000C8350000}"/>
    <cellStyle name="label 2" xfId="884" xr:uid="{00000000-0005-0000-0000-0000C9350000}"/>
    <cellStyle name="left" xfId="3937" xr:uid="{00000000-0005-0000-0000-0000CA350000}"/>
    <cellStyle name="Lien hypertexte" xfId="311" xr:uid="{00000000-0005-0000-0000-0000CB350000}"/>
    <cellStyle name="Lien hypertexte 2" xfId="3938" xr:uid="{00000000-0005-0000-0000-0000CC350000}"/>
    <cellStyle name="Lien hypertexte 2 2" xfId="10023" xr:uid="{00000000-0005-0000-0000-0000CD350000}"/>
    <cellStyle name="Lien hypertexte 3" xfId="7241" xr:uid="{00000000-0005-0000-0000-0000CE350000}"/>
    <cellStyle name="Lien hypertexte visité" xfId="312" xr:uid="{00000000-0005-0000-0000-0000CF350000}"/>
    <cellStyle name="Lien hypertexte visité 2" xfId="3939" xr:uid="{00000000-0005-0000-0000-0000D0350000}"/>
    <cellStyle name="Lien hypertexte visité 2 2" xfId="10024" xr:uid="{00000000-0005-0000-0000-0000D1350000}"/>
    <cellStyle name="Lien hypertexte visité 3" xfId="7242" xr:uid="{00000000-0005-0000-0000-0000D2350000}"/>
    <cellStyle name="Lien hypertexte_Carat Budget VD December 3.xls Graphique 6" xfId="3940" xr:uid="{00000000-0005-0000-0000-0000D3350000}"/>
    <cellStyle name="Line Item" xfId="3941" xr:uid="{00000000-0005-0000-0000-0000D4350000}"/>
    <cellStyle name="Line Item Input" xfId="3942" xr:uid="{00000000-0005-0000-0000-0000D5350000}"/>
    <cellStyle name="Link Currency (0)" xfId="313" xr:uid="{00000000-0005-0000-0000-0000D6350000}"/>
    <cellStyle name="Link Currency (0) 2" xfId="978" xr:uid="{00000000-0005-0000-0000-0000D7350000}"/>
    <cellStyle name="Link Currency (0) 2 2" xfId="37465" xr:uid="{00000000-0005-0000-0000-0000D8350000}"/>
    <cellStyle name="Link Currency (0) 3" xfId="885" xr:uid="{00000000-0005-0000-0000-0000D9350000}"/>
    <cellStyle name="Link Currency (0) 4" xfId="3943" xr:uid="{00000000-0005-0000-0000-0000DA350000}"/>
    <cellStyle name="Link Currency (2)" xfId="314" xr:uid="{00000000-0005-0000-0000-0000DB350000}"/>
    <cellStyle name="Link Currency (2) 2" xfId="886" xr:uid="{00000000-0005-0000-0000-0000DC350000}"/>
    <cellStyle name="Link Currency (2) 2 2" xfId="37466" xr:uid="{00000000-0005-0000-0000-0000DD350000}"/>
    <cellStyle name="Link Currency (2) 3" xfId="3944" xr:uid="{00000000-0005-0000-0000-0000DE350000}"/>
    <cellStyle name="Link from Sheet" xfId="315" xr:uid="{00000000-0005-0000-0000-0000DF350000}"/>
    <cellStyle name="Link from Sheet 2" xfId="3945" xr:uid="{00000000-0005-0000-0000-0000E0350000}"/>
    <cellStyle name="Link from Sheet 2 2" xfId="10025" xr:uid="{00000000-0005-0000-0000-0000E1350000}"/>
    <cellStyle name="Link from Sheet 3" xfId="7243" xr:uid="{00000000-0005-0000-0000-0000E2350000}"/>
    <cellStyle name="Link from Wkbk" xfId="316" xr:uid="{00000000-0005-0000-0000-0000E3350000}"/>
    <cellStyle name="Link from Wkbk 2" xfId="3946" xr:uid="{00000000-0005-0000-0000-0000E4350000}"/>
    <cellStyle name="Link from Wkbk 2 2" xfId="10026" xr:uid="{00000000-0005-0000-0000-0000E5350000}"/>
    <cellStyle name="Link from Wkbk 3" xfId="7244" xr:uid="{00000000-0005-0000-0000-0000E6350000}"/>
    <cellStyle name="Link Units (0)" xfId="317" xr:uid="{00000000-0005-0000-0000-0000E7350000}"/>
    <cellStyle name="Link Units (0) 2" xfId="979" xr:uid="{00000000-0005-0000-0000-0000E8350000}"/>
    <cellStyle name="Link Units (0) 2 2" xfId="37467" xr:uid="{00000000-0005-0000-0000-0000E9350000}"/>
    <cellStyle name="Link Units (0) 3" xfId="887" xr:uid="{00000000-0005-0000-0000-0000EA350000}"/>
    <cellStyle name="Link Units (0) 4" xfId="3947" xr:uid="{00000000-0005-0000-0000-0000EB350000}"/>
    <cellStyle name="Link Units (1)" xfId="318" xr:uid="{00000000-0005-0000-0000-0000EC350000}"/>
    <cellStyle name="Link Units (1) 2" xfId="980" xr:uid="{00000000-0005-0000-0000-0000ED350000}"/>
    <cellStyle name="Link Units (1) 3" xfId="888" xr:uid="{00000000-0005-0000-0000-0000EE350000}"/>
    <cellStyle name="Link Units (2)" xfId="319" xr:uid="{00000000-0005-0000-0000-0000EF350000}"/>
    <cellStyle name="Link Units (2) 2" xfId="889" xr:uid="{00000000-0005-0000-0000-0000F0350000}"/>
    <cellStyle name="Link Units (2) 2 2" xfId="37468" xr:uid="{00000000-0005-0000-0000-0000F1350000}"/>
    <cellStyle name="Link Units (2) 3" xfId="3948" xr:uid="{00000000-0005-0000-0000-0000F2350000}"/>
    <cellStyle name="Linked Cell" xfId="25" builtinId="24" customBuiltin="1"/>
    <cellStyle name="Linked Cell 2" xfId="595" xr:uid="{00000000-0005-0000-0000-0000F4350000}"/>
    <cellStyle name="Linked Cell 2 2" xfId="4933" xr:uid="{00000000-0005-0000-0000-0000F5350000}"/>
    <cellStyle name="Linked Cell 3" xfId="1288" xr:uid="{00000000-0005-0000-0000-0000F6350000}"/>
    <cellStyle name="Linked Cell 3 2" xfId="5041" xr:uid="{00000000-0005-0000-0000-0000F7350000}"/>
    <cellStyle name="Linked Cell 4" xfId="1496" xr:uid="{00000000-0005-0000-0000-0000F8350000}"/>
    <cellStyle name="Linked Cell 5" xfId="11948" xr:uid="{00000000-0005-0000-0000-0000F9350000}"/>
    <cellStyle name="Linked Cell 6" xfId="7132" xr:uid="{00000000-0005-0000-0000-0000FA350000}"/>
    <cellStyle name="LinkedCell" xfId="3949" xr:uid="{00000000-0005-0000-0000-0000FB350000}"/>
    <cellStyle name="main_input" xfId="320" xr:uid="{00000000-0005-0000-0000-0000FC350000}"/>
    <cellStyle name="MB.SuppData" xfId="321" xr:uid="{00000000-0005-0000-0000-0000FD350000}"/>
    <cellStyle name="MB.SuppData 10" xfId="37347" xr:uid="{00000000-0005-0000-0000-0000FE350000}"/>
    <cellStyle name="MB.SuppData 2" xfId="890" xr:uid="{00000000-0005-0000-0000-0000FF350000}"/>
    <cellStyle name="MB.SuppData 2 2" xfId="5110" xr:uid="{00000000-0005-0000-0000-000000360000}"/>
    <cellStyle name="MB.SuppData 2 2 10" xfId="10714" xr:uid="{00000000-0005-0000-0000-000001360000}"/>
    <cellStyle name="MB.SuppData 2 2 2" xfId="5698" xr:uid="{00000000-0005-0000-0000-000002360000}"/>
    <cellStyle name="MB.SuppData 2 2 2 2" xfId="6785" xr:uid="{00000000-0005-0000-0000-000003360000}"/>
    <cellStyle name="MB.SuppData 2 2 2 2 2" xfId="20107" xr:uid="{00000000-0005-0000-0000-000004360000}"/>
    <cellStyle name="MB.SuppData 2 2 2 2 2 2" xfId="25877" xr:uid="{00000000-0005-0000-0000-000005360000}"/>
    <cellStyle name="MB.SuppData 2 2 2 2 2 3" xfId="33580" xr:uid="{00000000-0005-0000-0000-000006360000}"/>
    <cellStyle name="MB.SuppData 2 2 2 2 3" xfId="18198" xr:uid="{00000000-0005-0000-0000-000007360000}"/>
    <cellStyle name="MB.SuppData 2 2 2 2 3 2" xfId="23995" xr:uid="{00000000-0005-0000-0000-000008360000}"/>
    <cellStyle name="MB.SuppData 2 2 2 2 3 3" xfId="31694" xr:uid="{00000000-0005-0000-0000-000009360000}"/>
    <cellStyle name="MB.SuppData 2 2 2 2 4" xfId="16613" xr:uid="{00000000-0005-0000-0000-00000A360000}"/>
    <cellStyle name="MB.SuppData 2 2 2 2 4 2" xfId="30200" xr:uid="{00000000-0005-0000-0000-00000B360000}"/>
    <cellStyle name="MB.SuppData 2 2 2 2 5" xfId="22523" xr:uid="{00000000-0005-0000-0000-00000C360000}"/>
    <cellStyle name="MB.SuppData 2 2 2 2 5 2" xfId="35986" xr:uid="{00000000-0005-0000-0000-00000D360000}"/>
    <cellStyle name="MB.SuppData 2 2 2 2 6" xfId="28275" xr:uid="{00000000-0005-0000-0000-00000E360000}"/>
    <cellStyle name="MB.SuppData 2 2 2 2 7" xfId="11735" xr:uid="{00000000-0005-0000-0000-00000F360000}"/>
    <cellStyle name="MB.SuppData 2 2 2 3" xfId="19157" xr:uid="{00000000-0005-0000-0000-000010360000}"/>
    <cellStyle name="MB.SuppData 2 2 2 3 2" xfId="24928" xr:uid="{00000000-0005-0000-0000-000011360000}"/>
    <cellStyle name="MB.SuppData 2 2 2 3 3" xfId="32630" xr:uid="{00000000-0005-0000-0000-000012360000}"/>
    <cellStyle name="MB.SuppData 2 2 2 4" xfId="19196" xr:uid="{00000000-0005-0000-0000-000013360000}"/>
    <cellStyle name="MB.SuppData 2 2 2 4 2" xfId="24967" xr:uid="{00000000-0005-0000-0000-000014360000}"/>
    <cellStyle name="MB.SuppData 2 2 2 4 3" xfId="32669" xr:uid="{00000000-0005-0000-0000-000015360000}"/>
    <cellStyle name="MB.SuppData 2 2 2 5" xfId="15527" xr:uid="{00000000-0005-0000-0000-000016360000}"/>
    <cellStyle name="MB.SuppData 2 2 2 5 2" xfId="29302" xr:uid="{00000000-0005-0000-0000-000017360000}"/>
    <cellStyle name="MB.SuppData 2 2 2 6" xfId="21624" xr:uid="{00000000-0005-0000-0000-000018360000}"/>
    <cellStyle name="MB.SuppData 2 2 2 6 2" xfId="35087" xr:uid="{00000000-0005-0000-0000-000019360000}"/>
    <cellStyle name="MB.SuppData 2 2 2 7" xfId="27376" xr:uid="{00000000-0005-0000-0000-00001A360000}"/>
    <cellStyle name="MB.SuppData 2 2 2 8" xfId="11074" xr:uid="{00000000-0005-0000-0000-00001B360000}"/>
    <cellStyle name="MB.SuppData 2 2 3" xfId="5870" xr:uid="{00000000-0005-0000-0000-00001C360000}"/>
    <cellStyle name="MB.SuppData 2 2 3 2" xfId="6957" xr:uid="{00000000-0005-0000-0000-00001D360000}"/>
    <cellStyle name="MB.SuppData 2 2 3 2 2" xfId="20253" xr:uid="{00000000-0005-0000-0000-00001E360000}"/>
    <cellStyle name="MB.SuppData 2 2 3 2 2 2" xfId="26023" xr:uid="{00000000-0005-0000-0000-00001F360000}"/>
    <cellStyle name="MB.SuppData 2 2 3 2 2 3" xfId="33726" xr:uid="{00000000-0005-0000-0000-000020360000}"/>
    <cellStyle name="MB.SuppData 2 2 3 2 3" xfId="17494" xr:uid="{00000000-0005-0000-0000-000021360000}"/>
    <cellStyle name="MB.SuppData 2 2 3 2 3 2" xfId="23317" xr:uid="{00000000-0005-0000-0000-000022360000}"/>
    <cellStyle name="MB.SuppData 2 2 3 2 3 2 2" xfId="36780" xr:uid="{00000000-0005-0000-0000-000023360000}"/>
    <cellStyle name="MB.SuppData 2 2 3 2 3 3" xfId="31005" xr:uid="{00000000-0005-0000-0000-000024360000}"/>
    <cellStyle name="MB.SuppData 2 2 3 2 4" xfId="16785" xr:uid="{00000000-0005-0000-0000-000025360000}"/>
    <cellStyle name="MB.SuppData 2 2 3 2 4 2" xfId="30338" xr:uid="{00000000-0005-0000-0000-000026360000}"/>
    <cellStyle name="MB.SuppData 2 2 3 2 5" xfId="22661" xr:uid="{00000000-0005-0000-0000-000027360000}"/>
    <cellStyle name="MB.SuppData 2 2 3 2 5 2" xfId="36124" xr:uid="{00000000-0005-0000-0000-000028360000}"/>
    <cellStyle name="MB.SuppData 2 2 3 2 6" xfId="28413" xr:uid="{00000000-0005-0000-0000-000029360000}"/>
    <cellStyle name="MB.SuppData 2 2 3 2 7" xfId="11836" xr:uid="{00000000-0005-0000-0000-00002A360000}"/>
    <cellStyle name="MB.SuppData 2 2 3 3" xfId="19304" xr:uid="{00000000-0005-0000-0000-00002B360000}"/>
    <cellStyle name="MB.SuppData 2 2 3 3 2" xfId="25075" xr:uid="{00000000-0005-0000-0000-00002C360000}"/>
    <cellStyle name="MB.SuppData 2 2 3 3 3" xfId="32777" xr:uid="{00000000-0005-0000-0000-00002D360000}"/>
    <cellStyle name="MB.SuppData 2 2 3 4" xfId="17325" xr:uid="{00000000-0005-0000-0000-00002E360000}"/>
    <cellStyle name="MB.SuppData 2 2 3 4 2" xfId="23154" xr:uid="{00000000-0005-0000-0000-00002F360000}"/>
    <cellStyle name="MB.SuppData 2 2 3 4 2 2" xfId="36617" xr:uid="{00000000-0005-0000-0000-000030360000}"/>
    <cellStyle name="MB.SuppData 2 2 3 4 3" xfId="30841" xr:uid="{00000000-0005-0000-0000-000031360000}"/>
    <cellStyle name="MB.SuppData 2 2 3 5" xfId="15699" xr:uid="{00000000-0005-0000-0000-000032360000}"/>
    <cellStyle name="MB.SuppData 2 2 3 5 2" xfId="29440" xr:uid="{00000000-0005-0000-0000-000033360000}"/>
    <cellStyle name="MB.SuppData 2 2 3 6" xfId="21762" xr:uid="{00000000-0005-0000-0000-000034360000}"/>
    <cellStyle name="MB.SuppData 2 2 3 6 2" xfId="35225" xr:uid="{00000000-0005-0000-0000-000035360000}"/>
    <cellStyle name="MB.SuppData 2 2 3 7" xfId="27514" xr:uid="{00000000-0005-0000-0000-000036360000}"/>
    <cellStyle name="MB.SuppData 2 2 3 8" xfId="11175" xr:uid="{00000000-0005-0000-0000-000037360000}"/>
    <cellStyle name="MB.SuppData 2 2 4" xfId="6202" xr:uid="{00000000-0005-0000-0000-000038360000}"/>
    <cellStyle name="MB.SuppData 2 2 4 2" xfId="19593" xr:uid="{00000000-0005-0000-0000-000039360000}"/>
    <cellStyle name="MB.SuppData 2 2 4 2 2" xfId="25363" xr:uid="{00000000-0005-0000-0000-00003A360000}"/>
    <cellStyle name="MB.SuppData 2 2 4 2 3" xfId="33066" xr:uid="{00000000-0005-0000-0000-00003B360000}"/>
    <cellStyle name="MB.SuppData 2 2 4 3" xfId="20705" xr:uid="{00000000-0005-0000-0000-00003C360000}"/>
    <cellStyle name="MB.SuppData 2 2 4 3 2" xfId="26468" xr:uid="{00000000-0005-0000-0000-00003D360000}"/>
    <cellStyle name="MB.SuppData 2 2 4 3 3" xfId="34173" xr:uid="{00000000-0005-0000-0000-00003E360000}"/>
    <cellStyle name="MB.SuppData 2 2 4 4" xfId="16031" xr:uid="{00000000-0005-0000-0000-00003F360000}"/>
    <cellStyle name="MB.SuppData 2 2 4 4 2" xfId="29713" xr:uid="{00000000-0005-0000-0000-000040360000}"/>
    <cellStyle name="MB.SuppData 2 2 4 5" xfId="22035" xr:uid="{00000000-0005-0000-0000-000041360000}"/>
    <cellStyle name="MB.SuppData 2 2 4 5 2" xfId="35498" xr:uid="{00000000-0005-0000-0000-000042360000}"/>
    <cellStyle name="MB.SuppData 2 2 4 6" xfId="27787" xr:uid="{00000000-0005-0000-0000-000043360000}"/>
    <cellStyle name="MB.SuppData 2 2 4 7" xfId="11377" xr:uid="{00000000-0005-0000-0000-000044360000}"/>
    <cellStyle name="MB.SuppData 2 2 5" xfId="18641" xr:uid="{00000000-0005-0000-0000-000045360000}"/>
    <cellStyle name="MB.SuppData 2 2 5 2" xfId="24413" xr:uid="{00000000-0005-0000-0000-000046360000}"/>
    <cellStyle name="MB.SuppData 2 2 5 3" xfId="32115" xr:uid="{00000000-0005-0000-0000-000047360000}"/>
    <cellStyle name="MB.SuppData 2 2 6" xfId="17347" xr:uid="{00000000-0005-0000-0000-000048360000}"/>
    <cellStyle name="MB.SuppData 2 2 6 2" xfId="23176" xr:uid="{00000000-0005-0000-0000-000049360000}"/>
    <cellStyle name="MB.SuppData 2 2 6 2 2" xfId="36639" xr:uid="{00000000-0005-0000-0000-00004A360000}"/>
    <cellStyle name="MB.SuppData 2 2 6 3" xfId="30863" xr:uid="{00000000-0005-0000-0000-00004B360000}"/>
    <cellStyle name="MB.SuppData 2 2 7" xfId="14940" xr:uid="{00000000-0005-0000-0000-00004C360000}"/>
    <cellStyle name="MB.SuppData 2 2 7 2" xfId="28813" xr:uid="{00000000-0005-0000-0000-00004D360000}"/>
    <cellStyle name="MB.SuppData 2 2 8" xfId="21134" xr:uid="{00000000-0005-0000-0000-00004E360000}"/>
    <cellStyle name="MB.SuppData 2 2 8 2" xfId="34597" xr:uid="{00000000-0005-0000-0000-00004F360000}"/>
    <cellStyle name="MB.SuppData 2 2 9" xfId="26888" xr:uid="{00000000-0005-0000-0000-000050360000}"/>
    <cellStyle name="MB.SuppData 2 3" xfId="5329" xr:uid="{00000000-0005-0000-0000-000051360000}"/>
    <cellStyle name="MB.SuppData 2 3 2" xfId="6416" xr:uid="{00000000-0005-0000-0000-000052360000}"/>
    <cellStyle name="MB.SuppData 2 3 2 2" xfId="19782" xr:uid="{00000000-0005-0000-0000-000053360000}"/>
    <cellStyle name="MB.SuppData 2 3 2 2 2" xfId="25552" xr:uid="{00000000-0005-0000-0000-000054360000}"/>
    <cellStyle name="MB.SuppData 2 3 2 2 3" xfId="33255" xr:uid="{00000000-0005-0000-0000-000055360000}"/>
    <cellStyle name="MB.SuppData 2 3 2 3" xfId="19188" xr:uid="{00000000-0005-0000-0000-000056360000}"/>
    <cellStyle name="MB.SuppData 2 3 2 3 2" xfId="24959" xr:uid="{00000000-0005-0000-0000-000057360000}"/>
    <cellStyle name="MB.SuppData 2 3 2 3 3" xfId="32661" xr:uid="{00000000-0005-0000-0000-000058360000}"/>
    <cellStyle name="MB.SuppData 2 3 2 4" xfId="16245" xr:uid="{00000000-0005-0000-0000-000059360000}"/>
    <cellStyle name="MB.SuppData 2 3 2 4 2" xfId="29892" xr:uid="{00000000-0005-0000-0000-00005A360000}"/>
    <cellStyle name="MB.SuppData 2 3 2 5" xfId="22214" xr:uid="{00000000-0005-0000-0000-00005B360000}"/>
    <cellStyle name="MB.SuppData 2 3 2 5 2" xfId="35677" xr:uid="{00000000-0005-0000-0000-00005C360000}"/>
    <cellStyle name="MB.SuppData 2 3 2 6" xfId="27966" xr:uid="{00000000-0005-0000-0000-00005D360000}"/>
    <cellStyle name="MB.SuppData 2 3 2 7" xfId="11527" xr:uid="{00000000-0005-0000-0000-00005E360000}"/>
    <cellStyle name="MB.SuppData 2 3 3" xfId="18830" xr:uid="{00000000-0005-0000-0000-00005F360000}"/>
    <cellStyle name="MB.SuppData 2 3 3 2" xfId="24602" xr:uid="{00000000-0005-0000-0000-000060360000}"/>
    <cellStyle name="MB.SuppData 2 3 3 3" xfId="32304" xr:uid="{00000000-0005-0000-0000-000061360000}"/>
    <cellStyle name="MB.SuppData 2 3 4" xfId="20821" xr:uid="{00000000-0005-0000-0000-000062360000}"/>
    <cellStyle name="MB.SuppData 2 3 4 2" xfId="26582" xr:uid="{00000000-0005-0000-0000-000063360000}"/>
    <cellStyle name="MB.SuppData 2 3 4 3" xfId="34287" xr:uid="{00000000-0005-0000-0000-000064360000}"/>
    <cellStyle name="MB.SuppData 2 3 5" xfId="15159" xr:uid="{00000000-0005-0000-0000-000065360000}"/>
    <cellStyle name="MB.SuppData 2 3 5 2" xfId="28994" xr:uid="{00000000-0005-0000-0000-000066360000}"/>
    <cellStyle name="MB.SuppData 2 3 6" xfId="21315" xr:uid="{00000000-0005-0000-0000-000067360000}"/>
    <cellStyle name="MB.SuppData 2 3 6 2" xfId="34778" xr:uid="{00000000-0005-0000-0000-000068360000}"/>
    <cellStyle name="MB.SuppData 2 3 7" xfId="27067" xr:uid="{00000000-0005-0000-0000-000069360000}"/>
    <cellStyle name="MB.SuppData 2 3 8" xfId="10866" xr:uid="{00000000-0005-0000-0000-00006A360000}"/>
    <cellStyle name="MB.SuppData 2 4" xfId="5258" xr:uid="{00000000-0005-0000-0000-00006B360000}"/>
    <cellStyle name="MB.SuppData 2 4 2" xfId="6345" xr:uid="{00000000-0005-0000-0000-00006C360000}"/>
    <cellStyle name="MB.SuppData 2 4 2 2" xfId="19712" xr:uid="{00000000-0005-0000-0000-00006D360000}"/>
    <cellStyle name="MB.SuppData 2 4 2 2 2" xfId="25482" xr:uid="{00000000-0005-0000-0000-00006E360000}"/>
    <cellStyle name="MB.SuppData 2 4 2 2 3" xfId="33185" xr:uid="{00000000-0005-0000-0000-00006F360000}"/>
    <cellStyle name="MB.SuppData 2 4 2 3" xfId="20397" xr:uid="{00000000-0005-0000-0000-000070360000}"/>
    <cellStyle name="MB.SuppData 2 4 2 3 2" xfId="26166" xr:uid="{00000000-0005-0000-0000-000071360000}"/>
    <cellStyle name="MB.SuppData 2 4 2 3 3" xfId="33870" xr:uid="{00000000-0005-0000-0000-000072360000}"/>
    <cellStyle name="MB.SuppData 2 4 2 4" xfId="16174" xr:uid="{00000000-0005-0000-0000-000073360000}"/>
    <cellStyle name="MB.SuppData 2 4 2 4 2" xfId="29822" xr:uid="{00000000-0005-0000-0000-000074360000}"/>
    <cellStyle name="MB.SuppData 2 4 2 5" xfId="22144" xr:uid="{00000000-0005-0000-0000-000075360000}"/>
    <cellStyle name="MB.SuppData 2 4 2 5 2" xfId="35607" xr:uid="{00000000-0005-0000-0000-000076360000}"/>
    <cellStyle name="MB.SuppData 2 4 2 6" xfId="27896" xr:uid="{00000000-0005-0000-0000-000077360000}"/>
    <cellStyle name="MB.SuppData 2 4 2 7" xfId="11458" xr:uid="{00000000-0005-0000-0000-000078360000}"/>
    <cellStyle name="MB.SuppData 2 4 3" xfId="18760" xr:uid="{00000000-0005-0000-0000-000079360000}"/>
    <cellStyle name="MB.SuppData 2 4 3 2" xfId="24532" xr:uid="{00000000-0005-0000-0000-00007A360000}"/>
    <cellStyle name="MB.SuppData 2 4 3 3" xfId="32234" xr:uid="{00000000-0005-0000-0000-00007B360000}"/>
    <cellStyle name="MB.SuppData 2 4 4" xfId="17222" xr:uid="{00000000-0005-0000-0000-00007C360000}"/>
    <cellStyle name="MB.SuppData 2 4 4 2" xfId="23058" xr:uid="{00000000-0005-0000-0000-00007D360000}"/>
    <cellStyle name="MB.SuppData 2 4 4 2 2" xfId="36521" xr:uid="{00000000-0005-0000-0000-00007E360000}"/>
    <cellStyle name="MB.SuppData 2 4 4 3" xfId="30741" xr:uid="{00000000-0005-0000-0000-00007F360000}"/>
    <cellStyle name="MB.SuppData 2 4 5" xfId="15088" xr:uid="{00000000-0005-0000-0000-000080360000}"/>
    <cellStyle name="MB.SuppData 2 4 5 2" xfId="28924" xr:uid="{00000000-0005-0000-0000-000081360000}"/>
    <cellStyle name="MB.SuppData 2 4 6" xfId="21245" xr:uid="{00000000-0005-0000-0000-000082360000}"/>
    <cellStyle name="MB.SuppData 2 4 6 2" xfId="34708" xr:uid="{00000000-0005-0000-0000-000083360000}"/>
    <cellStyle name="MB.SuppData 2 4 7" xfId="26997" xr:uid="{00000000-0005-0000-0000-000084360000}"/>
    <cellStyle name="MB.SuppData 2 4 8" xfId="10797" xr:uid="{00000000-0005-0000-0000-000085360000}"/>
    <cellStyle name="MB.SuppData 2 5" xfId="17239" xr:uid="{00000000-0005-0000-0000-000086360000}"/>
    <cellStyle name="MB.SuppData 2 5 2" xfId="23073" xr:uid="{00000000-0005-0000-0000-000087360000}"/>
    <cellStyle name="MB.SuppData 2 5 2 2" xfId="36536" xr:uid="{00000000-0005-0000-0000-000088360000}"/>
    <cellStyle name="MB.SuppData 2 5 3" xfId="30758" xr:uid="{00000000-0005-0000-0000-000089360000}"/>
    <cellStyle name="MB.SuppData 2 6" xfId="18266" xr:uid="{00000000-0005-0000-0000-00008A360000}"/>
    <cellStyle name="MB.SuppData 2 6 2" xfId="24048" xr:uid="{00000000-0005-0000-0000-00008B360000}"/>
    <cellStyle name="MB.SuppData 2 6 3" xfId="31749" xr:uid="{00000000-0005-0000-0000-00008C360000}"/>
    <cellStyle name="MB.SuppData 2 7" xfId="14248" xr:uid="{00000000-0005-0000-0000-00008D360000}"/>
    <cellStyle name="MB.SuppData 2 7 2" xfId="28635" xr:uid="{00000000-0005-0000-0000-00008E360000}"/>
    <cellStyle name="MB.SuppData 2 8" xfId="7657" xr:uid="{00000000-0005-0000-0000-00008F360000}"/>
    <cellStyle name="MB.SuppData 2 9" xfId="37469" xr:uid="{00000000-0005-0000-0000-000090360000}"/>
    <cellStyle name="MB.SuppData 3" xfId="3410" xr:uid="{00000000-0005-0000-0000-000091360000}"/>
    <cellStyle name="MB.SuppData 3 10" xfId="9735" xr:uid="{00000000-0005-0000-0000-000092360000}"/>
    <cellStyle name="MB.SuppData 3 2" xfId="5164" xr:uid="{00000000-0005-0000-0000-000093360000}"/>
    <cellStyle name="MB.SuppData 3 2 2" xfId="5904" xr:uid="{00000000-0005-0000-0000-000094360000}"/>
    <cellStyle name="MB.SuppData 3 2 2 2" xfId="6991" xr:uid="{00000000-0005-0000-0000-000095360000}"/>
    <cellStyle name="MB.SuppData 3 2 2 2 2" xfId="20287" xr:uid="{00000000-0005-0000-0000-000096360000}"/>
    <cellStyle name="MB.SuppData 3 2 2 2 2 2" xfId="26057" xr:uid="{00000000-0005-0000-0000-000097360000}"/>
    <cellStyle name="MB.SuppData 3 2 2 2 2 3" xfId="33760" xr:uid="{00000000-0005-0000-0000-000098360000}"/>
    <cellStyle name="MB.SuppData 3 2 2 2 3" xfId="20684" xr:uid="{00000000-0005-0000-0000-000099360000}"/>
    <cellStyle name="MB.SuppData 3 2 2 2 3 2" xfId="26447" xr:uid="{00000000-0005-0000-0000-00009A360000}"/>
    <cellStyle name="MB.SuppData 3 2 2 2 3 3" xfId="34152" xr:uid="{00000000-0005-0000-0000-00009B360000}"/>
    <cellStyle name="MB.SuppData 3 2 2 2 4" xfId="16819" xr:uid="{00000000-0005-0000-0000-00009C360000}"/>
    <cellStyle name="MB.SuppData 3 2 2 2 4 2" xfId="30372" xr:uid="{00000000-0005-0000-0000-00009D360000}"/>
    <cellStyle name="MB.SuppData 3 2 2 2 5" xfId="22695" xr:uid="{00000000-0005-0000-0000-00009E360000}"/>
    <cellStyle name="MB.SuppData 3 2 2 2 5 2" xfId="36158" xr:uid="{00000000-0005-0000-0000-00009F360000}"/>
    <cellStyle name="MB.SuppData 3 2 2 2 6" xfId="28447" xr:uid="{00000000-0005-0000-0000-0000A0360000}"/>
    <cellStyle name="MB.SuppData 3 2 2 2 7" xfId="11847" xr:uid="{00000000-0005-0000-0000-0000A1360000}"/>
    <cellStyle name="MB.SuppData 3 2 2 3" xfId="19338" xr:uid="{00000000-0005-0000-0000-0000A2360000}"/>
    <cellStyle name="MB.SuppData 3 2 2 3 2" xfId="25109" xr:uid="{00000000-0005-0000-0000-0000A3360000}"/>
    <cellStyle name="MB.SuppData 3 2 2 3 3" xfId="32811" xr:uid="{00000000-0005-0000-0000-0000A4360000}"/>
    <cellStyle name="MB.SuppData 3 2 2 4" xfId="17184" xr:uid="{00000000-0005-0000-0000-0000A5360000}"/>
    <cellStyle name="MB.SuppData 3 2 2 4 2" xfId="23023" xr:uid="{00000000-0005-0000-0000-0000A6360000}"/>
    <cellStyle name="MB.SuppData 3 2 2 4 2 2" xfId="36486" xr:uid="{00000000-0005-0000-0000-0000A7360000}"/>
    <cellStyle name="MB.SuppData 3 2 2 4 3" xfId="30705" xr:uid="{00000000-0005-0000-0000-0000A8360000}"/>
    <cellStyle name="MB.SuppData 3 2 2 5" xfId="15733" xr:uid="{00000000-0005-0000-0000-0000A9360000}"/>
    <cellStyle name="MB.SuppData 3 2 2 5 2" xfId="29474" xr:uid="{00000000-0005-0000-0000-0000AA360000}"/>
    <cellStyle name="MB.SuppData 3 2 2 6" xfId="21796" xr:uid="{00000000-0005-0000-0000-0000AB360000}"/>
    <cellStyle name="MB.SuppData 3 2 2 6 2" xfId="35259" xr:uid="{00000000-0005-0000-0000-0000AC360000}"/>
    <cellStyle name="MB.SuppData 3 2 2 7" xfId="27548" xr:uid="{00000000-0005-0000-0000-0000AD360000}"/>
    <cellStyle name="MB.SuppData 3 2 2 8" xfId="11186" xr:uid="{00000000-0005-0000-0000-0000AE360000}"/>
    <cellStyle name="MB.SuppData 3 2 3" xfId="6253" xr:uid="{00000000-0005-0000-0000-0000AF360000}"/>
    <cellStyle name="MB.SuppData 3 2 3 2" xfId="19631" xr:uid="{00000000-0005-0000-0000-0000B0360000}"/>
    <cellStyle name="MB.SuppData 3 2 3 2 2" xfId="25401" xr:uid="{00000000-0005-0000-0000-0000B1360000}"/>
    <cellStyle name="MB.SuppData 3 2 3 2 3" xfId="33104" xr:uid="{00000000-0005-0000-0000-0000B2360000}"/>
    <cellStyle name="MB.SuppData 3 2 3 3" xfId="17618" xr:uid="{00000000-0005-0000-0000-0000B3360000}"/>
    <cellStyle name="MB.SuppData 3 2 3 3 2" xfId="23436" xr:uid="{00000000-0005-0000-0000-0000B4360000}"/>
    <cellStyle name="MB.SuppData 3 2 3 3 2 2" xfId="36899" xr:uid="{00000000-0005-0000-0000-0000B5360000}"/>
    <cellStyle name="MB.SuppData 3 2 3 3 3" xfId="31126" xr:uid="{00000000-0005-0000-0000-0000B6360000}"/>
    <cellStyle name="MB.SuppData 3 2 3 4" xfId="16082" xr:uid="{00000000-0005-0000-0000-0000B7360000}"/>
    <cellStyle name="MB.SuppData 3 2 3 4 2" xfId="29747" xr:uid="{00000000-0005-0000-0000-0000B8360000}"/>
    <cellStyle name="MB.SuppData 3 2 3 5" xfId="22069" xr:uid="{00000000-0005-0000-0000-0000B9360000}"/>
    <cellStyle name="MB.SuppData 3 2 3 5 2" xfId="35532" xr:uid="{00000000-0005-0000-0000-0000BA360000}"/>
    <cellStyle name="MB.SuppData 3 2 3 6" xfId="27821" xr:uid="{00000000-0005-0000-0000-0000BB360000}"/>
    <cellStyle name="MB.SuppData 3 2 3 7" xfId="11389" xr:uid="{00000000-0005-0000-0000-0000BC360000}"/>
    <cellStyle name="MB.SuppData 3 2 4" xfId="18676" xr:uid="{00000000-0005-0000-0000-0000BD360000}"/>
    <cellStyle name="MB.SuppData 3 2 4 2" xfId="24448" xr:uid="{00000000-0005-0000-0000-0000BE360000}"/>
    <cellStyle name="MB.SuppData 3 2 4 3" xfId="32150" xr:uid="{00000000-0005-0000-0000-0000BF360000}"/>
    <cellStyle name="MB.SuppData 3 2 5" xfId="17900" xr:uid="{00000000-0005-0000-0000-0000C0360000}"/>
    <cellStyle name="MB.SuppData 3 2 5 2" xfId="23710" xr:uid="{00000000-0005-0000-0000-0000C1360000}"/>
    <cellStyle name="MB.SuppData 3 2 5 2 2" xfId="37173" xr:uid="{00000000-0005-0000-0000-0000C2360000}"/>
    <cellStyle name="MB.SuppData 3 2 5 3" xfId="31404" xr:uid="{00000000-0005-0000-0000-0000C3360000}"/>
    <cellStyle name="MB.SuppData 3 2 6" xfId="14994" xr:uid="{00000000-0005-0000-0000-0000C4360000}"/>
    <cellStyle name="MB.SuppData 3 2 6 2" xfId="28847" xr:uid="{00000000-0005-0000-0000-0000C5360000}"/>
    <cellStyle name="MB.SuppData 3 2 7" xfId="21168" xr:uid="{00000000-0005-0000-0000-0000C6360000}"/>
    <cellStyle name="MB.SuppData 3 2 7 2" xfId="34631" xr:uid="{00000000-0005-0000-0000-0000C7360000}"/>
    <cellStyle name="MB.SuppData 3 2 8" xfId="26922" xr:uid="{00000000-0005-0000-0000-0000C8360000}"/>
    <cellStyle name="MB.SuppData 3 2 9" xfId="10726" xr:uid="{00000000-0005-0000-0000-0000C9360000}"/>
    <cellStyle name="MB.SuppData 3 3" xfId="5453" xr:uid="{00000000-0005-0000-0000-0000CA360000}"/>
    <cellStyle name="MB.SuppData 3 3 2" xfId="6540" xr:uid="{00000000-0005-0000-0000-0000CB360000}"/>
    <cellStyle name="MB.SuppData 3 3 2 2" xfId="19898" xr:uid="{00000000-0005-0000-0000-0000CC360000}"/>
    <cellStyle name="MB.SuppData 3 3 2 2 2" xfId="25668" xr:uid="{00000000-0005-0000-0000-0000CD360000}"/>
    <cellStyle name="MB.SuppData 3 3 2 2 3" xfId="33371" xr:uid="{00000000-0005-0000-0000-0000CE360000}"/>
    <cellStyle name="MB.SuppData 3 3 2 3" xfId="18418" xr:uid="{00000000-0005-0000-0000-0000CF360000}"/>
    <cellStyle name="MB.SuppData 3 3 2 3 2" xfId="24195" xr:uid="{00000000-0005-0000-0000-0000D0360000}"/>
    <cellStyle name="MB.SuppData 3 3 2 3 3" xfId="31896" xr:uid="{00000000-0005-0000-0000-0000D1360000}"/>
    <cellStyle name="MB.SuppData 3 3 2 4" xfId="16369" xr:uid="{00000000-0005-0000-0000-0000D2360000}"/>
    <cellStyle name="MB.SuppData 3 3 2 4 2" xfId="30005" xr:uid="{00000000-0005-0000-0000-0000D3360000}"/>
    <cellStyle name="MB.SuppData 3 3 2 5" xfId="22327" xr:uid="{00000000-0005-0000-0000-0000D4360000}"/>
    <cellStyle name="MB.SuppData 3 3 2 5 2" xfId="35790" xr:uid="{00000000-0005-0000-0000-0000D5360000}"/>
    <cellStyle name="MB.SuppData 3 3 2 6" xfId="28079" xr:uid="{00000000-0005-0000-0000-0000D6360000}"/>
    <cellStyle name="MB.SuppData 3 3 2 7" xfId="11589" xr:uid="{00000000-0005-0000-0000-0000D7360000}"/>
    <cellStyle name="MB.SuppData 3 3 3" xfId="18947" xr:uid="{00000000-0005-0000-0000-0000D8360000}"/>
    <cellStyle name="MB.SuppData 3 3 3 2" xfId="24719" xr:uid="{00000000-0005-0000-0000-0000D9360000}"/>
    <cellStyle name="MB.SuppData 3 3 3 3" xfId="32421" xr:uid="{00000000-0005-0000-0000-0000DA360000}"/>
    <cellStyle name="MB.SuppData 3 3 4" xfId="20836" xr:uid="{00000000-0005-0000-0000-0000DB360000}"/>
    <cellStyle name="MB.SuppData 3 3 4 2" xfId="26596" xr:uid="{00000000-0005-0000-0000-0000DC360000}"/>
    <cellStyle name="MB.SuppData 3 3 4 3" xfId="34301" xr:uid="{00000000-0005-0000-0000-0000DD360000}"/>
    <cellStyle name="MB.SuppData 3 3 5" xfId="15283" xr:uid="{00000000-0005-0000-0000-0000DE360000}"/>
    <cellStyle name="MB.SuppData 3 3 5 2" xfId="29107" xr:uid="{00000000-0005-0000-0000-0000DF360000}"/>
    <cellStyle name="MB.SuppData 3 3 6" xfId="21428" xr:uid="{00000000-0005-0000-0000-0000E0360000}"/>
    <cellStyle name="MB.SuppData 3 3 6 2" xfId="34891" xr:uid="{00000000-0005-0000-0000-0000E1360000}"/>
    <cellStyle name="MB.SuppData 3 3 7" xfId="27180" xr:uid="{00000000-0005-0000-0000-0000E2360000}"/>
    <cellStyle name="MB.SuppData 3 3 8" xfId="10928" xr:uid="{00000000-0005-0000-0000-0000E3360000}"/>
    <cellStyle name="MB.SuppData 3 4" xfId="6003" xr:uid="{00000000-0005-0000-0000-0000E4360000}"/>
    <cellStyle name="MB.SuppData 3 4 2" xfId="19423" xr:uid="{00000000-0005-0000-0000-0000E5360000}"/>
    <cellStyle name="MB.SuppData 3 4 2 2" xfId="25193" xr:uid="{00000000-0005-0000-0000-0000E6360000}"/>
    <cellStyle name="MB.SuppData 3 4 2 3" xfId="32896" xr:uid="{00000000-0005-0000-0000-0000E7360000}"/>
    <cellStyle name="MB.SuppData 3 4 3" xfId="18358" xr:uid="{00000000-0005-0000-0000-0000E8360000}"/>
    <cellStyle name="MB.SuppData 3 4 3 2" xfId="24138" xr:uid="{00000000-0005-0000-0000-0000E9360000}"/>
    <cellStyle name="MB.SuppData 3 4 3 3" xfId="31839" xr:uid="{00000000-0005-0000-0000-0000EA360000}"/>
    <cellStyle name="MB.SuppData 3 4 4" xfId="15832" xr:uid="{00000000-0005-0000-0000-0000EB360000}"/>
    <cellStyle name="MB.SuppData 3 4 4 2" xfId="29553" xr:uid="{00000000-0005-0000-0000-0000EC360000}"/>
    <cellStyle name="MB.SuppData 3 4 5" xfId="21875" xr:uid="{00000000-0005-0000-0000-0000ED360000}"/>
    <cellStyle name="MB.SuppData 3 4 5 2" xfId="35338" xr:uid="{00000000-0005-0000-0000-0000EE360000}"/>
    <cellStyle name="MB.SuppData 3 4 6" xfId="27627" xr:uid="{00000000-0005-0000-0000-0000EF360000}"/>
    <cellStyle name="MB.SuppData 3 4 7" xfId="11255" xr:uid="{00000000-0005-0000-0000-0000F0360000}"/>
    <cellStyle name="MB.SuppData 3 5" xfId="18008" xr:uid="{00000000-0005-0000-0000-0000F1360000}"/>
    <cellStyle name="MB.SuppData 3 5 2" xfId="23814" xr:uid="{00000000-0005-0000-0000-0000F2360000}"/>
    <cellStyle name="MB.SuppData 3 5 3" xfId="31511" xr:uid="{00000000-0005-0000-0000-0000F3360000}"/>
    <cellStyle name="MB.SuppData 3 6" xfId="19865" xr:uid="{00000000-0005-0000-0000-0000F4360000}"/>
    <cellStyle name="MB.SuppData 3 6 2" xfId="25635" xr:uid="{00000000-0005-0000-0000-0000F5360000}"/>
    <cellStyle name="MB.SuppData 3 6 3" xfId="33338" xr:uid="{00000000-0005-0000-0000-0000F6360000}"/>
    <cellStyle name="MB.SuppData 3 7" xfId="14099" xr:uid="{00000000-0005-0000-0000-0000F7360000}"/>
    <cellStyle name="MB.SuppData 3 7 2" xfId="28606" xr:uid="{00000000-0005-0000-0000-0000F8360000}"/>
    <cellStyle name="MB.SuppData 3 8" xfId="20965" xr:uid="{00000000-0005-0000-0000-0000F9360000}"/>
    <cellStyle name="MB.SuppData 3 8 2" xfId="34428" xr:uid="{00000000-0005-0000-0000-0000FA360000}"/>
    <cellStyle name="MB.SuppData 3 9" xfId="26732" xr:uid="{00000000-0005-0000-0000-0000FB360000}"/>
    <cellStyle name="MB.SuppData 4" xfId="5059" xr:uid="{00000000-0005-0000-0000-0000FC360000}"/>
    <cellStyle name="MB.SuppData 4 2" xfId="5647" xr:uid="{00000000-0005-0000-0000-0000FD360000}"/>
    <cellStyle name="MB.SuppData 4 2 2" xfId="6734" xr:uid="{00000000-0005-0000-0000-0000FE360000}"/>
    <cellStyle name="MB.SuppData 4 2 2 2" xfId="20056" xr:uid="{00000000-0005-0000-0000-0000FF360000}"/>
    <cellStyle name="MB.SuppData 4 2 2 2 2" xfId="25826" xr:uid="{00000000-0005-0000-0000-000000370000}"/>
    <cellStyle name="MB.SuppData 4 2 2 2 3" xfId="33529" xr:uid="{00000000-0005-0000-0000-000001370000}"/>
    <cellStyle name="MB.SuppData 4 2 2 3" xfId="20585" xr:uid="{00000000-0005-0000-0000-000002370000}"/>
    <cellStyle name="MB.SuppData 4 2 2 3 2" xfId="26349" xr:uid="{00000000-0005-0000-0000-000003370000}"/>
    <cellStyle name="MB.SuppData 4 2 2 3 3" xfId="34054" xr:uid="{00000000-0005-0000-0000-000004370000}"/>
    <cellStyle name="MB.SuppData 4 2 2 4" xfId="16562" xr:uid="{00000000-0005-0000-0000-000005370000}"/>
    <cellStyle name="MB.SuppData 4 2 2 4 2" xfId="30150" xr:uid="{00000000-0005-0000-0000-000006370000}"/>
    <cellStyle name="MB.SuppData 4 2 2 5" xfId="22473" xr:uid="{00000000-0005-0000-0000-000007370000}"/>
    <cellStyle name="MB.SuppData 4 2 2 5 2" xfId="35936" xr:uid="{00000000-0005-0000-0000-000008370000}"/>
    <cellStyle name="MB.SuppData 4 2 2 6" xfId="28225" xr:uid="{00000000-0005-0000-0000-000009370000}"/>
    <cellStyle name="MB.SuppData 4 2 3" xfId="19106" xr:uid="{00000000-0005-0000-0000-00000A370000}"/>
    <cellStyle name="MB.SuppData 4 2 3 2" xfId="24878" xr:uid="{00000000-0005-0000-0000-00000B370000}"/>
    <cellStyle name="MB.SuppData 4 2 3 3" xfId="32580" xr:uid="{00000000-0005-0000-0000-00000C370000}"/>
    <cellStyle name="MB.SuppData 4 2 4" xfId="17457" xr:uid="{00000000-0005-0000-0000-00000D370000}"/>
    <cellStyle name="MB.SuppData 4 2 4 2" xfId="23281" xr:uid="{00000000-0005-0000-0000-00000E370000}"/>
    <cellStyle name="MB.SuppData 4 2 4 2 2" xfId="36744" xr:uid="{00000000-0005-0000-0000-00000F370000}"/>
    <cellStyle name="MB.SuppData 4 2 4 3" xfId="30969" xr:uid="{00000000-0005-0000-0000-000010370000}"/>
    <cellStyle name="MB.SuppData 4 2 5" xfId="15476" xr:uid="{00000000-0005-0000-0000-000011370000}"/>
    <cellStyle name="MB.SuppData 4 2 5 2" xfId="29252" xr:uid="{00000000-0005-0000-0000-000012370000}"/>
    <cellStyle name="MB.SuppData 4 2 6" xfId="21574" xr:uid="{00000000-0005-0000-0000-000013370000}"/>
    <cellStyle name="MB.SuppData 4 2 6 2" xfId="35037" xr:uid="{00000000-0005-0000-0000-000014370000}"/>
    <cellStyle name="MB.SuppData 4 2 7" xfId="27326" xr:uid="{00000000-0005-0000-0000-000015370000}"/>
    <cellStyle name="MB.SuppData 4 3" xfId="5820" xr:uid="{00000000-0005-0000-0000-000016370000}"/>
    <cellStyle name="MB.SuppData 4 3 2" xfId="6907" xr:uid="{00000000-0005-0000-0000-000017370000}"/>
    <cellStyle name="MB.SuppData 4 3 2 2" xfId="20203" xr:uid="{00000000-0005-0000-0000-000018370000}"/>
    <cellStyle name="MB.SuppData 4 3 2 2 2" xfId="25973" xr:uid="{00000000-0005-0000-0000-000019370000}"/>
    <cellStyle name="MB.SuppData 4 3 2 2 3" xfId="33676" xr:uid="{00000000-0005-0000-0000-00001A370000}"/>
    <cellStyle name="MB.SuppData 4 3 2 3" xfId="20455" xr:uid="{00000000-0005-0000-0000-00001B370000}"/>
    <cellStyle name="MB.SuppData 4 3 2 3 2" xfId="26223" xr:uid="{00000000-0005-0000-0000-00001C370000}"/>
    <cellStyle name="MB.SuppData 4 3 2 3 3" xfId="33927" xr:uid="{00000000-0005-0000-0000-00001D370000}"/>
    <cellStyle name="MB.SuppData 4 3 2 4" xfId="16735" xr:uid="{00000000-0005-0000-0000-00001E370000}"/>
    <cellStyle name="MB.SuppData 4 3 2 4 2" xfId="30288" xr:uid="{00000000-0005-0000-0000-00001F370000}"/>
    <cellStyle name="MB.SuppData 4 3 2 5" xfId="22611" xr:uid="{00000000-0005-0000-0000-000020370000}"/>
    <cellStyle name="MB.SuppData 4 3 2 5 2" xfId="36074" xr:uid="{00000000-0005-0000-0000-000021370000}"/>
    <cellStyle name="MB.SuppData 4 3 2 6" xfId="28363" xr:uid="{00000000-0005-0000-0000-000022370000}"/>
    <cellStyle name="MB.SuppData 4 3 3" xfId="19254" xr:uid="{00000000-0005-0000-0000-000023370000}"/>
    <cellStyle name="MB.SuppData 4 3 3 2" xfId="25025" xr:uid="{00000000-0005-0000-0000-000024370000}"/>
    <cellStyle name="MB.SuppData 4 3 3 3" xfId="32727" xr:uid="{00000000-0005-0000-0000-000025370000}"/>
    <cellStyle name="MB.SuppData 4 3 4" xfId="20458" xr:uid="{00000000-0005-0000-0000-000026370000}"/>
    <cellStyle name="MB.SuppData 4 3 4 2" xfId="26226" xr:uid="{00000000-0005-0000-0000-000027370000}"/>
    <cellStyle name="MB.SuppData 4 3 4 3" xfId="33930" xr:uid="{00000000-0005-0000-0000-000028370000}"/>
    <cellStyle name="MB.SuppData 4 3 5" xfId="15649" xr:uid="{00000000-0005-0000-0000-000029370000}"/>
    <cellStyle name="MB.SuppData 4 3 5 2" xfId="29390" xr:uid="{00000000-0005-0000-0000-00002A370000}"/>
    <cellStyle name="MB.SuppData 4 3 6" xfId="21712" xr:uid="{00000000-0005-0000-0000-00002B370000}"/>
    <cellStyle name="MB.SuppData 4 3 6 2" xfId="35175" xr:uid="{00000000-0005-0000-0000-00002C370000}"/>
    <cellStyle name="MB.SuppData 4 3 7" xfId="27464" xr:uid="{00000000-0005-0000-0000-00002D370000}"/>
    <cellStyle name="MB.SuppData 4 4" xfId="6151" xr:uid="{00000000-0005-0000-0000-00002E370000}"/>
    <cellStyle name="MB.SuppData 4 4 2" xfId="19543" xr:uid="{00000000-0005-0000-0000-00002F370000}"/>
    <cellStyle name="MB.SuppData 4 4 2 2" xfId="25313" xr:uid="{00000000-0005-0000-0000-000030370000}"/>
    <cellStyle name="MB.SuppData 4 4 2 3" xfId="33016" xr:uid="{00000000-0005-0000-0000-000031370000}"/>
    <cellStyle name="MB.SuppData 4 4 3" xfId="20745" xr:uid="{00000000-0005-0000-0000-000032370000}"/>
    <cellStyle name="MB.SuppData 4 4 3 2" xfId="26508" xr:uid="{00000000-0005-0000-0000-000033370000}"/>
    <cellStyle name="MB.SuppData 4 4 3 3" xfId="34213" xr:uid="{00000000-0005-0000-0000-000034370000}"/>
    <cellStyle name="MB.SuppData 4 4 4" xfId="15980" xr:uid="{00000000-0005-0000-0000-000035370000}"/>
    <cellStyle name="MB.SuppData 4 4 4 2" xfId="29663" xr:uid="{00000000-0005-0000-0000-000036370000}"/>
    <cellStyle name="MB.SuppData 4 4 5" xfId="21985" xr:uid="{00000000-0005-0000-0000-000037370000}"/>
    <cellStyle name="MB.SuppData 4 4 5 2" xfId="35448" xr:uid="{00000000-0005-0000-0000-000038370000}"/>
    <cellStyle name="MB.SuppData 4 4 6" xfId="27737" xr:uid="{00000000-0005-0000-0000-000039370000}"/>
    <cellStyle name="MB.SuppData 4 5" xfId="18591" xr:uid="{00000000-0005-0000-0000-00003A370000}"/>
    <cellStyle name="MB.SuppData 4 5 2" xfId="24363" xr:uid="{00000000-0005-0000-0000-00003B370000}"/>
    <cellStyle name="MB.SuppData 4 5 3" xfId="32065" xr:uid="{00000000-0005-0000-0000-00003C370000}"/>
    <cellStyle name="MB.SuppData 4 6" xfId="20495" xr:uid="{00000000-0005-0000-0000-00003D370000}"/>
    <cellStyle name="MB.SuppData 4 6 2" xfId="26262" xr:uid="{00000000-0005-0000-0000-00003E370000}"/>
    <cellStyle name="MB.SuppData 4 6 3" xfId="33966" xr:uid="{00000000-0005-0000-0000-00003F370000}"/>
    <cellStyle name="MB.SuppData 4 7" xfId="14889" xr:uid="{00000000-0005-0000-0000-000040370000}"/>
    <cellStyle name="MB.SuppData 4 7 2" xfId="28763" xr:uid="{00000000-0005-0000-0000-000041370000}"/>
    <cellStyle name="MB.SuppData 4 8" xfId="21084" xr:uid="{00000000-0005-0000-0000-000042370000}"/>
    <cellStyle name="MB.SuppData 4 8 2" xfId="34547" xr:uid="{00000000-0005-0000-0000-000043370000}"/>
    <cellStyle name="MB.SuppData 4 9" xfId="26838" xr:uid="{00000000-0005-0000-0000-000044370000}"/>
    <cellStyle name="MB.SuppData 5" xfId="5257" xr:uid="{00000000-0005-0000-0000-000045370000}"/>
    <cellStyle name="MB.SuppData 5 2" xfId="6344" xr:uid="{00000000-0005-0000-0000-000046370000}"/>
    <cellStyle name="MB.SuppData 5 2 2" xfId="19711" xr:uid="{00000000-0005-0000-0000-000047370000}"/>
    <cellStyle name="MB.SuppData 5 2 2 2" xfId="25481" xr:uid="{00000000-0005-0000-0000-000048370000}"/>
    <cellStyle name="MB.SuppData 5 2 2 3" xfId="33184" xr:uid="{00000000-0005-0000-0000-000049370000}"/>
    <cellStyle name="MB.SuppData 5 2 3" xfId="17515" xr:uid="{00000000-0005-0000-0000-00004A370000}"/>
    <cellStyle name="MB.SuppData 5 2 3 2" xfId="23337" xr:uid="{00000000-0005-0000-0000-00004B370000}"/>
    <cellStyle name="MB.SuppData 5 2 3 2 2" xfId="36800" xr:uid="{00000000-0005-0000-0000-00004C370000}"/>
    <cellStyle name="MB.SuppData 5 2 3 3" xfId="31025" xr:uid="{00000000-0005-0000-0000-00004D370000}"/>
    <cellStyle name="MB.SuppData 5 2 4" xfId="16173" xr:uid="{00000000-0005-0000-0000-00004E370000}"/>
    <cellStyle name="MB.SuppData 5 2 4 2" xfId="29821" xr:uid="{00000000-0005-0000-0000-00004F370000}"/>
    <cellStyle name="MB.SuppData 5 2 5" xfId="22143" xr:uid="{00000000-0005-0000-0000-000050370000}"/>
    <cellStyle name="MB.SuppData 5 2 5 2" xfId="35606" xr:uid="{00000000-0005-0000-0000-000051370000}"/>
    <cellStyle name="MB.SuppData 5 2 6" xfId="27895" xr:uid="{00000000-0005-0000-0000-000052370000}"/>
    <cellStyle name="MB.SuppData 5 3" xfId="18759" xr:uid="{00000000-0005-0000-0000-000053370000}"/>
    <cellStyle name="MB.SuppData 5 3 2" xfId="24531" xr:uid="{00000000-0005-0000-0000-000054370000}"/>
    <cellStyle name="MB.SuppData 5 3 3" xfId="32233" xr:uid="{00000000-0005-0000-0000-000055370000}"/>
    <cellStyle name="MB.SuppData 5 4" xfId="17051" xr:uid="{00000000-0005-0000-0000-000056370000}"/>
    <cellStyle name="MB.SuppData 5 4 2" xfId="22896" xr:uid="{00000000-0005-0000-0000-000057370000}"/>
    <cellStyle name="MB.SuppData 5 4 2 2" xfId="36359" xr:uid="{00000000-0005-0000-0000-000058370000}"/>
    <cellStyle name="MB.SuppData 5 4 3" xfId="30577" xr:uid="{00000000-0005-0000-0000-000059370000}"/>
    <cellStyle name="MB.SuppData 5 5" xfId="15087" xr:uid="{00000000-0005-0000-0000-00005A370000}"/>
    <cellStyle name="MB.SuppData 5 5 2" xfId="28923" xr:uid="{00000000-0005-0000-0000-00005B370000}"/>
    <cellStyle name="MB.SuppData 5 6" xfId="21244" xr:uid="{00000000-0005-0000-0000-00005C370000}"/>
    <cellStyle name="MB.SuppData 5 6 2" xfId="34707" xr:uid="{00000000-0005-0000-0000-00005D370000}"/>
    <cellStyle name="MB.SuppData 5 7" xfId="26996" xr:uid="{00000000-0005-0000-0000-00005E370000}"/>
    <cellStyle name="MB.SuppData 6" xfId="5488" xr:uid="{00000000-0005-0000-0000-00005F370000}"/>
    <cellStyle name="MB.SuppData 6 2" xfId="6575" xr:uid="{00000000-0005-0000-0000-000060370000}"/>
    <cellStyle name="MB.SuppData 6 2 2" xfId="19926" xr:uid="{00000000-0005-0000-0000-000061370000}"/>
    <cellStyle name="MB.SuppData 6 2 2 2" xfId="25696" xr:uid="{00000000-0005-0000-0000-000062370000}"/>
    <cellStyle name="MB.SuppData 6 2 2 3" xfId="33399" xr:uid="{00000000-0005-0000-0000-000063370000}"/>
    <cellStyle name="MB.SuppData 6 2 3" xfId="17665" xr:uid="{00000000-0005-0000-0000-000064370000}"/>
    <cellStyle name="MB.SuppData 6 2 3 2" xfId="23482" xr:uid="{00000000-0005-0000-0000-000065370000}"/>
    <cellStyle name="MB.SuppData 6 2 3 2 2" xfId="36945" xr:uid="{00000000-0005-0000-0000-000066370000}"/>
    <cellStyle name="MB.SuppData 6 2 3 3" xfId="31172" xr:uid="{00000000-0005-0000-0000-000067370000}"/>
    <cellStyle name="MB.SuppData 6 2 4" xfId="16404" xr:uid="{00000000-0005-0000-0000-000068370000}"/>
    <cellStyle name="MB.SuppData 6 2 4 2" xfId="30031" xr:uid="{00000000-0005-0000-0000-000069370000}"/>
    <cellStyle name="MB.SuppData 6 2 5" xfId="22353" xr:uid="{00000000-0005-0000-0000-00006A370000}"/>
    <cellStyle name="MB.SuppData 6 2 5 2" xfId="35816" xr:uid="{00000000-0005-0000-0000-00006B370000}"/>
    <cellStyle name="MB.SuppData 6 2 6" xfId="28105" xr:uid="{00000000-0005-0000-0000-00006C370000}"/>
    <cellStyle name="MB.SuppData 6 3" xfId="18975" xr:uid="{00000000-0005-0000-0000-00006D370000}"/>
    <cellStyle name="MB.SuppData 6 3 2" xfId="24747" xr:uid="{00000000-0005-0000-0000-00006E370000}"/>
    <cellStyle name="MB.SuppData 6 3 3" xfId="32449" xr:uid="{00000000-0005-0000-0000-00006F370000}"/>
    <cellStyle name="MB.SuppData 6 4" xfId="17744" xr:uid="{00000000-0005-0000-0000-000070370000}"/>
    <cellStyle name="MB.SuppData 6 4 2" xfId="23559" xr:uid="{00000000-0005-0000-0000-000071370000}"/>
    <cellStyle name="MB.SuppData 6 4 2 2" xfId="37022" xr:uid="{00000000-0005-0000-0000-000072370000}"/>
    <cellStyle name="MB.SuppData 6 4 3" xfId="31250" xr:uid="{00000000-0005-0000-0000-000073370000}"/>
    <cellStyle name="MB.SuppData 6 5" xfId="15318" xr:uid="{00000000-0005-0000-0000-000074370000}"/>
    <cellStyle name="MB.SuppData 6 5 2" xfId="29133" xr:uid="{00000000-0005-0000-0000-000075370000}"/>
    <cellStyle name="MB.SuppData 6 6" xfId="21454" xr:uid="{00000000-0005-0000-0000-000076370000}"/>
    <cellStyle name="MB.SuppData 6 6 2" xfId="34917" xr:uid="{00000000-0005-0000-0000-000077370000}"/>
    <cellStyle name="MB.SuppData 6 7" xfId="27206" xr:uid="{00000000-0005-0000-0000-000078370000}"/>
    <cellStyle name="MB.SuppData 7" xfId="16998" xr:uid="{00000000-0005-0000-0000-000079370000}"/>
    <cellStyle name="MB.SuppData 7 2" xfId="22846" xr:uid="{00000000-0005-0000-0000-00007A370000}"/>
    <cellStyle name="MB.SuppData 7 2 2" xfId="36309" xr:uid="{00000000-0005-0000-0000-00007B370000}"/>
    <cellStyle name="MB.SuppData 7 3" xfId="30526" xr:uid="{00000000-0005-0000-0000-00007C370000}"/>
    <cellStyle name="MB.SuppData 8" xfId="17932" xr:uid="{00000000-0005-0000-0000-00007D370000}"/>
    <cellStyle name="MB.SuppData 8 2" xfId="23741" xr:uid="{00000000-0005-0000-0000-00007E370000}"/>
    <cellStyle name="MB.SuppData 8 2 2" xfId="37204" xr:uid="{00000000-0005-0000-0000-00007F370000}"/>
    <cellStyle name="MB.SuppData 8 3" xfId="31436" xr:uid="{00000000-0005-0000-0000-000080370000}"/>
    <cellStyle name="MB.SuppData 9" xfId="12014" xr:uid="{00000000-0005-0000-0000-000081370000}"/>
    <cellStyle name="MB.SuppData 9 2" xfId="28551" xr:uid="{00000000-0005-0000-0000-000082370000}"/>
    <cellStyle name="Menu" xfId="4934" xr:uid="{00000000-0005-0000-0000-000083370000}"/>
    <cellStyle name="Millares [0]_10 AVERIAS MASIVAS + ANT" xfId="322" xr:uid="{00000000-0005-0000-0000-000084370000}"/>
    <cellStyle name="Millares_bhp chile CARGA MASIVA IMPTO_UN_EXPAT" xfId="3950" xr:uid="{00000000-0005-0000-0000-000085370000}"/>
    <cellStyle name="Milliers [0]_~7418227" xfId="3951" xr:uid="{00000000-0005-0000-0000-000086370000}"/>
    <cellStyle name="Milliers_~7418227" xfId="3952" xr:uid="{00000000-0005-0000-0000-000087370000}"/>
    <cellStyle name="Mn" xfId="323" xr:uid="{00000000-0005-0000-0000-000088370000}"/>
    <cellStyle name="Mn 2" xfId="7245" xr:uid="{00000000-0005-0000-0000-000089370000}"/>
    <cellStyle name="Moeda0" xfId="3953" xr:uid="{00000000-0005-0000-0000-00008A370000}"/>
    <cellStyle name="Moeda0 2" xfId="10027" xr:uid="{00000000-0005-0000-0000-00008B370000}"/>
    <cellStyle name="Moneda [0]_laroux" xfId="324" xr:uid="{00000000-0005-0000-0000-00008C370000}"/>
    <cellStyle name="Moneda_0504 - Unit Cost Summaries" xfId="3954" xr:uid="{00000000-0005-0000-0000-00008D370000}"/>
    <cellStyle name="Moneta - Modelo5" xfId="3955" xr:uid="{00000000-0005-0000-0000-00008E370000}"/>
    <cellStyle name="Moneta - Modelo5 2" xfId="10028" xr:uid="{00000000-0005-0000-0000-00008F370000}"/>
    <cellStyle name="Moneta - Modelo6" xfId="3956" xr:uid="{00000000-0005-0000-0000-000090370000}"/>
    <cellStyle name="Moneta - Modelo6 2" xfId="10029" xr:uid="{00000000-0005-0000-0000-000091370000}"/>
    <cellStyle name="Monétaire [0]_~0036088" xfId="3957" xr:uid="{00000000-0005-0000-0000-000092370000}"/>
    <cellStyle name="Monétaire_~0036088" xfId="3958" xr:uid="{00000000-0005-0000-0000-000093370000}"/>
    <cellStyle name="Monetario" xfId="3959" xr:uid="{00000000-0005-0000-0000-000094370000}"/>
    <cellStyle name="Monetario 2" xfId="37470" xr:uid="{00000000-0005-0000-0000-000095370000}"/>
    <cellStyle name="Monetario0" xfId="3960" xr:uid="{00000000-0005-0000-0000-000096370000}"/>
    <cellStyle name="Monetario0 2" xfId="4545" xr:uid="{00000000-0005-0000-0000-000097370000}"/>
    <cellStyle name="Monetario0 2 2" xfId="5228" xr:uid="{00000000-0005-0000-0000-000098370000}"/>
    <cellStyle name="Monetario0 2 2 2" xfId="5782" xr:uid="{00000000-0005-0000-0000-000099370000}"/>
    <cellStyle name="Monetario0 2 2 2 2" xfId="6869" xr:uid="{00000000-0005-0000-0000-00009A370000}"/>
    <cellStyle name="Monetario0 2 2 2 2 2" xfId="16697" xr:uid="{00000000-0005-0000-0000-00009B370000}"/>
    <cellStyle name="Monetario0 2 2 2 3" xfId="15611" xr:uid="{00000000-0005-0000-0000-00009C370000}"/>
    <cellStyle name="Monetario0 2 2 3" xfId="6316" xr:uid="{00000000-0005-0000-0000-00009D370000}"/>
    <cellStyle name="Monetario0 2 2 3 2" xfId="16145" xr:uid="{00000000-0005-0000-0000-00009E370000}"/>
    <cellStyle name="Monetario0 2 2 4" xfId="15058" xr:uid="{00000000-0005-0000-0000-00009F370000}"/>
    <cellStyle name="Monetario0 2 3" xfId="5569" xr:uid="{00000000-0005-0000-0000-0000A0370000}"/>
    <cellStyle name="Monetario0 2 3 2" xfId="6656" xr:uid="{00000000-0005-0000-0000-0000A1370000}"/>
    <cellStyle name="Monetario0 2 3 2 2" xfId="16484" xr:uid="{00000000-0005-0000-0000-0000A2370000}"/>
    <cellStyle name="Monetario0 2 3 3" xfId="15398" xr:uid="{00000000-0005-0000-0000-0000A3370000}"/>
    <cellStyle name="Monetario0 2 4" xfId="6060" xr:uid="{00000000-0005-0000-0000-0000A4370000}"/>
    <cellStyle name="Monetario0 2 4 2" xfId="15889" xr:uid="{00000000-0005-0000-0000-0000A5370000}"/>
    <cellStyle name="Monetario0 2 5" xfId="14602" xr:uid="{00000000-0005-0000-0000-0000A6370000}"/>
    <cellStyle name="Monetario0 3" xfId="5186" xr:uid="{00000000-0005-0000-0000-0000A7370000}"/>
    <cellStyle name="Monetario0 3 2" xfId="5756" xr:uid="{00000000-0005-0000-0000-0000A8370000}"/>
    <cellStyle name="Monetario0 3 2 2" xfId="6843" xr:uid="{00000000-0005-0000-0000-0000A9370000}"/>
    <cellStyle name="Monetario0 3 2 2 2" xfId="16671" xr:uid="{00000000-0005-0000-0000-0000AA370000}"/>
    <cellStyle name="Monetario0 3 2 3" xfId="15585" xr:uid="{00000000-0005-0000-0000-0000AB370000}"/>
    <cellStyle name="Monetario0 3 3" xfId="6275" xr:uid="{00000000-0005-0000-0000-0000AC370000}"/>
    <cellStyle name="Monetario0 3 3 2" xfId="16104" xr:uid="{00000000-0005-0000-0000-0000AD370000}"/>
    <cellStyle name="Monetario0 3 4" xfId="15016" xr:uid="{00000000-0005-0000-0000-0000AE370000}"/>
    <cellStyle name="Monetario0 4" xfId="5527" xr:uid="{00000000-0005-0000-0000-0000AF370000}"/>
    <cellStyle name="Monetario0 4 2" xfId="6614" xr:uid="{00000000-0005-0000-0000-0000B0370000}"/>
    <cellStyle name="Monetario0 4 2 2" xfId="16443" xr:uid="{00000000-0005-0000-0000-0000B1370000}"/>
    <cellStyle name="Monetario0 4 3" xfId="15357" xr:uid="{00000000-0005-0000-0000-0000B2370000}"/>
    <cellStyle name="Monetario0 5" xfId="6024" xr:uid="{00000000-0005-0000-0000-0000B3370000}"/>
    <cellStyle name="Monetario0 5 2" xfId="15853" xr:uid="{00000000-0005-0000-0000-0000B4370000}"/>
    <cellStyle name="Monetario0 6" xfId="14251" xr:uid="{00000000-0005-0000-0000-0000B5370000}"/>
    <cellStyle name="Month" xfId="325" xr:uid="{00000000-0005-0000-0000-0000B6370000}"/>
    <cellStyle name="Month 2" xfId="7246" xr:uid="{00000000-0005-0000-0000-0000B7370000}"/>
    <cellStyle name="MPHeading" xfId="326" xr:uid="{00000000-0005-0000-0000-0000B8370000}"/>
    <cellStyle name="MPHeading 2" xfId="37471" xr:uid="{00000000-0005-0000-0000-0000B9370000}"/>
    <cellStyle name="Multiple, 1 dec" xfId="327" xr:uid="{00000000-0005-0000-0000-0000BA370000}"/>
    <cellStyle name="Multiple, 2 dec" xfId="328" xr:uid="{00000000-0005-0000-0000-0000BB370000}"/>
    <cellStyle name="NA" xfId="3961" xr:uid="{00000000-0005-0000-0000-0000BC370000}"/>
    <cellStyle name="NA 10" xfId="26746" xr:uid="{00000000-0005-0000-0000-0000BD370000}"/>
    <cellStyle name="NA 11" xfId="10030" xr:uid="{00000000-0005-0000-0000-0000BE370000}"/>
    <cellStyle name="NA 2" xfId="4403" xr:uid="{00000000-0005-0000-0000-0000BF370000}"/>
    <cellStyle name="NA 2 10" xfId="10311" xr:uid="{00000000-0005-0000-0000-0000C0370000}"/>
    <cellStyle name="NA 2 2" xfId="5218" xr:uid="{00000000-0005-0000-0000-0000C1370000}"/>
    <cellStyle name="NA 2 2 2" xfId="5949" xr:uid="{00000000-0005-0000-0000-0000C2370000}"/>
    <cellStyle name="NA 2 2 2 2" xfId="7036" xr:uid="{00000000-0005-0000-0000-0000C3370000}"/>
    <cellStyle name="NA 2 2 2 2 2" xfId="20332" xr:uid="{00000000-0005-0000-0000-0000C4370000}"/>
    <cellStyle name="NA 2 2 2 2 2 2" xfId="26102" xr:uid="{00000000-0005-0000-0000-0000C5370000}"/>
    <cellStyle name="NA 2 2 2 2 2 3" xfId="33805" xr:uid="{00000000-0005-0000-0000-0000C6370000}"/>
    <cellStyle name="NA 2 2 2 2 3" xfId="20653" xr:uid="{00000000-0005-0000-0000-0000C7370000}"/>
    <cellStyle name="NA 2 2 2 2 3 2" xfId="26416" xr:uid="{00000000-0005-0000-0000-0000C8370000}"/>
    <cellStyle name="NA 2 2 2 2 3 3" xfId="34121" xr:uid="{00000000-0005-0000-0000-0000C9370000}"/>
    <cellStyle name="NA 2 2 2 2 4" xfId="16864" xr:uid="{00000000-0005-0000-0000-0000CA370000}"/>
    <cellStyle name="NA 2 2 2 2 4 2" xfId="30417" xr:uid="{00000000-0005-0000-0000-0000CB370000}"/>
    <cellStyle name="NA 2 2 2 2 5" xfId="22740" xr:uid="{00000000-0005-0000-0000-0000CC370000}"/>
    <cellStyle name="NA 2 2 2 2 5 2" xfId="36203" xr:uid="{00000000-0005-0000-0000-0000CD370000}"/>
    <cellStyle name="NA 2 2 2 2 6" xfId="28492" xr:uid="{00000000-0005-0000-0000-0000CE370000}"/>
    <cellStyle name="NA 2 2 2 2 7" xfId="11887" xr:uid="{00000000-0005-0000-0000-0000CF370000}"/>
    <cellStyle name="NA 2 2 2 3" xfId="19383" xr:uid="{00000000-0005-0000-0000-0000D0370000}"/>
    <cellStyle name="NA 2 2 2 3 2" xfId="25154" xr:uid="{00000000-0005-0000-0000-0000D1370000}"/>
    <cellStyle name="NA 2 2 2 3 3" xfId="32856" xr:uid="{00000000-0005-0000-0000-0000D2370000}"/>
    <cellStyle name="NA 2 2 2 4" xfId="17293" xr:uid="{00000000-0005-0000-0000-0000D3370000}"/>
    <cellStyle name="NA 2 2 2 4 2" xfId="23123" xr:uid="{00000000-0005-0000-0000-0000D4370000}"/>
    <cellStyle name="NA 2 2 2 4 2 2" xfId="36586" xr:uid="{00000000-0005-0000-0000-0000D5370000}"/>
    <cellStyle name="NA 2 2 2 4 3" xfId="30810" xr:uid="{00000000-0005-0000-0000-0000D6370000}"/>
    <cellStyle name="NA 2 2 2 5" xfId="15778" xr:uid="{00000000-0005-0000-0000-0000D7370000}"/>
    <cellStyle name="NA 2 2 2 5 2" xfId="29519" xr:uid="{00000000-0005-0000-0000-0000D8370000}"/>
    <cellStyle name="NA 2 2 2 6" xfId="21841" xr:uid="{00000000-0005-0000-0000-0000D9370000}"/>
    <cellStyle name="NA 2 2 2 6 2" xfId="35304" xr:uid="{00000000-0005-0000-0000-0000DA370000}"/>
    <cellStyle name="NA 2 2 2 7" xfId="27593" xr:uid="{00000000-0005-0000-0000-0000DB370000}"/>
    <cellStyle name="NA 2 2 2 8" xfId="11226" xr:uid="{00000000-0005-0000-0000-0000DC370000}"/>
    <cellStyle name="NA 2 2 3" xfId="6306" xr:uid="{00000000-0005-0000-0000-0000DD370000}"/>
    <cellStyle name="NA 2 2 3 2" xfId="19677" xr:uid="{00000000-0005-0000-0000-0000DE370000}"/>
    <cellStyle name="NA 2 2 3 2 2" xfId="25447" xr:uid="{00000000-0005-0000-0000-0000DF370000}"/>
    <cellStyle name="NA 2 2 3 2 3" xfId="33150" xr:uid="{00000000-0005-0000-0000-0000E0370000}"/>
    <cellStyle name="NA 2 2 3 3" xfId="17795" xr:uid="{00000000-0005-0000-0000-0000E1370000}"/>
    <cellStyle name="NA 2 2 3 3 2" xfId="23610" xr:uid="{00000000-0005-0000-0000-0000E2370000}"/>
    <cellStyle name="NA 2 2 3 3 2 2" xfId="37073" xr:uid="{00000000-0005-0000-0000-0000E3370000}"/>
    <cellStyle name="NA 2 2 3 3 3" xfId="31301" xr:uid="{00000000-0005-0000-0000-0000E4370000}"/>
    <cellStyle name="NA 2 2 3 4" xfId="16135" xr:uid="{00000000-0005-0000-0000-0000E5370000}"/>
    <cellStyle name="NA 2 2 3 4 2" xfId="29792" xr:uid="{00000000-0005-0000-0000-0000E6370000}"/>
    <cellStyle name="NA 2 2 3 5" xfId="22114" xr:uid="{00000000-0005-0000-0000-0000E7370000}"/>
    <cellStyle name="NA 2 2 3 5 2" xfId="35577" xr:uid="{00000000-0005-0000-0000-0000E8370000}"/>
    <cellStyle name="NA 2 2 3 6" xfId="27866" xr:uid="{00000000-0005-0000-0000-0000E9370000}"/>
    <cellStyle name="NA 2 2 3 7" xfId="11431" xr:uid="{00000000-0005-0000-0000-0000EA370000}"/>
    <cellStyle name="NA 2 2 4" xfId="18725" xr:uid="{00000000-0005-0000-0000-0000EB370000}"/>
    <cellStyle name="NA 2 2 4 2" xfId="24497" xr:uid="{00000000-0005-0000-0000-0000EC370000}"/>
    <cellStyle name="NA 2 2 4 3" xfId="32199" xr:uid="{00000000-0005-0000-0000-0000ED370000}"/>
    <cellStyle name="NA 2 2 5" xfId="20935" xr:uid="{00000000-0005-0000-0000-0000EE370000}"/>
    <cellStyle name="NA 2 2 5 2" xfId="26693" xr:uid="{00000000-0005-0000-0000-0000EF370000}"/>
    <cellStyle name="NA 2 2 5 3" xfId="34398" xr:uid="{00000000-0005-0000-0000-0000F0370000}"/>
    <cellStyle name="NA 2 2 6" xfId="15048" xr:uid="{00000000-0005-0000-0000-0000F1370000}"/>
    <cellStyle name="NA 2 2 6 2" xfId="28893" xr:uid="{00000000-0005-0000-0000-0000F2370000}"/>
    <cellStyle name="NA 2 2 7" xfId="21214" xr:uid="{00000000-0005-0000-0000-0000F3370000}"/>
    <cellStyle name="NA 2 2 7 2" xfId="34677" xr:uid="{00000000-0005-0000-0000-0000F4370000}"/>
    <cellStyle name="NA 2 2 8" xfId="26967" xr:uid="{00000000-0005-0000-0000-0000F5370000}"/>
    <cellStyle name="NA 2 2 9" xfId="10769" xr:uid="{00000000-0005-0000-0000-0000F6370000}"/>
    <cellStyle name="NA 2 3" xfId="5590" xr:uid="{00000000-0005-0000-0000-0000F7370000}"/>
    <cellStyle name="NA 2 3 2" xfId="6677" xr:uid="{00000000-0005-0000-0000-0000F8370000}"/>
    <cellStyle name="NA 2 3 2 2" xfId="20005" xr:uid="{00000000-0005-0000-0000-0000F9370000}"/>
    <cellStyle name="NA 2 3 2 2 2" xfId="25775" xr:uid="{00000000-0005-0000-0000-0000FA370000}"/>
    <cellStyle name="NA 2 3 2 2 3" xfId="33478" xr:uid="{00000000-0005-0000-0000-0000FB370000}"/>
    <cellStyle name="NA 2 3 2 3" xfId="17949" xr:uid="{00000000-0005-0000-0000-0000FC370000}"/>
    <cellStyle name="NA 2 3 2 3 2" xfId="23758" xr:uid="{00000000-0005-0000-0000-0000FD370000}"/>
    <cellStyle name="NA 2 3 2 3 2 2" xfId="37221" xr:uid="{00000000-0005-0000-0000-0000FE370000}"/>
    <cellStyle name="NA 2 3 2 3 3" xfId="31453" xr:uid="{00000000-0005-0000-0000-0000FF370000}"/>
    <cellStyle name="NA 2 3 2 4" xfId="16505" xr:uid="{00000000-0005-0000-0000-000000380000}"/>
    <cellStyle name="NA 2 3 2 4 2" xfId="30104" xr:uid="{00000000-0005-0000-0000-000001380000}"/>
    <cellStyle name="NA 2 3 2 5" xfId="22427" xr:uid="{00000000-0005-0000-0000-000002380000}"/>
    <cellStyle name="NA 2 3 2 5 2" xfId="35890" xr:uid="{00000000-0005-0000-0000-000003380000}"/>
    <cellStyle name="NA 2 3 2 6" xfId="28179" xr:uid="{00000000-0005-0000-0000-000004380000}"/>
    <cellStyle name="NA 2 3 2 7" xfId="11672" xr:uid="{00000000-0005-0000-0000-000005380000}"/>
    <cellStyle name="NA 2 3 3" xfId="19057" xr:uid="{00000000-0005-0000-0000-000006380000}"/>
    <cellStyle name="NA 2 3 3 2" xfId="24829" xr:uid="{00000000-0005-0000-0000-000007380000}"/>
    <cellStyle name="NA 2 3 3 3" xfId="32531" xr:uid="{00000000-0005-0000-0000-000008380000}"/>
    <cellStyle name="NA 2 3 4" xfId="16983" xr:uid="{00000000-0005-0000-0000-000009380000}"/>
    <cellStyle name="NA 2 3 4 2" xfId="22833" xr:uid="{00000000-0005-0000-0000-00000A380000}"/>
    <cellStyle name="NA 2 3 4 2 2" xfId="36296" xr:uid="{00000000-0005-0000-0000-00000B380000}"/>
    <cellStyle name="NA 2 3 4 3" xfId="30511" xr:uid="{00000000-0005-0000-0000-00000C380000}"/>
    <cellStyle name="NA 2 3 5" xfId="15419" xr:uid="{00000000-0005-0000-0000-00000D380000}"/>
    <cellStyle name="NA 2 3 5 2" xfId="29206" xr:uid="{00000000-0005-0000-0000-00000E380000}"/>
    <cellStyle name="NA 2 3 6" xfId="21528" xr:uid="{00000000-0005-0000-0000-00000F380000}"/>
    <cellStyle name="NA 2 3 6 2" xfId="34991" xr:uid="{00000000-0005-0000-0000-000010380000}"/>
    <cellStyle name="NA 2 3 7" xfId="27280" xr:uid="{00000000-0005-0000-0000-000011380000}"/>
    <cellStyle name="NA 2 3 8" xfId="11011" xr:uid="{00000000-0005-0000-0000-000012380000}"/>
    <cellStyle name="NA 2 4" xfId="6049" xr:uid="{00000000-0005-0000-0000-000013380000}"/>
    <cellStyle name="NA 2 4 2" xfId="19462" xr:uid="{00000000-0005-0000-0000-000014380000}"/>
    <cellStyle name="NA 2 4 2 2" xfId="25232" xr:uid="{00000000-0005-0000-0000-000015380000}"/>
    <cellStyle name="NA 2 4 2 3" xfId="32935" xr:uid="{00000000-0005-0000-0000-000016380000}"/>
    <cellStyle name="NA 2 4 3" xfId="17468" xr:uid="{00000000-0005-0000-0000-000017380000}"/>
    <cellStyle name="NA 2 4 3 2" xfId="23292" xr:uid="{00000000-0005-0000-0000-000018380000}"/>
    <cellStyle name="NA 2 4 3 2 2" xfId="36755" xr:uid="{00000000-0005-0000-0000-000019380000}"/>
    <cellStyle name="NA 2 4 3 3" xfId="30980" xr:uid="{00000000-0005-0000-0000-00001A380000}"/>
    <cellStyle name="NA 2 4 4" xfId="15878" xr:uid="{00000000-0005-0000-0000-00001B380000}"/>
    <cellStyle name="NA 2 4 4 2" xfId="29590" xr:uid="{00000000-0005-0000-0000-00001C380000}"/>
    <cellStyle name="NA 2 4 5" xfId="21912" xr:uid="{00000000-0005-0000-0000-00001D380000}"/>
    <cellStyle name="NA 2 4 5 2" xfId="35375" xr:uid="{00000000-0005-0000-0000-00001E380000}"/>
    <cellStyle name="NA 2 4 6" xfId="27664" xr:uid="{00000000-0005-0000-0000-00001F380000}"/>
    <cellStyle name="NA 2 4 7" xfId="11289" xr:uid="{00000000-0005-0000-0000-000020380000}"/>
    <cellStyle name="NA 2 5" xfId="18342" xr:uid="{00000000-0005-0000-0000-000021380000}"/>
    <cellStyle name="NA 2 5 2" xfId="24122" xr:uid="{00000000-0005-0000-0000-000022380000}"/>
    <cellStyle name="NA 2 5 3" xfId="31823" xr:uid="{00000000-0005-0000-0000-000023380000}"/>
    <cellStyle name="NA 2 6" xfId="17585" xr:uid="{00000000-0005-0000-0000-000024380000}"/>
    <cellStyle name="NA 2 6 2" xfId="23404" xr:uid="{00000000-0005-0000-0000-000025380000}"/>
    <cellStyle name="NA 2 6 2 2" xfId="36867" xr:uid="{00000000-0005-0000-0000-000026380000}"/>
    <cellStyle name="NA 2 6 3" xfId="31094" xr:uid="{00000000-0005-0000-0000-000027380000}"/>
    <cellStyle name="NA 2 7" xfId="14461" xr:uid="{00000000-0005-0000-0000-000028380000}"/>
    <cellStyle name="NA 2 7 2" xfId="28670" xr:uid="{00000000-0005-0000-0000-000029380000}"/>
    <cellStyle name="NA 2 8" xfId="21012" xr:uid="{00000000-0005-0000-0000-00002A380000}"/>
    <cellStyle name="NA 2 8 2" xfId="34475" xr:uid="{00000000-0005-0000-0000-00002B380000}"/>
    <cellStyle name="NA 2 9" xfId="26767" xr:uid="{00000000-0005-0000-0000-00002C380000}"/>
    <cellStyle name="NA 3" xfId="5187" xr:uid="{00000000-0005-0000-0000-00002D380000}"/>
    <cellStyle name="NA 3 2" xfId="5919" xr:uid="{00000000-0005-0000-0000-00002E380000}"/>
    <cellStyle name="NA 3 2 2" xfId="7006" xr:uid="{00000000-0005-0000-0000-00002F380000}"/>
    <cellStyle name="NA 3 2 2 2" xfId="20302" xr:uid="{00000000-0005-0000-0000-000030380000}"/>
    <cellStyle name="NA 3 2 2 2 2" xfId="26072" xr:uid="{00000000-0005-0000-0000-000031380000}"/>
    <cellStyle name="NA 3 2 2 2 3" xfId="33775" xr:uid="{00000000-0005-0000-0000-000032380000}"/>
    <cellStyle name="NA 3 2 2 3" xfId="17514" xr:uid="{00000000-0005-0000-0000-000033380000}"/>
    <cellStyle name="NA 3 2 2 3 2" xfId="23336" xr:uid="{00000000-0005-0000-0000-000034380000}"/>
    <cellStyle name="NA 3 2 2 3 2 2" xfId="36799" xr:uid="{00000000-0005-0000-0000-000035380000}"/>
    <cellStyle name="NA 3 2 2 3 3" xfId="31024" xr:uid="{00000000-0005-0000-0000-000036380000}"/>
    <cellStyle name="NA 3 2 2 4" xfId="16834" xr:uid="{00000000-0005-0000-0000-000037380000}"/>
    <cellStyle name="NA 3 2 2 4 2" xfId="30387" xr:uid="{00000000-0005-0000-0000-000038380000}"/>
    <cellStyle name="NA 3 2 2 5" xfId="22710" xr:uid="{00000000-0005-0000-0000-000039380000}"/>
    <cellStyle name="NA 3 2 2 5 2" xfId="36173" xr:uid="{00000000-0005-0000-0000-00003A380000}"/>
    <cellStyle name="NA 3 2 2 6" xfId="28462" xr:uid="{00000000-0005-0000-0000-00003B380000}"/>
    <cellStyle name="NA 3 2 2 7" xfId="11860" xr:uid="{00000000-0005-0000-0000-00003C380000}"/>
    <cellStyle name="NA 3 2 3" xfId="19353" xr:uid="{00000000-0005-0000-0000-00003D380000}"/>
    <cellStyle name="NA 3 2 3 2" xfId="25124" xr:uid="{00000000-0005-0000-0000-00003E380000}"/>
    <cellStyle name="NA 3 2 3 3" xfId="32826" xr:uid="{00000000-0005-0000-0000-00003F380000}"/>
    <cellStyle name="NA 3 2 4" xfId="17080" xr:uid="{00000000-0005-0000-0000-000040380000}"/>
    <cellStyle name="NA 3 2 4 2" xfId="22922" xr:uid="{00000000-0005-0000-0000-000041380000}"/>
    <cellStyle name="NA 3 2 4 2 2" xfId="36385" xr:uid="{00000000-0005-0000-0000-000042380000}"/>
    <cellStyle name="NA 3 2 4 3" xfId="30603" xr:uid="{00000000-0005-0000-0000-000043380000}"/>
    <cellStyle name="NA 3 2 5" xfId="15748" xr:uid="{00000000-0005-0000-0000-000044380000}"/>
    <cellStyle name="NA 3 2 5 2" xfId="29489" xr:uid="{00000000-0005-0000-0000-000045380000}"/>
    <cellStyle name="NA 3 2 6" xfId="21811" xr:uid="{00000000-0005-0000-0000-000046380000}"/>
    <cellStyle name="NA 3 2 6 2" xfId="35274" xr:uid="{00000000-0005-0000-0000-000047380000}"/>
    <cellStyle name="NA 3 2 7" xfId="27563" xr:uid="{00000000-0005-0000-0000-000048380000}"/>
    <cellStyle name="NA 3 2 8" xfId="11199" xr:uid="{00000000-0005-0000-0000-000049380000}"/>
    <cellStyle name="NA 3 3" xfId="6276" xr:uid="{00000000-0005-0000-0000-00004A380000}"/>
    <cellStyle name="NA 3 3 2" xfId="19647" xr:uid="{00000000-0005-0000-0000-00004B380000}"/>
    <cellStyle name="NA 3 3 2 2" xfId="25417" xr:uid="{00000000-0005-0000-0000-00004C380000}"/>
    <cellStyle name="NA 3 3 2 3" xfId="33120" xr:uid="{00000000-0005-0000-0000-00004D380000}"/>
    <cellStyle name="NA 3 3 3" xfId="16996" xr:uid="{00000000-0005-0000-0000-00004E380000}"/>
    <cellStyle name="NA 3 3 3 2" xfId="22844" xr:uid="{00000000-0005-0000-0000-00004F380000}"/>
    <cellStyle name="NA 3 3 3 2 2" xfId="36307" xr:uid="{00000000-0005-0000-0000-000050380000}"/>
    <cellStyle name="NA 3 3 3 3" xfId="30524" xr:uid="{00000000-0005-0000-0000-000051380000}"/>
    <cellStyle name="NA 3 3 4" xfId="16105" xr:uid="{00000000-0005-0000-0000-000052380000}"/>
    <cellStyle name="NA 3 3 4 2" xfId="29762" xr:uid="{00000000-0005-0000-0000-000053380000}"/>
    <cellStyle name="NA 3 3 5" xfId="22084" xr:uid="{00000000-0005-0000-0000-000054380000}"/>
    <cellStyle name="NA 3 3 5 2" xfId="35547" xr:uid="{00000000-0005-0000-0000-000055380000}"/>
    <cellStyle name="NA 3 3 6" xfId="27836" xr:uid="{00000000-0005-0000-0000-000056380000}"/>
    <cellStyle name="NA 3 3 7" xfId="11404" xr:uid="{00000000-0005-0000-0000-000057380000}"/>
    <cellStyle name="NA 3 4" xfId="18694" xr:uid="{00000000-0005-0000-0000-000058380000}"/>
    <cellStyle name="NA 3 4 2" xfId="24466" xr:uid="{00000000-0005-0000-0000-000059380000}"/>
    <cellStyle name="NA 3 4 3" xfId="32168" xr:uid="{00000000-0005-0000-0000-00005A380000}"/>
    <cellStyle name="NA 3 5" xfId="17499" xr:uid="{00000000-0005-0000-0000-00005B380000}"/>
    <cellStyle name="NA 3 5 2" xfId="23322" xr:uid="{00000000-0005-0000-0000-00005C380000}"/>
    <cellStyle name="NA 3 5 2 2" xfId="36785" xr:uid="{00000000-0005-0000-0000-00005D380000}"/>
    <cellStyle name="NA 3 5 3" xfId="31010" xr:uid="{00000000-0005-0000-0000-00005E380000}"/>
    <cellStyle name="NA 3 6" xfId="15017" xr:uid="{00000000-0005-0000-0000-00005F380000}"/>
    <cellStyle name="NA 3 6 2" xfId="28862" xr:uid="{00000000-0005-0000-0000-000060380000}"/>
    <cellStyle name="NA 3 7" xfId="21183" xr:uid="{00000000-0005-0000-0000-000061380000}"/>
    <cellStyle name="NA 3 7 2" xfId="34646" xr:uid="{00000000-0005-0000-0000-000062380000}"/>
    <cellStyle name="NA 3 8" xfId="26937" xr:uid="{00000000-0005-0000-0000-000063380000}"/>
    <cellStyle name="NA 3 9" xfId="10741" xr:uid="{00000000-0005-0000-0000-000064380000}"/>
    <cellStyle name="NA 4" xfId="5468" xr:uid="{00000000-0005-0000-0000-000065380000}"/>
    <cellStyle name="NA 4 2" xfId="6555" xr:uid="{00000000-0005-0000-0000-000066380000}"/>
    <cellStyle name="NA 4 2 2" xfId="19912" xr:uid="{00000000-0005-0000-0000-000067380000}"/>
    <cellStyle name="NA 4 2 2 2" xfId="25682" xr:uid="{00000000-0005-0000-0000-000068380000}"/>
    <cellStyle name="NA 4 2 2 3" xfId="33385" xr:uid="{00000000-0005-0000-0000-000069380000}"/>
    <cellStyle name="NA 4 2 3" xfId="17787" xr:uid="{00000000-0005-0000-0000-00006A380000}"/>
    <cellStyle name="NA 4 2 3 2" xfId="23602" xr:uid="{00000000-0005-0000-0000-00006B380000}"/>
    <cellStyle name="NA 4 2 3 2 2" xfId="37065" xr:uid="{00000000-0005-0000-0000-00006C380000}"/>
    <cellStyle name="NA 4 2 3 3" xfId="31293" xr:uid="{00000000-0005-0000-0000-00006D380000}"/>
    <cellStyle name="NA 4 2 4" xfId="16384" xr:uid="{00000000-0005-0000-0000-00006E380000}"/>
    <cellStyle name="NA 4 2 4 2" xfId="30019" xr:uid="{00000000-0005-0000-0000-00006F380000}"/>
    <cellStyle name="NA 4 2 5" xfId="22341" xr:uid="{00000000-0005-0000-0000-000070380000}"/>
    <cellStyle name="NA 4 2 5 2" xfId="35804" xr:uid="{00000000-0005-0000-0000-000071380000}"/>
    <cellStyle name="NA 4 2 6" xfId="28093" xr:uid="{00000000-0005-0000-0000-000072380000}"/>
    <cellStyle name="NA 4 2 7" xfId="11600" xr:uid="{00000000-0005-0000-0000-000073380000}"/>
    <cellStyle name="NA 4 3" xfId="18961" xr:uid="{00000000-0005-0000-0000-000074380000}"/>
    <cellStyle name="NA 4 3 2" xfId="24733" xr:uid="{00000000-0005-0000-0000-000075380000}"/>
    <cellStyle name="NA 4 3 3" xfId="32435" xr:uid="{00000000-0005-0000-0000-000076380000}"/>
    <cellStyle name="NA 4 4" xfId="20722" xr:uid="{00000000-0005-0000-0000-000077380000}"/>
    <cellStyle name="NA 4 4 2" xfId="26485" xr:uid="{00000000-0005-0000-0000-000078380000}"/>
    <cellStyle name="NA 4 4 3" xfId="34190" xr:uid="{00000000-0005-0000-0000-000079380000}"/>
    <cellStyle name="NA 4 5" xfId="15298" xr:uid="{00000000-0005-0000-0000-00007A380000}"/>
    <cellStyle name="NA 4 5 2" xfId="29121" xr:uid="{00000000-0005-0000-0000-00007B380000}"/>
    <cellStyle name="NA 4 6" xfId="21442" xr:uid="{00000000-0005-0000-0000-00007C380000}"/>
    <cellStyle name="NA 4 6 2" xfId="34905" xr:uid="{00000000-0005-0000-0000-00007D380000}"/>
    <cellStyle name="NA 4 7" xfId="27194" xr:uid="{00000000-0005-0000-0000-00007E380000}"/>
    <cellStyle name="NA 4 8" xfId="10939" xr:uid="{00000000-0005-0000-0000-00007F380000}"/>
    <cellStyle name="NA 5" xfId="6025" xr:uid="{00000000-0005-0000-0000-000080380000}"/>
    <cellStyle name="NA 5 2" xfId="19438" xr:uid="{00000000-0005-0000-0000-000081380000}"/>
    <cellStyle name="NA 5 2 2" xfId="25208" xr:uid="{00000000-0005-0000-0000-000082380000}"/>
    <cellStyle name="NA 5 2 3" xfId="32911" xr:uid="{00000000-0005-0000-0000-000083380000}"/>
    <cellStyle name="NA 5 3" xfId="18355" xr:uid="{00000000-0005-0000-0000-000084380000}"/>
    <cellStyle name="NA 5 3 2" xfId="24135" xr:uid="{00000000-0005-0000-0000-000085380000}"/>
    <cellStyle name="NA 5 3 3" xfId="31836" xr:uid="{00000000-0005-0000-0000-000086380000}"/>
    <cellStyle name="NA 5 4" xfId="15854" xr:uid="{00000000-0005-0000-0000-000087380000}"/>
    <cellStyle name="NA 5 4 2" xfId="29566" xr:uid="{00000000-0005-0000-0000-000088380000}"/>
    <cellStyle name="NA 5 5" xfId="21888" xr:uid="{00000000-0005-0000-0000-000089380000}"/>
    <cellStyle name="NA 5 5 2" xfId="35351" xr:uid="{00000000-0005-0000-0000-00008A380000}"/>
    <cellStyle name="NA 5 6" xfId="27640" xr:uid="{00000000-0005-0000-0000-00008B380000}"/>
    <cellStyle name="NA 5 7" xfId="11268" xr:uid="{00000000-0005-0000-0000-00008C380000}"/>
    <cellStyle name="NA 6" xfId="18180" xr:uid="{00000000-0005-0000-0000-00008D380000}"/>
    <cellStyle name="NA 6 2" xfId="23978" xr:uid="{00000000-0005-0000-0000-00008E380000}"/>
    <cellStyle name="NA 6 3" xfId="31676" xr:uid="{00000000-0005-0000-0000-00008F380000}"/>
    <cellStyle name="NA 7" xfId="20437" xr:uid="{00000000-0005-0000-0000-000090380000}"/>
    <cellStyle name="NA 7 2" xfId="26205" xr:uid="{00000000-0005-0000-0000-000091380000}"/>
    <cellStyle name="NA 7 3" xfId="33909" xr:uid="{00000000-0005-0000-0000-000092380000}"/>
    <cellStyle name="NA 8" xfId="14252" xr:uid="{00000000-0005-0000-0000-000093380000}"/>
    <cellStyle name="NA 8 2" xfId="28637" xr:uid="{00000000-0005-0000-0000-000094380000}"/>
    <cellStyle name="NA 9" xfId="20979" xr:uid="{00000000-0005-0000-0000-000095380000}"/>
    <cellStyle name="NA 9 2" xfId="34442" xr:uid="{00000000-0005-0000-0000-000096380000}"/>
    <cellStyle name="NAB FTB1 - Financial Table Body" xfId="7" xr:uid="{00000000-0005-0000-0000-000097380000}"/>
    <cellStyle name="NAB FTBB1a - Financial Table Body,AB,U" xfId="17" xr:uid="{00000000-0005-0000-0000-000098380000}"/>
    <cellStyle name="Narrative" xfId="67" xr:uid="{00000000-0005-0000-0000-000099380000}"/>
    <cellStyle name="Neutral" xfId="21" builtinId="28" customBuiltin="1"/>
    <cellStyle name="Neutral 2" xfId="329" xr:uid="{00000000-0005-0000-0000-00009B380000}"/>
    <cellStyle name="Neutral 2 2" xfId="1289" xr:uid="{00000000-0005-0000-0000-00009C380000}"/>
    <cellStyle name="Neutral 2 2 2" xfId="4188" xr:uid="{00000000-0005-0000-0000-00009D380000}"/>
    <cellStyle name="Neutral 2 2 2 2" xfId="4937" xr:uid="{00000000-0005-0000-0000-00009E380000}"/>
    <cellStyle name="Neutral 2 2 2 3" xfId="10144" xr:uid="{00000000-0005-0000-0000-00009F380000}"/>
    <cellStyle name="Neutral 2 2 3" xfId="4938" xr:uid="{00000000-0005-0000-0000-0000A0380000}"/>
    <cellStyle name="Neutral 2 2 4" xfId="4936" xr:uid="{00000000-0005-0000-0000-0000A1380000}"/>
    <cellStyle name="Neutral 2 2 5" xfId="7964" xr:uid="{00000000-0005-0000-0000-0000A2380000}"/>
    <cellStyle name="Neutral 2 3" xfId="746" xr:uid="{00000000-0005-0000-0000-0000A3380000}"/>
    <cellStyle name="Neutral 2 3 2" xfId="3962" xr:uid="{00000000-0005-0000-0000-0000A4380000}"/>
    <cellStyle name="Neutral 2 3 2 2" xfId="10031" xr:uid="{00000000-0005-0000-0000-0000A5380000}"/>
    <cellStyle name="Neutral 2 3 3" xfId="7571" xr:uid="{00000000-0005-0000-0000-0000A6380000}"/>
    <cellStyle name="Neutral 2 4" xfId="1042" xr:uid="{00000000-0005-0000-0000-0000A7380000}"/>
    <cellStyle name="Neutral 2 4 2" xfId="7722" xr:uid="{00000000-0005-0000-0000-0000A8380000}"/>
    <cellStyle name="Neutral 2 5" xfId="4935" xr:uid="{00000000-0005-0000-0000-0000A9380000}"/>
    <cellStyle name="Neutral 2 6" xfId="7247" xr:uid="{00000000-0005-0000-0000-0000AA380000}"/>
    <cellStyle name="Neutral 3" xfId="596" xr:uid="{00000000-0005-0000-0000-0000AB380000}"/>
    <cellStyle name="Neutral 3 2" xfId="4159" xr:uid="{00000000-0005-0000-0000-0000AC380000}"/>
    <cellStyle name="Neutral 3 2 2" xfId="10118" xr:uid="{00000000-0005-0000-0000-0000AD380000}"/>
    <cellStyle name="Neutral 3 3" xfId="7455" xr:uid="{00000000-0005-0000-0000-0000AE380000}"/>
    <cellStyle name="Neutral 4" xfId="1290" xr:uid="{00000000-0005-0000-0000-0000AF380000}"/>
    <cellStyle name="Neutral 4 2" xfId="7965" xr:uid="{00000000-0005-0000-0000-0000B0380000}"/>
    <cellStyle name="Neutral 5" xfId="1492" xr:uid="{00000000-0005-0000-0000-0000B1380000}"/>
    <cellStyle name="Neutral 5 2" xfId="8116" xr:uid="{00000000-0005-0000-0000-0000B2380000}"/>
    <cellStyle name="Neutral 6" xfId="4748" xr:uid="{00000000-0005-0000-0000-0000B3380000}"/>
    <cellStyle name="Neutral 6 2" xfId="10616" xr:uid="{00000000-0005-0000-0000-0000B4380000}"/>
    <cellStyle name="Neutral 7" xfId="11944" xr:uid="{00000000-0005-0000-0000-0000B5380000}"/>
    <cellStyle name="Neutral 8" xfId="7128" xr:uid="{00000000-0005-0000-0000-0000B6380000}"/>
    <cellStyle name="Neutral 9" xfId="97" xr:uid="{00000000-0005-0000-0000-0000B7380000}"/>
    <cellStyle name="No Background" xfId="37348" xr:uid="{00000000-0005-0000-0000-0000B8380000}"/>
    <cellStyle name="no dec" xfId="330" xr:uid="{00000000-0005-0000-0000-0000B9380000}"/>
    <cellStyle name="no dec 2" xfId="37472" xr:uid="{00000000-0005-0000-0000-0000BA380000}"/>
    <cellStyle name="No-definido" xfId="3963" xr:uid="{00000000-0005-0000-0000-0000BB380000}"/>
    <cellStyle name="Nominal $" xfId="331" xr:uid="{00000000-0005-0000-0000-0000BC380000}"/>
    <cellStyle name="Nominal $ 2" xfId="3964" xr:uid="{00000000-0005-0000-0000-0000BD380000}"/>
    <cellStyle name="Normal" xfId="0" builtinId="0"/>
    <cellStyle name="normal - Modelo7" xfId="3965" xr:uid="{00000000-0005-0000-0000-0000BF380000}"/>
    <cellStyle name="normal - Modelo7 2" xfId="10032" xr:uid="{00000000-0005-0000-0000-0000C0380000}"/>
    <cellStyle name="Normal - Style1" xfId="332" xr:uid="{00000000-0005-0000-0000-0000C1380000}"/>
    <cellStyle name="Normal - Style1 2" xfId="891" xr:uid="{00000000-0005-0000-0000-0000C2380000}"/>
    <cellStyle name="Normal - Style1 2 2" xfId="7658" xr:uid="{00000000-0005-0000-0000-0000C3380000}"/>
    <cellStyle name="Normal - Style1 2 3" xfId="37473" xr:uid="{00000000-0005-0000-0000-0000C4380000}"/>
    <cellStyle name="Normal - Style1 3" xfId="3966" xr:uid="{00000000-0005-0000-0000-0000C5380000}"/>
    <cellStyle name="Normal - Style1 3 2" xfId="10033" xr:uid="{00000000-0005-0000-0000-0000C6380000}"/>
    <cellStyle name="Normal - Style1 4" xfId="7248" xr:uid="{00000000-0005-0000-0000-0000C7380000}"/>
    <cellStyle name="Normal 10" xfId="333" xr:uid="{00000000-0005-0000-0000-0000C8380000}"/>
    <cellStyle name="Normal 10 2" xfId="1017" xr:uid="{00000000-0005-0000-0000-0000C9380000}"/>
    <cellStyle name="Normal 10 2 2" xfId="4564" xr:uid="{00000000-0005-0000-0000-0000CA380000}"/>
    <cellStyle name="Normal 10 2 2 2" xfId="4939" xr:uid="{00000000-0005-0000-0000-0000CB380000}"/>
    <cellStyle name="Normal 10 2 2 2 2" xfId="92" xr:uid="{00000000-0005-0000-0000-0000CC380000}"/>
    <cellStyle name="Normal 10 2 2 2 2 2" xfId="37268" xr:uid="{00000000-0005-0000-0000-0000CD380000}"/>
    <cellStyle name="Normal 10 2 2 2 2 3" xfId="37597" xr:uid="{00000000-0005-0000-0000-0000CE380000}"/>
    <cellStyle name="Normal 10 2 2 3" xfId="7103" xr:uid="{00000000-0005-0000-0000-0000CF380000}"/>
    <cellStyle name="Normal 10 2 2 3 2" xfId="87" xr:uid="{00000000-0005-0000-0000-0000D0380000}"/>
    <cellStyle name="Normal 10 2 2 3 2 2" xfId="37267" xr:uid="{00000000-0005-0000-0000-0000D1380000}"/>
    <cellStyle name="Normal 10 2 2 3 2 3" xfId="37596" xr:uid="{00000000-0005-0000-0000-0000D2380000}"/>
    <cellStyle name="Normal 10 2 2 4" xfId="11935" xr:uid="{00000000-0005-0000-0000-0000D3380000}"/>
    <cellStyle name="Normal 10 2 2 5" xfId="88" xr:uid="{00000000-0005-0000-0000-0000D4380000}"/>
    <cellStyle name="Normal 10 2 2 5 2" xfId="37265" xr:uid="{00000000-0005-0000-0000-0000D5380000}"/>
    <cellStyle name="Normal 10 2 2 6" xfId="37279" xr:uid="{00000000-0005-0000-0000-0000D6380000}"/>
    <cellStyle name="Normal 10 2 3" xfId="4205" xr:uid="{00000000-0005-0000-0000-0000D7380000}"/>
    <cellStyle name="Normal 10 2 3 2" xfId="14286" xr:uid="{00000000-0005-0000-0000-0000D8380000}"/>
    <cellStyle name="Normal 10 3" xfId="4394" xr:uid="{00000000-0005-0000-0000-0000D9380000}"/>
    <cellStyle name="Normal 10 3 2" xfId="4941" xr:uid="{00000000-0005-0000-0000-0000DA380000}"/>
    <cellStyle name="Normal 10 3 3" xfId="4940" xr:uid="{00000000-0005-0000-0000-0000DB380000}"/>
    <cellStyle name="Normal 10 3 4" xfId="14452" xr:uid="{00000000-0005-0000-0000-0000DC380000}"/>
    <cellStyle name="Normal 10 4" xfId="3417" xr:uid="{00000000-0005-0000-0000-0000DD380000}"/>
    <cellStyle name="Normal 10 4 2" xfId="4942" xr:uid="{00000000-0005-0000-0000-0000DE380000}"/>
    <cellStyle name="Normal 10 4 3" xfId="14105" xr:uid="{00000000-0005-0000-0000-0000DF380000}"/>
    <cellStyle name="Normal 10 5" xfId="4750" xr:uid="{00000000-0005-0000-0000-0000E0380000}"/>
    <cellStyle name="Normal 100" xfId="4746" xr:uid="{00000000-0005-0000-0000-0000E1380000}"/>
    <cellStyle name="Normal 101" xfId="7065" xr:uid="{00000000-0005-0000-0000-0000E2380000}"/>
    <cellStyle name="Normal 101 2" xfId="16893" xr:uid="{00000000-0005-0000-0000-0000E3380000}"/>
    <cellStyle name="Normal 102" xfId="7066" xr:uid="{00000000-0005-0000-0000-0000E4380000}"/>
    <cellStyle name="Normal 102 2" xfId="16894" xr:uid="{00000000-0005-0000-0000-0000E5380000}"/>
    <cellStyle name="Normal 103" xfId="7067" xr:uid="{00000000-0005-0000-0000-0000E6380000}"/>
    <cellStyle name="Normal 103 2" xfId="16895" xr:uid="{00000000-0005-0000-0000-0000E7380000}"/>
    <cellStyle name="Normal 104" xfId="7072" xr:uid="{00000000-0005-0000-0000-0000E8380000}"/>
    <cellStyle name="Normal 104 2" xfId="16897" xr:uid="{00000000-0005-0000-0000-0000E9380000}"/>
    <cellStyle name="Normal 105" xfId="7071" xr:uid="{00000000-0005-0000-0000-0000EA380000}"/>
    <cellStyle name="Normal 105 2" xfId="16896" xr:uid="{00000000-0005-0000-0000-0000EB380000}"/>
    <cellStyle name="Normal 106" xfId="7091" xr:uid="{00000000-0005-0000-0000-0000EC380000}"/>
    <cellStyle name="Normal 106 2" xfId="16898" xr:uid="{00000000-0005-0000-0000-0000ED380000}"/>
    <cellStyle name="Normal 107" xfId="7093" xr:uid="{00000000-0005-0000-0000-0000EE380000}"/>
    <cellStyle name="Normal 107 2" xfId="16899" xr:uid="{00000000-0005-0000-0000-0000EF380000}"/>
    <cellStyle name="Normal 108" xfId="7094" xr:uid="{00000000-0005-0000-0000-0000F0380000}"/>
    <cellStyle name="Normal 108 2" xfId="16900" xr:uid="{00000000-0005-0000-0000-0000F1380000}"/>
    <cellStyle name="Normal 109" xfId="7095" xr:uid="{00000000-0005-0000-0000-0000F2380000}"/>
    <cellStyle name="Normal 109 2" xfId="16901" xr:uid="{00000000-0005-0000-0000-0000F3380000}"/>
    <cellStyle name="Normal 11" xfId="334" xr:uid="{00000000-0005-0000-0000-0000F4380000}"/>
    <cellStyle name="Normal 11 2" xfId="1018" xr:uid="{00000000-0005-0000-0000-0000F5380000}"/>
    <cellStyle name="Normal 11 2 2" xfId="4577" xr:uid="{00000000-0005-0000-0000-0000F6380000}"/>
    <cellStyle name="Normal 11 2 2 2" xfId="14628" xr:uid="{00000000-0005-0000-0000-0000F7380000}"/>
    <cellStyle name="Normal 11 2 3" xfId="4219" xr:uid="{00000000-0005-0000-0000-0000F8380000}"/>
    <cellStyle name="Normal 11 2 3 2" xfId="14300" xr:uid="{00000000-0005-0000-0000-0000F9380000}"/>
    <cellStyle name="Normal 11 2 4" xfId="4944" xr:uid="{00000000-0005-0000-0000-0000FA380000}"/>
    <cellStyle name="Normal 11 3" xfId="3967" xr:uid="{00000000-0005-0000-0000-0000FB380000}"/>
    <cellStyle name="Normal 11 4" xfId="4395" xr:uid="{00000000-0005-0000-0000-0000FC380000}"/>
    <cellStyle name="Normal 11 4 2" xfId="14453" xr:uid="{00000000-0005-0000-0000-0000FD380000}"/>
    <cellStyle name="Normal 11 5" xfId="3419" xr:uid="{00000000-0005-0000-0000-0000FE380000}"/>
    <cellStyle name="Normal 11 5 2" xfId="14107" xr:uid="{00000000-0005-0000-0000-0000FF380000}"/>
    <cellStyle name="Normal 11 6" xfId="4943" xr:uid="{00000000-0005-0000-0000-000000390000}"/>
    <cellStyle name="Normal 110" xfId="7096" xr:uid="{00000000-0005-0000-0000-000001390000}"/>
    <cellStyle name="Normal 110 2" xfId="16902" xr:uid="{00000000-0005-0000-0000-000002390000}"/>
    <cellStyle name="Normal 111" xfId="7097" xr:uid="{00000000-0005-0000-0000-000003390000}"/>
    <cellStyle name="Normal 111 2" xfId="16903" xr:uid="{00000000-0005-0000-0000-000004390000}"/>
    <cellStyle name="Normal 112" xfId="7098" xr:uid="{00000000-0005-0000-0000-000005390000}"/>
    <cellStyle name="Normal 112 2" xfId="16904" xr:uid="{00000000-0005-0000-0000-000006390000}"/>
    <cellStyle name="Normal 113" xfId="7099" xr:uid="{00000000-0005-0000-0000-000007390000}"/>
    <cellStyle name="Normal 113 2" xfId="16905" xr:uid="{00000000-0005-0000-0000-000008390000}"/>
    <cellStyle name="Normal 114" xfId="7100" xr:uid="{00000000-0005-0000-0000-000009390000}"/>
    <cellStyle name="Normal 114 2" xfId="16906" xr:uid="{00000000-0005-0000-0000-00000A390000}"/>
    <cellStyle name="Normal 115" xfId="7101" xr:uid="{00000000-0005-0000-0000-00000B390000}"/>
    <cellStyle name="Normal 115 2" xfId="16907" xr:uid="{00000000-0005-0000-0000-00000C390000}"/>
    <cellStyle name="Normal 116" xfId="7102" xr:uid="{00000000-0005-0000-0000-00000D390000}"/>
    <cellStyle name="Normal 116 2" xfId="16908" xr:uid="{00000000-0005-0000-0000-00000E390000}"/>
    <cellStyle name="Normal 117" xfId="7104" xr:uid="{00000000-0005-0000-0000-00000F390000}"/>
    <cellStyle name="Normal 117 2" xfId="11936" xr:uid="{00000000-0005-0000-0000-000010390000}"/>
    <cellStyle name="Normal 118" xfId="7113" xr:uid="{00000000-0005-0000-0000-000011390000}"/>
    <cellStyle name="Normal 118 2" xfId="16910" xr:uid="{00000000-0005-0000-0000-000012390000}"/>
    <cellStyle name="Normal 118 3" xfId="37269" xr:uid="{00000000-0005-0000-0000-000013390000}"/>
    <cellStyle name="Normal 119" xfId="7116" xr:uid="{00000000-0005-0000-0000-000014390000}"/>
    <cellStyle name="Normal 119 2" xfId="18261" xr:uid="{00000000-0005-0000-0000-000015390000}"/>
    <cellStyle name="Normal 12" xfId="85" xr:uid="{00000000-0005-0000-0000-000016390000}"/>
    <cellStyle name="Normal 12 2" xfId="1019" xr:uid="{00000000-0005-0000-0000-000017390000}"/>
    <cellStyle name="Normal 12 2 2" xfId="4578" xr:uid="{00000000-0005-0000-0000-000018390000}"/>
    <cellStyle name="Normal 12 2 2 2" xfId="14629" xr:uid="{00000000-0005-0000-0000-000019390000}"/>
    <cellStyle name="Normal 12 2 3" xfId="4220" xr:uid="{00000000-0005-0000-0000-00001A390000}"/>
    <cellStyle name="Normal 12 2 3 2" xfId="14301" xr:uid="{00000000-0005-0000-0000-00001B390000}"/>
    <cellStyle name="Normal 12 3" xfId="4397" xr:uid="{00000000-0005-0000-0000-00001C390000}"/>
    <cellStyle name="Normal 12 3 2" xfId="14455" xr:uid="{00000000-0005-0000-0000-00001D390000}"/>
    <cellStyle name="Normal 12 4" xfId="3420" xr:uid="{00000000-0005-0000-0000-00001E390000}"/>
    <cellStyle name="Normal 12 4 2" xfId="14108" xr:uid="{00000000-0005-0000-0000-00001F390000}"/>
    <cellStyle name="Normal 12 5" xfId="4945" xr:uid="{00000000-0005-0000-0000-000020390000}"/>
    <cellStyle name="Normal 12 6" xfId="335" xr:uid="{00000000-0005-0000-0000-000021390000}"/>
    <cellStyle name="Normal 120" xfId="7118" xr:uid="{00000000-0005-0000-0000-000022390000}"/>
    <cellStyle name="Normal 120 2" xfId="17210" xr:uid="{00000000-0005-0000-0000-000023390000}"/>
    <cellStyle name="Normal 121" xfId="18517" xr:uid="{00000000-0005-0000-0000-000024390000}"/>
    <cellStyle name="Normal 122" xfId="20629" xr:uid="{00000000-0005-0000-0000-000025390000}"/>
    <cellStyle name="Normal 123" xfId="17389" xr:uid="{00000000-0005-0000-0000-000026390000}"/>
    <cellStyle name="Normal 124" xfId="11934" xr:uid="{00000000-0005-0000-0000-000027390000}"/>
    <cellStyle name="Normal 125" xfId="14273" xr:uid="{00000000-0005-0000-0000-000028390000}"/>
    <cellStyle name="Normal 126" xfId="7120" xr:uid="{00000000-0005-0000-0000-000029390000}"/>
    <cellStyle name="Normal 127" xfId="26718" xr:uid="{00000000-0005-0000-0000-00002A390000}"/>
    <cellStyle name="Normal 128" xfId="7119" xr:uid="{00000000-0005-0000-0000-00002B390000}"/>
    <cellStyle name="Normal 129" xfId="91" xr:uid="{00000000-0005-0000-0000-00002C390000}"/>
    <cellStyle name="Normal 129 2" xfId="37262" xr:uid="{00000000-0005-0000-0000-00002D390000}"/>
    <cellStyle name="Normal 13" xfId="336" xr:uid="{00000000-0005-0000-0000-00002E390000}"/>
    <cellStyle name="Normal 13 2" xfId="1020" xr:uid="{00000000-0005-0000-0000-00002F390000}"/>
    <cellStyle name="Normal 13 2 2" xfId="4581" xr:uid="{00000000-0005-0000-0000-000030390000}"/>
    <cellStyle name="Normal 13 2 2 2" xfId="14631" xr:uid="{00000000-0005-0000-0000-000031390000}"/>
    <cellStyle name="Normal 13 2 3" xfId="4222" xr:uid="{00000000-0005-0000-0000-000032390000}"/>
    <cellStyle name="Normal 13 2 3 2" xfId="14303" xr:uid="{00000000-0005-0000-0000-000033390000}"/>
    <cellStyle name="Normal 13 3" xfId="4400" xr:uid="{00000000-0005-0000-0000-000034390000}"/>
    <cellStyle name="Normal 13 3 2" xfId="4947" xr:uid="{00000000-0005-0000-0000-000035390000}"/>
    <cellStyle name="Normal 13 3 3" xfId="14458" xr:uid="{00000000-0005-0000-0000-000036390000}"/>
    <cellStyle name="Normal 13 4" xfId="3422" xr:uid="{00000000-0005-0000-0000-000037390000}"/>
    <cellStyle name="Normal 13 4 2" xfId="14110" xr:uid="{00000000-0005-0000-0000-000038390000}"/>
    <cellStyle name="Normal 13 5" xfId="4946" xr:uid="{00000000-0005-0000-0000-000039390000}"/>
    <cellStyle name="Normal 13 6" xfId="37410" xr:uid="{00000000-0005-0000-0000-00003A390000}"/>
    <cellStyle name="Normal 130" xfId="37266" xr:uid="{00000000-0005-0000-0000-00003B390000}"/>
    <cellStyle name="Normal 130 2" xfId="37278" xr:uid="{00000000-0005-0000-0000-00003C390000}"/>
    <cellStyle name="Normal 131" xfId="37271" xr:uid="{00000000-0005-0000-0000-00003D390000}"/>
    <cellStyle name="Normal 132" xfId="37274" xr:uid="{00000000-0005-0000-0000-00003E390000}"/>
    <cellStyle name="Normal 132 2" xfId="37280" xr:uid="{00000000-0005-0000-0000-00003F390000}"/>
    <cellStyle name="Normal 133" xfId="37276" xr:uid="{00000000-0005-0000-0000-000040390000}"/>
    <cellStyle name="Normal 134" xfId="37260" xr:uid="{00000000-0005-0000-0000-000041390000}"/>
    <cellStyle name="Normal 135" xfId="37277" xr:uid="{00000000-0005-0000-0000-000042390000}"/>
    <cellStyle name="Normal 136" xfId="37288" xr:uid="{00000000-0005-0000-0000-000043390000}"/>
    <cellStyle name="Normal 137" xfId="37289" xr:uid="{00000000-0005-0000-0000-000044390000}"/>
    <cellStyle name="Normal 138" xfId="37488" xr:uid="{00000000-0005-0000-0000-000045390000}"/>
    <cellStyle name="Normal 139" xfId="37540" xr:uid="{00000000-0005-0000-0000-000046390000}"/>
    <cellStyle name="Normal 14" xfId="337" xr:uid="{00000000-0005-0000-0000-000047390000}"/>
    <cellStyle name="Normal 14 2" xfId="929" xr:uid="{00000000-0005-0000-0000-000048390000}"/>
    <cellStyle name="Normal 14 2 2" xfId="4583" xr:uid="{00000000-0005-0000-0000-000049390000}"/>
    <cellStyle name="Normal 14 2 2 2" xfId="14633" xr:uid="{00000000-0005-0000-0000-00004A390000}"/>
    <cellStyle name="Normal 14 2 3" xfId="4225" xr:uid="{00000000-0005-0000-0000-00004B390000}"/>
    <cellStyle name="Normal 14 2 3 2" xfId="14305" xr:uid="{00000000-0005-0000-0000-00004C390000}"/>
    <cellStyle name="Normal 14 3" xfId="4401" xr:uid="{00000000-0005-0000-0000-00004D390000}"/>
    <cellStyle name="Normal 14 3 2" xfId="14459" xr:uid="{00000000-0005-0000-0000-00004E390000}"/>
    <cellStyle name="Normal 14 4" xfId="3424" xr:uid="{00000000-0005-0000-0000-00004F390000}"/>
    <cellStyle name="Normal 14 4 2" xfId="14112" xr:uid="{00000000-0005-0000-0000-000050390000}"/>
    <cellStyle name="Normal 14 5" xfId="4948" xr:uid="{00000000-0005-0000-0000-000051390000}"/>
    <cellStyle name="Normal 14 6" xfId="37412" xr:uid="{00000000-0005-0000-0000-000052390000}"/>
    <cellStyle name="Normal 140" xfId="37522" xr:uid="{00000000-0005-0000-0000-000053390000}"/>
    <cellStyle name="Normal 141" xfId="37526" xr:uid="{00000000-0005-0000-0000-000054390000}"/>
    <cellStyle name="Normal 142" xfId="37324" xr:uid="{00000000-0005-0000-0000-000055390000}"/>
    <cellStyle name="Normal 143" xfId="37346" xr:uid="{00000000-0005-0000-0000-000056390000}"/>
    <cellStyle name="Normal 144" xfId="822" xr:uid="{00000000-0005-0000-0000-000057390000}"/>
    <cellStyle name="Normal 144 2" xfId="945" xr:uid="{00000000-0005-0000-0000-000058390000}"/>
    <cellStyle name="Normal 145" xfId="37481" xr:uid="{00000000-0005-0000-0000-000059390000}"/>
    <cellStyle name="Normal 146" xfId="37547" xr:uid="{00000000-0005-0000-0000-00005A390000}"/>
    <cellStyle name="Normal 147" xfId="37548" xr:uid="{00000000-0005-0000-0000-00005B390000}"/>
    <cellStyle name="Normal 148" xfId="37549" xr:uid="{00000000-0005-0000-0000-00005C390000}"/>
    <cellStyle name="Normal 149" xfId="37550" xr:uid="{00000000-0005-0000-0000-00005D390000}"/>
    <cellStyle name="Normal 15" xfId="79" xr:uid="{00000000-0005-0000-0000-00005E390000}"/>
    <cellStyle name="Normal 15 2" xfId="338" xr:uid="{00000000-0005-0000-0000-00005F390000}"/>
    <cellStyle name="Normal 15 2 2" xfId="4585" xr:uid="{00000000-0005-0000-0000-000060390000}"/>
    <cellStyle name="Normal 15 2 2 2" xfId="14635" xr:uid="{00000000-0005-0000-0000-000061390000}"/>
    <cellStyle name="Normal 15 2 3" xfId="4227" xr:uid="{00000000-0005-0000-0000-000062390000}"/>
    <cellStyle name="Normal 15 2 3 2" xfId="14307" xr:uid="{00000000-0005-0000-0000-000063390000}"/>
    <cellStyle name="Normal 15 2 4" xfId="7250" xr:uid="{00000000-0005-0000-0000-000064390000}"/>
    <cellStyle name="Normal 15 3" xfId="1021" xr:uid="{00000000-0005-0000-0000-000065390000}"/>
    <cellStyle name="Normal 15 3 2" xfId="1839" xr:uid="{00000000-0005-0000-0000-000066390000}"/>
    <cellStyle name="Normal 15 3 2 2" xfId="3044" xr:uid="{00000000-0005-0000-0000-000067390000}"/>
    <cellStyle name="Normal 15 3 2 2 2" xfId="13772" xr:uid="{00000000-0005-0000-0000-000068390000}"/>
    <cellStyle name="Normal 15 3 2 2 3" xfId="37270" xr:uid="{00000000-0005-0000-0000-000069390000}"/>
    <cellStyle name="Normal 15 3 2 2 3 2" xfId="37287" xr:uid="{00000000-0005-0000-0000-00006A390000}"/>
    <cellStyle name="Normal 15 3 2 2 4" xfId="37282" xr:uid="{00000000-0005-0000-0000-00006B390000}"/>
    <cellStyle name="Normal 15 3 2 3" xfId="12738" xr:uid="{00000000-0005-0000-0000-00006C390000}"/>
    <cellStyle name="Normal 15 3 3" xfId="2537" xr:uid="{00000000-0005-0000-0000-00006D390000}"/>
    <cellStyle name="Normal 15 3 3 2" xfId="13265" xr:uid="{00000000-0005-0000-0000-00006E390000}"/>
    <cellStyle name="Normal 15 3 4" xfId="12225" xr:uid="{00000000-0005-0000-0000-00006F390000}"/>
    <cellStyle name="Normal 15 4" xfId="4949" xr:uid="{00000000-0005-0000-0000-000070390000}"/>
    <cellStyle name="Normal 15 5" xfId="7249" xr:uid="{00000000-0005-0000-0000-000071390000}"/>
    <cellStyle name="Normal 150" xfId="37559" xr:uid="{00000000-0005-0000-0000-000072390000}"/>
    <cellStyle name="Normal 151" xfId="37560" xr:uid="{00000000-0005-0000-0000-000073390000}"/>
    <cellStyle name="Normal 152" xfId="37561" xr:uid="{00000000-0005-0000-0000-000074390000}"/>
    <cellStyle name="Normal 153" xfId="37563" xr:uid="{00000000-0005-0000-0000-000075390000}"/>
    <cellStyle name="Normal 154" xfId="37567" xr:uid="{00000000-0005-0000-0000-000076390000}"/>
    <cellStyle name="Normal 155" xfId="37568" xr:uid="{00000000-0005-0000-0000-000077390000}"/>
    <cellStyle name="Normal 156" xfId="37569" xr:uid="{00000000-0005-0000-0000-000078390000}"/>
    <cellStyle name="Normal 157" xfId="37572" xr:uid="{00000000-0005-0000-0000-000079390000}"/>
    <cellStyle name="Normal 158" xfId="37574" xr:uid="{00000000-0005-0000-0000-00007A390000}"/>
    <cellStyle name="Normal 159" xfId="37576" xr:uid="{00000000-0005-0000-0000-00007B390000}"/>
    <cellStyle name="Normal 16" xfId="339" xr:uid="{00000000-0005-0000-0000-00007C390000}"/>
    <cellStyle name="Normal 16 2" xfId="1292" xr:uid="{00000000-0005-0000-0000-00007D390000}"/>
    <cellStyle name="Normal 16 2 2" xfId="2069" xr:uid="{00000000-0005-0000-0000-00007E390000}"/>
    <cellStyle name="Normal 16 2 2 2" xfId="3266" xr:uid="{00000000-0005-0000-0000-00007F390000}"/>
    <cellStyle name="Normal 16 2 2 2 2" xfId="13994" xr:uid="{00000000-0005-0000-0000-000080390000}"/>
    <cellStyle name="Normal 16 2 2 3" xfId="12960" xr:uid="{00000000-0005-0000-0000-000081390000}"/>
    <cellStyle name="Normal 16 2 3" xfId="2758" xr:uid="{00000000-0005-0000-0000-000082390000}"/>
    <cellStyle name="Normal 16 2 3 2" xfId="13486" xr:uid="{00000000-0005-0000-0000-000083390000}"/>
    <cellStyle name="Normal 16 2 4" xfId="12450" xr:uid="{00000000-0005-0000-0000-000084390000}"/>
    <cellStyle name="Normal 16 2 5" xfId="37592" xr:uid="{00000000-0005-0000-0000-000085390000}"/>
    <cellStyle name="Normal 16 3" xfId="1291" xr:uid="{00000000-0005-0000-0000-000086390000}"/>
    <cellStyle name="Normal 16 3 2" xfId="2068" xr:uid="{00000000-0005-0000-0000-000087390000}"/>
    <cellStyle name="Normal 16 3 2 2" xfId="3265" xr:uid="{00000000-0005-0000-0000-000088390000}"/>
    <cellStyle name="Normal 16 3 2 2 2" xfId="13993" xr:uid="{00000000-0005-0000-0000-000089390000}"/>
    <cellStyle name="Normal 16 3 2 3" xfId="12959" xr:uid="{00000000-0005-0000-0000-00008A390000}"/>
    <cellStyle name="Normal 16 3 3" xfId="2757" xr:uid="{00000000-0005-0000-0000-00008B390000}"/>
    <cellStyle name="Normal 16 3 3 2" xfId="13485" xr:uid="{00000000-0005-0000-0000-00008C390000}"/>
    <cellStyle name="Normal 16 3 4" xfId="12449" xr:uid="{00000000-0005-0000-0000-00008D390000}"/>
    <cellStyle name="Normal 16 4" xfId="1569" xr:uid="{00000000-0005-0000-0000-00008E390000}"/>
    <cellStyle name="Normal 16 4 2" xfId="2860" xr:uid="{00000000-0005-0000-0000-00008F390000}"/>
    <cellStyle name="Normal 16 4 2 2" xfId="13588" xr:uid="{00000000-0005-0000-0000-000090390000}"/>
    <cellStyle name="Normal 16 4 3" xfId="12555" xr:uid="{00000000-0005-0000-0000-000091390000}"/>
    <cellStyle name="Normal 16 5" xfId="2368" xr:uid="{00000000-0005-0000-0000-000092390000}"/>
    <cellStyle name="Normal 16 5 2" xfId="13096" xr:uid="{00000000-0005-0000-0000-000093390000}"/>
    <cellStyle name="Normal 16 6" xfId="4950" xr:uid="{00000000-0005-0000-0000-000094390000}"/>
    <cellStyle name="Normal 16 7" xfId="11995" xr:uid="{00000000-0005-0000-0000-000095390000}"/>
    <cellStyle name="Normal 16 8" xfId="37457" xr:uid="{00000000-0005-0000-0000-000096390000}"/>
    <cellStyle name="Normal 160" xfId="37579" xr:uid="{00000000-0005-0000-0000-000097390000}"/>
    <cellStyle name="Normal 161" xfId="37580" xr:uid="{00000000-0005-0000-0000-000098390000}"/>
    <cellStyle name="Normal 162" xfId="37581" xr:uid="{00000000-0005-0000-0000-000099390000}"/>
    <cellStyle name="Normal 163" xfId="37582" xr:uid="{00000000-0005-0000-0000-00009A390000}"/>
    <cellStyle name="Normal 164" xfId="37583" xr:uid="{00000000-0005-0000-0000-00009B390000}"/>
    <cellStyle name="Normal 165" xfId="37584" xr:uid="{00000000-0005-0000-0000-00009C390000}"/>
    <cellStyle name="Normal 166" xfId="37585" xr:uid="{00000000-0005-0000-0000-00009D390000}"/>
    <cellStyle name="Normal 167" xfId="37586" xr:uid="{00000000-0005-0000-0000-00009E390000}"/>
    <cellStyle name="Normal 168" xfId="37587" xr:uid="{00000000-0005-0000-0000-00009F390000}"/>
    <cellStyle name="Normal 169" xfId="37588" xr:uid="{00000000-0005-0000-0000-0000A0390000}"/>
    <cellStyle name="Normal 17" xfId="597" xr:uid="{00000000-0005-0000-0000-0000A1390000}"/>
    <cellStyle name="Normal 17 2" xfId="672" xr:uid="{00000000-0005-0000-0000-0000A2390000}"/>
    <cellStyle name="Normal 17 2 2" xfId="1294" xr:uid="{00000000-0005-0000-0000-0000A3390000}"/>
    <cellStyle name="Normal 17 2 2 2" xfId="2071" xr:uid="{00000000-0005-0000-0000-0000A4390000}"/>
    <cellStyle name="Normal 17 2 2 2 2" xfId="3268" xr:uid="{00000000-0005-0000-0000-0000A5390000}"/>
    <cellStyle name="Normal 17 2 2 2 2 2" xfId="13996" xr:uid="{00000000-0005-0000-0000-0000A6390000}"/>
    <cellStyle name="Normal 17 2 2 2 3" xfId="12962" xr:uid="{00000000-0005-0000-0000-0000A7390000}"/>
    <cellStyle name="Normal 17 2 2 3" xfId="2760" xr:uid="{00000000-0005-0000-0000-0000A8390000}"/>
    <cellStyle name="Normal 17 2 2 3 2" xfId="13488" xr:uid="{00000000-0005-0000-0000-0000A9390000}"/>
    <cellStyle name="Normal 17 2 2 4" xfId="12452" xr:uid="{00000000-0005-0000-0000-0000AA390000}"/>
    <cellStyle name="Normal 17 2 3" xfId="1708" xr:uid="{00000000-0005-0000-0000-0000AB390000}"/>
    <cellStyle name="Normal 17 2 3 2" xfId="2954" xr:uid="{00000000-0005-0000-0000-0000AC390000}"/>
    <cellStyle name="Normal 17 2 3 2 2" xfId="13682" xr:uid="{00000000-0005-0000-0000-0000AD390000}"/>
    <cellStyle name="Normal 17 2 3 3" xfId="12649" xr:uid="{00000000-0005-0000-0000-0000AE390000}"/>
    <cellStyle name="Normal 17 2 4" xfId="2459" xr:uid="{00000000-0005-0000-0000-0000AF390000}"/>
    <cellStyle name="Normal 17 2 4 2" xfId="13187" xr:uid="{00000000-0005-0000-0000-0000B0390000}"/>
    <cellStyle name="Normal 17 2 5" xfId="12131" xr:uid="{00000000-0005-0000-0000-0000B1390000}"/>
    <cellStyle name="Normal 17 3" xfId="695" xr:uid="{00000000-0005-0000-0000-0000B2390000}"/>
    <cellStyle name="Normal 17 3 2" xfId="1725" xr:uid="{00000000-0005-0000-0000-0000B3390000}"/>
    <cellStyle name="Normal 17 3 2 2" xfId="2970" xr:uid="{00000000-0005-0000-0000-0000B4390000}"/>
    <cellStyle name="Normal 17 3 2 2 2" xfId="13698" xr:uid="{00000000-0005-0000-0000-0000B5390000}"/>
    <cellStyle name="Normal 17 3 2 3" xfId="12665" xr:uid="{00000000-0005-0000-0000-0000B6390000}"/>
    <cellStyle name="Normal 17 3 3" xfId="2475" xr:uid="{00000000-0005-0000-0000-0000B7390000}"/>
    <cellStyle name="Normal 17 3 3 2" xfId="13203" xr:uid="{00000000-0005-0000-0000-0000B8390000}"/>
    <cellStyle name="Normal 17 3 4" xfId="12147" xr:uid="{00000000-0005-0000-0000-0000B9390000}"/>
    <cellStyle name="Normal 17 4" xfId="1293" xr:uid="{00000000-0005-0000-0000-0000BA390000}"/>
    <cellStyle name="Normal 17 4 2" xfId="2070" xr:uid="{00000000-0005-0000-0000-0000BB390000}"/>
    <cellStyle name="Normal 17 4 2 2" xfId="3267" xr:uid="{00000000-0005-0000-0000-0000BC390000}"/>
    <cellStyle name="Normal 17 4 2 2 2" xfId="13995" xr:uid="{00000000-0005-0000-0000-0000BD390000}"/>
    <cellStyle name="Normal 17 4 2 3" xfId="12961" xr:uid="{00000000-0005-0000-0000-0000BE390000}"/>
    <cellStyle name="Normal 17 4 3" xfId="2759" xr:uid="{00000000-0005-0000-0000-0000BF390000}"/>
    <cellStyle name="Normal 17 4 3 2" xfId="13487" xr:uid="{00000000-0005-0000-0000-0000C0390000}"/>
    <cellStyle name="Normal 17 4 4" xfId="12451" xr:uid="{00000000-0005-0000-0000-0000C1390000}"/>
    <cellStyle name="Normal 17 5" xfId="1688" xr:uid="{00000000-0005-0000-0000-0000C2390000}"/>
    <cellStyle name="Normal 17 5 2" xfId="2938" xr:uid="{00000000-0005-0000-0000-0000C3390000}"/>
    <cellStyle name="Normal 17 5 2 2" xfId="13666" xr:uid="{00000000-0005-0000-0000-0000C4390000}"/>
    <cellStyle name="Normal 17 5 3" xfId="12633" xr:uid="{00000000-0005-0000-0000-0000C5390000}"/>
    <cellStyle name="Normal 17 6" xfId="2443" xr:uid="{00000000-0005-0000-0000-0000C6390000}"/>
    <cellStyle name="Normal 17 6 2" xfId="13171" xr:uid="{00000000-0005-0000-0000-0000C7390000}"/>
    <cellStyle name="Normal 17 7" xfId="4951" xr:uid="{00000000-0005-0000-0000-0000C8390000}"/>
    <cellStyle name="Normal 17 8" xfId="12096" xr:uid="{00000000-0005-0000-0000-0000C9390000}"/>
    <cellStyle name="Normal 17 9" xfId="37509" xr:uid="{00000000-0005-0000-0000-0000CA390000}"/>
    <cellStyle name="Normal 170" xfId="37589" xr:uid="{00000000-0005-0000-0000-0000CB390000}"/>
    <cellStyle name="Normal 171" xfId="37590" xr:uid="{00000000-0005-0000-0000-0000CC390000}"/>
    <cellStyle name="Normal 172" xfId="37591" xr:uid="{00000000-0005-0000-0000-0000CD390000}"/>
    <cellStyle name="Normal 173" xfId="47" xr:uid="{00000000-0005-0000-0000-0000CE390000}"/>
    <cellStyle name="Normal 18" xfId="598" xr:uid="{00000000-0005-0000-0000-0000CF390000}"/>
    <cellStyle name="Normal 18 2" xfId="674" xr:uid="{00000000-0005-0000-0000-0000D0390000}"/>
    <cellStyle name="Normal 18 2 2" xfId="1296" xr:uid="{00000000-0005-0000-0000-0000D1390000}"/>
    <cellStyle name="Normal 18 2 2 2" xfId="2073" xr:uid="{00000000-0005-0000-0000-0000D2390000}"/>
    <cellStyle name="Normal 18 2 2 2 2" xfId="3270" xr:uid="{00000000-0005-0000-0000-0000D3390000}"/>
    <cellStyle name="Normal 18 2 2 2 2 2" xfId="13998" xr:uid="{00000000-0005-0000-0000-0000D4390000}"/>
    <cellStyle name="Normal 18 2 2 2 3" xfId="12964" xr:uid="{00000000-0005-0000-0000-0000D5390000}"/>
    <cellStyle name="Normal 18 2 2 3" xfId="2762" xr:uid="{00000000-0005-0000-0000-0000D6390000}"/>
    <cellStyle name="Normal 18 2 2 3 2" xfId="13490" xr:uid="{00000000-0005-0000-0000-0000D7390000}"/>
    <cellStyle name="Normal 18 2 2 4" xfId="12454" xr:uid="{00000000-0005-0000-0000-0000D8390000}"/>
    <cellStyle name="Normal 18 2 3" xfId="1710" xr:uid="{00000000-0005-0000-0000-0000D9390000}"/>
    <cellStyle name="Normal 18 2 3 2" xfId="2955" xr:uid="{00000000-0005-0000-0000-0000DA390000}"/>
    <cellStyle name="Normal 18 2 3 2 2" xfId="13683" xr:uid="{00000000-0005-0000-0000-0000DB390000}"/>
    <cellStyle name="Normal 18 2 3 3" xfId="12650" xr:uid="{00000000-0005-0000-0000-0000DC390000}"/>
    <cellStyle name="Normal 18 2 4" xfId="2460" xr:uid="{00000000-0005-0000-0000-0000DD390000}"/>
    <cellStyle name="Normal 18 2 4 2" xfId="13188" xr:uid="{00000000-0005-0000-0000-0000DE390000}"/>
    <cellStyle name="Normal 18 2 5" xfId="12132" xr:uid="{00000000-0005-0000-0000-0000DF390000}"/>
    <cellStyle name="Normal 18 3" xfId="1295" xr:uid="{00000000-0005-0000-0000-0000E0390000}"/>
    <cellStyle name="Normal 18 3 2" xfId="2072" xr:uid="{00000000-0005-0000-0000-0000E1390000}"/>
    <cellStyle name="Normal 18 3 2 2" xfId="3269" xr:uid="{00000000-0005-0000-0000-0000E2390000}"/>
    <cellStyle name="Normal 18 3 2 2 2" xfId="13997" xr:uid="{00000000-0005-0000-0000-0000E3390000}"/>
    <cellStyle name="Normal 18 3 2 3" xfId="12963" xr:uid="{00000000-0005-0000-0000-0000E4390000}"/>
    <cellStyle name="Normal 18 3 3" xfId="2761" xr:uid="{00000000-0005-0000-0000-0000E5390000}"/>
    <cellStyle name="Normal 18 3 3 2" xfId="13489" xr:uid="{00000000-0005-0000-0000-0000E6390000}"/>
    <cellStyle name="Normal 18 3 4" xfId="12453" xr:uid="{00000000-0005-0000-0000-0000E7390000}"/>
    <cellStyle name="Normal 18 4" xfId="1689" xr:uid="{00000000-0005-0000-0000-0000E8390000}"/>
    <cellStyle name="Normal 18 4 2" xfId="2939" xr:uid="{00000000-0005-0000-0000-0000E9390000}"/>
    <cellStyle name="Normal 18 4 2 2" xfId="13667" xr:uid="{00000000-0005-0000-0000-0000EA390000}"/>
    <cellStyle name="Normal 18 4 3" xfId="12634" xr:uid="{00000000-0005-0000-0000-0000EB390000}"/>
    <cellStyle name="Normal 18 5" xfId="2444" xr:uid="{00000000-0005-0000-0000-0000EC390000}"/>
    <cellStyle name="Normal 18 5 2" xfId="13172" xr:uid="{00000000-0005-0000-0000-0000ED390000}"/>
    <cellStyle name="Normal 18 6" xfId="4952" xr:uid="{00000000-0005-0000-0000-0000EE390000}"/>
    <cellStyle name="Normal 18 7" xfId="12097" xr:uid="{00000000-0005-0000-0000-0000EF390000}"/>
    <cellStyle name="Normal 18 8" xfId="37417" xr:uid="{00000000-0005-0000-0000-0000F0390000}"/>
    <cellStyle name="Normal 19" xfId="599" xr:uid="{00000000-0005-0000-0000-0000F1390000}"/>
    <cellStyle name="Normal 19 2" xfId="1298" xr:uid="{00000000-0005-0000-0000-0000F2390000}"/>
    <cellStyle name="Normal 19 2 2" xfId="2075" xr:uid="{00000000-0005-0000-0000-0000F3390000}"/>
    <cellStyle name="Normal 19 2 2 2" xfId="3272" xr:uid="{00000000-0005-0000-0000-0000F4390000}"/>
    <cellStyle name="Normal 19 2 2 2 2" xfId="14000" xr:uid="{00000000-0005-0000-0000-0000F5390000}"/>
    <cellStyle name="Normal 19 2 2 3" xfId="12966" xr:uid="{00000000-0005-0000-0000-0000F6390000}"/>
    <cellStyle name="Normal 19 2 3" xfId="2764" xr:uid="{00000000-0005-0000-0000-0000F7390000}"/>
    <cellStyle name="Normal 19 2 3 2" xfId="13492" xr:uid="{00000000-0005-0000-0000-0000F8390000}"/>
    <cellStyle name="Normal 19 2 4" xfId="12456" xr:uid="{00000000-0005-0000-0000-0000F9390000}"/>
    <cellStyle name="Normal 19 3" xfId="1297" xr:uid="{00000000-0005-0000-0000-0000FA390000}"/>
    <cellStyle name="Normal 19 3 2" xfId="2074" xr:uid="{00000000-0005-0000-0000-0000FB390000}"/>
    <cellStyle name="Normal 19 3 2 2" xfId="3271" xr:uid="{00000000-0005-0000-0000-0000FC390000}"/>
    <cellStyle name="Normal 19 3 2 2 2" xfId="13999" xr:uid="{00000000-0005-0000-0000-0000FD390000}"/>
    <cellStyle name="Normal 19 3 2 3" xfId="12965" xr:uid="{00000000-0005-0000-0000-0000FE390000}"/>
    <cellStyle name="Normal 19 3 3" xfId="2763" xr:uid="{00000000-0005-0000-0000-0000FF390000}"/>
    <cellStyle name="Normal 19 3 3 2" xfId="13491" xr:uid="{00000000-0005-0000-0000-0000003A0000}"/>
    <cellStyle name="Normal 19 3 4" xfId="12455" xr:uid="{00000000-0005-0000-0000-0000013A0000}"/>
    <cellStyle name="Normal 19 4" xfId="1690" xr:uid="{00000000-0005-0000-0000-0000023A0000}"/>
    <cellStyle name="Normal 19 4 2" xfId="2940" xr:uid="{00000000-0005-0000-0000-0000033A0000}"/>
    <cellStyle name="Normal 19 4 2 2" xfId="13668" xr:uid="{00000000-0005-0000-0000-0000043A0000}"/>
    <cellStyle name="Normal 19 4 3" xfId="12635" xr:uid="{00000000-0005-0000-0000-0000053A0000}"/>
    <cellStyle name="Normal 19 5" xfId="2445" xr:uid="{00000000-0005-0000-0000-0000063A0000}"/>
    <cellStyle name="Normal 19 5 2" xfId="13173" xr:uid="{00000000-0005-0000-0000-0000073A0000}"/>
    <cellStyle name="Normal 19 6" xfId="5031" xr:uid="{00000000-0005-0000-0000-0000083A0000}"/>
    <cellStyle name="Normal 19 7" xfId="12098" xr:uid="{00000000-0005-0000-0000-0000093A0000}"/>
    <cellStyle name="Normal 19 8" xfId="37511" xr:uid="{00000000-0005-0000-0000-00000A3A0000}"/>
    <cellStyle name="Normal 2" xfId="83" xr:uid="{00000000-0005-0000-0000-00000B3A0000}"/>
    <cellStyle name="Normal 2 11" xfId="3968" xr:uid="{00000000-0005-0000-0000-00000C3A0000}"/>
    <cellStyle name="Normal 2 2" xfId="340" xr:uid="{00000000-0005-0000-0000-00000D3A0000}"/>
    <cellStyle name="Normal 2 2 2" xfId="1299" xr:uid="{00000000-0005-0000-0000-00000E3A0000}"/>
    <cellStyle name="Normal 2 2 2 2" xfId="3969" xr:uid="{00000000-0005-0000-0000-00000F3A0000}"/>
    <cellStyle name="Normal 2 2 2 2 2" xfId="37502" xr:uid="{00000000-0005-0000-0000-0000103A0000}"/>
    <cellStyle name="Normal 2 2 2 3" xfId="4953" xr:uid="{00000000-0005-0000-0000-0000113A0000}"/>
    <cellStyle name="Normal 2 2 2 3 2" xfId="37503" xr:uid="{00000000-0005-0000-0000-0000123A0000}"/>
    <cellStyle name="Normal 2 2 3" xfId="1300" xr:uid="{00000000-0005-0000-0000-0000133A0000}"/>
    <cellStyle name="Normal 2 2 3 2" xfId="3970" xr:uid="{00000000-0005-0000-0000-0000143A0000}"/>
    <cellStyle name="Normal 2 2 4" xfId="3537" xr:uid="{00000000-0005-0000-0000-0000153A0000}"/>
    <cellStyle name="Normal 2 2 5" xfId="4757" xr:uid="{00000000-0005-0000-0000-0000163A0000}"/>
    <cellStyle name="Normal 2 3" xfId="90" xr:uid="{00000000-0005-0000-0000-0000173A0000}"/>
    <cellStyle name="Normal 2 3 2" xfId="3971" xr:uid="{00000000-0005-0000-0000-0000183A0000}"/>
    <cellStyle name="Normal 2 3 3" xfId="4753" xr:uid="{00000000-0005-0000-0000-0000193A0000}"/>
    <cellStyle name="Normal 2 3 3 2" xfId="16" xr:uid="{00000000-0005-0000-0000-00001A3A0000}"/>
    <cellStyle name="Normal 2 3 4" xfId="37413" xr:uid="{00000000-0005-0000-0000-00001B3A0000}"/>
    <cellStyle name="Normal 2 4" xfId="4954" xr:uid="{00000000-0005-0000-0000-00001C3A0000}"/>
    <cellStyle name="Normal 2 5" xfId="5056" xr:uid="{00000000-0005-0000-0000-00001D3A0000}"/>
    <cellStyle name="Normal 2 6" xfId="5058" xr:uid="{00000000-0005-0000-0000-00001E3A0000}"/>
    <cellStyle name="Normal 2 7" xfId="7109" xr:uid="{00000000-0005-0000-0000-00001F3A0000}"/>
    <cellStyle name="Normal 2 8" xfId="37555" xr:uid="{00000000-0005-0000-0000-0000203A0000}"/>
    <cellStyle name="Normal 2 9" xfId="123" xr:uid="{00000000-0005-0000-0000-0000213A0000}"/>
    <cellStyle name="Normal 20" xfId="600" xr:uid="{00000000-0005-0000-0000-0000223A0000}"/>
    <cellStyle name="Normal 20 2" xfId="1302" xr:uid="{00000000-0005-0000-0000-0000233A0000}"/>
    <cellStyle name="Normal 20 2 2" xfId="2078" xr:uid="{00000000-0005-0000-0000-0000243A0000}"/>
    <cellStyle name="Normal 20 2 2 2" xfId="3274" xr:uid="{00000000-0005-0000-0000-0000253A0000}"/>
    <cellStyle name="Normal 20 2 2 2 2" xfId="14002" xr:uid="{00000000-0005-0000-0000-0000263A0000}"/>
    <cellStyle name="Normal 20 2 2 3" xfId="12968" xr:uid="{00000000-0005-0000-0000-0000273A0000}"/>
    <cellStyle name="Normal 20 2 3" xfId="2766" xr:uid="{00000000-0005-0000-0000-0000283A0000}"/>
    <cellStyle name="Normal 20 2 3 2" xfId="13494" xr:uid="{00000000-0005-0000-0000-0000293A0000}"/>
    <cellStyle name="Normal 20 2 4" xfId="12460" xr:uid="{00000000-0005-0000-0000-00002A3A0000}"/>
    <cellStyle name="Normal 20 3" xfId="1301" xr:uid="{00000000-0005-0000-0000-00002B3A0000}"/>
    <cellStyle name="Normal 20 3 2" xfId="2077" xr:uid="{00000000-0005-0000-0000-00002C3A0000}"/>
    <cellStyle name="Normal 20 3 2 2" xfId="3273" xr:uid="{00000000-0005-0000-0000-00002D3A0000}"/>
    <cellStyle name="Normal 20 3 2 2 2" xfId="14001" xr:uid="{00000000-0005-0000-0000-00002E3A0000}"/>
    <cellStyle name="Normal 20 3 2 3" xfId="12967" xr:uid="{00000000-0005-0000-0000-00002F3A0000}"/>
    <cellStyle name="Normal 20 3 3" xfId="2765" xr:uid="{00000000-0005-0000-0000-0000303A0000}"/>
    <cellStyle name="Normal 20 3 3 2" xfId="13493" xr:uid="{00000000-0005-0000-0000-0000313A0000}"/>
    <cellStyle name="Normal 20 3 4" xfId="12459" xr:uid="{00000000-0005-0000-0000-0000323A0000}"/>
    <cellStyle name="Normal 20 4" xfId="1691" xr:uid="{00000000-0005-0000-0000-0000333A0000}"/>
    <cellStyle name="Normal 20 4 2" xfId="2941" xr:uid="{00000000-0005-0000-0000-0000343A0000}"/>
    <cellStyle name="Normal 20 4 2 2" xfId="13669" xr:uid="{00000000-0005-0000-0000-0000353A0000}"/>
    <cellStyle name="Normal 20 4 3" xfId="12636" xr:uid="{00000000-0005-0000-0000-0000363A0000}"/>
    <cellStyle name="Normal 20 5" xfId="2446" xr:uid="{00000000-0005-0000-0000-0000373A0000}"/>
    <cellStyle name="Normal 20 5 2" xfId="13174" xr:uid="{00000000-0005-0000-0000-0000383A0000}"/>
    <cellStyle name="Normal 20 6" xfId="5033" xr:uid="{00000000-0005-0000-0000-0000393A0000}"/>
    <cellStyle name="Normal 20 7" xfId="12099" xr:uid="{00000000-0005-0000-0000-00003A3A0000}"/>
    <cellStyle name="Normal 20 8" xfId="37504" xr:uid="{00000000-0005-0000-0000-00003B3A0000}"/>
    <cellStyle name="Normal 21" xfId="601" xr:uid="{00000000-0005-0000-0000-00003C3A0000}"/>
    <cellStyle name="Normal 21 2" xfId="1304" xr:uid="{00000000-0005-0000-0000-00003D3A0000}"/>
    <cellStyle name="Normal 21 2 2" xfId="2080" xr:uid="{00000000-0005-0000-0000-00003E3A0000}"/>
    <cellStyle name="Normal 21 2 2 2" xfId="3276" xr:uid="{00000000-0005-0000-0000-00003F3A0000}"/>
    <cellStyle name="Normal 21 2 2 2 2" xfId="14004" xr:uid="{00000000-0005-0000-0000-0000403A0000}"/>
    <cellStyle name="Normal 21 2 2 3" xfId="12970" xr:uid="{00000000-0005-0000-0000-0000413A0000}"/>
    <cellStyle name="Normal 21 2 3" xfId="2768" xr:uid="{00000000-0005-0000-0000-0000423A0000}"/>
    <cellStyle name="Normal 21 2 3 2" xfId="13496" xr:uid="{00000000-0005-0000-0000-0000433A0000}"/>
    <cellStyle name="Normal 21 2 4" xfId="12462" xr:uid="{00000000-0005-0000-0000-0000443A0000}"/>
    <cellStyle name="Normal 21 3" xfId="1303" xr:uid="{00000000-0005-0000-0000-0000453A0000}"/>
    <cellStyle name="Normal 21 3 2" xfId="2079" xr:uid="{00000000-0005-0000-0000-0000463A0000}"/>
    <cellStyle name="Normal 21 3 2 2" xfId="3275" xr:uid="{00000000-0005-0000-0000-0000473A0000}"/>
    <cellStyle name="Normal 21 3 2 2 2" xfId="14003" xr:uid="{00000000-0005-0000-0000-0000483A0000}"/>
    <cellStyle name="Normal 21 3 2 3" xfId="12969" xr:uid="{00000000-0005-0000-0000-0000493A0000}"/>
    <cellStyle name="Normal 21 3 3" xfId="2767" xr:uid="{00000000-0005-0000-0000-00004A3A0000}"/>
    <cellStyle name="Normal 21 3 3 2" xfId="13495" xr:uid="{00000000-0005-0000-0000-00004B3A0000}"/>
    <cellStyle name="Normal 21 3 4" xfId="12461" xr:uid="{00000000-0005-0000-0000-00004C3A0000}"/>
    <cellStyle name="Normal 21 4" xfId="1692" xr:uid="{00000000-0005-0000-0000-00004D3A0000}"/>
    <cellStyle name="Normal 21 4 2" xfId="2942" xr:uid="{00000000-0005-0000-0000-00004E3A0000}"/>
    <cellStyle name="Normal 21 4 2 2" xfId="13670" xr:uid="{00000000-0005-0000-0000-00004F3A0000}"/>
    <cellStyle name="Normal 21 4 3" xfId="12637" xr:uid="{00000000-0005-0000-0000-0000503A0000}"/>
    <cellStyle name="Normal 21 5" xfId="2447" xr:uid="{00000000-0005-0000-0000-0000513A0000}"/>
    <cellStyle name="Normal 21 5 2" xfId="13175" xr:uid="{00000000-0005-0000-0000-0000523A0000}"/>
    <cellStyle name="Normal 21 6" xfId="5030" xr:uid="{00000000-0005-0000-0000-0000533A0000}"/>
    <cellStyle name="Normal 21 7" xfId="12100" xr:uid="{00000000-0005-0000-0000-0000543A0000}"/>
    <cellStyle name="Normal 21 8" xfId="37510" xr:uid="{00000000-0005-0000-0000-0000553A0000}"/>
    <cellStyle name="Normal 22" xfId="602" xr:uid="{00000000-0005-0000-0000-0000563A0000}"/>
    <cellStyle name="Normal 22 2" xfId="1306" xr:uid="{00000000-0005-0000-0000-0000573A0000}"/>
    <cellStyle name="Normal 22 2 2" xfId="2082" xr:uid="{00000000-0005-0000-0000-0000583A0000}"/>
    <cellStyle name="Normal 22 2 2 2" xfId="3278" xr:uid="{00000000-0005-0000-0000-0000593A0000}"/>
    <cellStyle name="Normal 22 2 2 2 2" xfId="14006" xr:uid="{00000000-0005-0000-0000-00005A3A0000}"/>
    <cellStyle name="Normal 22 2 2 3" xfId="12972" xr:uid="{00000000-0005-0000-0000-00005B3A0000}"/>
    <cellStyle name="Normal 22 2 3" xfId="2770" xr:uid="{00000000-0005-0000-0000-00005C3A0000}"/>
    <cellStyle name="Normal 22 2 3 2" xfId="13498" xr:uid="{00000000-0005-0000-0000-00005D3A0000}"/>
    <cellStyle name="Normal 22 2 4" xfId="12464" xr:uid="{00000000-0005-0000-0000-00005E3A0000}"/>
    <cellStyle name="Normal 22 3" xfId="1305" xr:uid="{00000000-0005-0000-0000-00005F3A0000}"/>
    <cellStyle name="Normal 22 3 2" xfId="2081" xr:uid="{00000000-0005-0000-0000-0000603A0000}"/>
    <cellStyle name="Normal 22 3 2 2" xfId="3277" xr:uid="{00000000-0005-0000-0000-0000613A0000}"/>
    <cellStyle name="Normal 22 3 2 2 2" xfId="14005" xr:uid="{00000000-0005-0000-0000-0000623A0000}"/>
    <cellStyle name="Normal 22 3 2 3" xfId="12971" xr:uid="{00000000-0005-0000-0000-0000633A0000}"/>
    <cellStyle name="Normal 22 3 3" xfId="2769" xr:uid="{00000000-0005-0000-0000-0000643A0000}"/>
    <cellStyle name="Normal 22 3 3 2" xfId="13497" xr:uid="{00000000-0005-0000-0000-0000653A0000}"/>
    <cellStyle name="Normal 22 3 4" xfId="12463" xr:uid="{00000000-0005-0000-0000-0000663A0000}"/>
    <cellStyle name="Normal 22 4" xfId="1693" xr:uid="{00000000-0005-0000-0000-0000673A0000}"/>
    <cellStyle name="Normal 22 4 2" xfId="2943" xr:uid="{00000000-0005-0000-0000-0000683A0000}"/>
    <cellStyle name="Normal 22 4 2 2" xfId="13671" xr:uid="{00000000-0005-0000-0000-0000693A0000}"/>
    <cellStyle name="Normal 22 4 3" xfId="12638" xr:uid="{00000000-0005-0000-0000-00006A3A0000}"/>
    <cellStyle name="Normal 22 5" xfId="2448" xr:uid="{00000000-0005-0000-0000-00006B3A0000}"/>
    <cellStyle name="Normal 22 5 2" xfId="13176" xr:uid="{00000000-0005-0000-0000-00006C3A0000}"/>
    <cellStyle name="Normal 22 6" xfId="5053" xr:uid="{00000000-0005-0000-0000-00006D3A0000}"/>
    <cellStyle name="Normal 22 7" xfId="12101" xr:uid="{00000000-0005-0000-0000-00006E3A0000}"/>
    <cellStyle name="Normal 23" xfId="603" xr:uid="{00000000-0005-0000-0000-00006F3A0000}"/>
    <cellStyle name="Normal 23 2" xfId="1308" xr:uid="{00000000-0005-0000-0000-0000703A0000}"/>
    <cellStyle name="Normal 23 2 2" xfId="2084" xr:uid="{00000000-0005-0000-0000-0000713A0000}"/>
    <cellStyle name="Normal 23 2 2 2" xfId="3280" xr:uid="{00000000-0005-0000-0000-0000723A0000}"/>
    <cellStyle name="Normal 23 2 2 2 2" xfId="14008" xr:uid="{00000000-0005-0000-0000-0000733A0000}"/>
    <cellStyle name="Normal 23 2 2 3" xfId="12974" xr:uid="{00000000-0005-0000-0000-0000743A0000}"/>
    <cellStyle name="Normal 23 2 3" xfId="2772" xr:uid="{00000000-0005-0000-0000-0000753A0000}"/>
    <cellStyle name="Normal 23 2 3 2" xfId="13500" xr:uid="{00000000-0005-0000-0000-0000763A0000}"/>
    <cellStyle name="Normal 23 2 4" xfId="12466" xr:uid="{00000000-0005-0000-0000-0000773A0000}"/>
    <cellStyle name="Normal 23 3" xfId="1307" xr:uid="{00000000-0005-0000-0000-0000783A0000}"/>
    <cellStyle name="Normal 23 3 2" xfId="2083" xr:uid="{00000000-0005-0000-0000-0000793A0000}"/>
    <cellStyle name="Normal 23 3 2 2" xfId="3279" xr:uid="{00000000-0005-0000-0000-00007A3A0000}"/>
    <cellStyle name="Normal 23 3 2 2 2" xfId="14007" xr:uid="{00000000-0005-0000-0000-00007B3A0000}"/>
    <cellStyle name="Normal 23 3 2 3" xfId="12973" xr:uid="{00000000-0005-0000-0000-00007C3A0000}"/>
    <cellStyle name="Normal 23 3 3" xfId="2771" xr:uid="{00000000-0005-0000-0000-00007D3A0000}"/>
    <cellStyle name="Normal 23 3 3 2" xfId="13499" xr:uid="{00000000-0005-0000-0000-00007E3A0000}"/>
    <cellStyle name="Normal 23 3 4" xfId="12465" xr:uid="{00000000-0005-0000-0000-00007F3A0000}"/>
    <cellStyle name="Normal 23 4" xfId="1694" xr:uid="{00000000-0005-0000-0000-0000803A0000}"/>
    <cellStyle name="Normal 23 4 2" xfId="2944" xr:uid="{00000000-0005-0000-0000-0000813A0000}"/>
    <cellStyle name="Normal 23 4 2 2" xfId="13672" xr:uid="{00000000-0005-0000-0000-0000823A0000}"/>
    <cellStyle name="Normal 23 4 3" xfId="12639" xr:uid="{00000000-0005-0000-0000-0000833A0000}"/>
    <cellStyle name="Normal 23 5" xfId="2449" xr:uid="{00000000-0005-0000-0000-0000843A0000}"/>
    <cellStyle name="Normal 23 5 2" xfId="13177" xr:uid="{00000000-0005-0000-0000-0000853A0000}"/>
    <cellStyle name="Normal 23 6" xfId="12102" xr:uid="{00000000-0005-0000-0000-0000863A0000}"/>
    <cellStyle name="Normal 24" xfId="604" xr:uid="{00000000-0005-0000-0000-0000873A0000}"/>
    <cellStyle name="Normal 24 2" xfId="675" xr:uid="{00000000-0005-0000-0000-0000883A0000}"/>
    <cellStyle name="Normal 24 2 2" xfId="1310" xr:uid="{00000000-0005-0000-0000-0000893A0000}"/>
    <cellStyle name="Normal 24 2 2 2" xfId="2086" xr:uid="{00000000-0005-0000-0000-00008A3A0000}"/>
    <cellStyle name="Normal 24 2 2 2 2" xfId="3282" xr:uid="{00000000-0005-0000-0000-00008B3A0000}"/>
    <cellStyle name="Normal 24 2 2 2 2 2" xfId="14010" xr:uid="{00000000-0005-0000-0000-00008C3A0000}"/>
    <cellStyle name="Normal 24 2 2 2 3" xfId="12976" xr:uid="{00000000-0005-0000-0000-00008D3A0000}"/>
    <cellStyle name="Normal 24 2 2 3" xfId="2774" xr:uid="{00000000-0005-0000-0000-00008E3A0000}"/>
    <cellStyle name="Normal 24 2 2 3 2" xfId="13502" xr:uid="{00000000-0005-0000-0000-00008F3A0000}"/>
    <cellStyle name="Normal 24 2 2 4" xfId="12468" xr:uid="{00000000-0005-0000-0000-0000903A0000}"/>
    <cellStyle name="Normal 24 2 3" xfId="1711" xr:uid="{00000000-0005-0000-0000-0000913A0000}"/>
    <cellStyle name="Normal 24 2 3 2" xfId="2956" xr:uid="{00000000-0005-0000-0000-0000923A0000}"/>
    <cellStyle name="Normal 24 2 3 2 2" xfId="13684" xr:uid="{00000000-0005-0000-0000-0000933A0000}"/>
    <cellStyle name="Normal 24 2 3 3" xfId="12651" xr:uid="{00000000-0005-0000-0000-0000943A0000}"/>
    <cellStyle name="Normal 24 2 4" xfId="2461" xr:uid="{00000000-0005-0000-0000-0000953A0000}"/>
    <cellStyle name="Normal 24 2 4 2" xfId="13189" xr:uid="{00000000-0005-0000-0000-0000963A0000}"/>
    <cellStyle name="Normal 24 2 5" xfId="4155" xr:uid="{00000000-0005-0000-0000-0000973A0000}"/>
    <cellStyle name="Normal 24 2 6" xfId="12133" xr:uid="{00000000-0005-0000-0000-0000983A0000}"/>
    <cellStyle name="Normal 24 3" xfId="1309" xr:uid="{00000000-0005-0000-0000-0000993A0000}"/>
    <cellStyle name="Normal 24 3 2" xfId="2085" xr:uid="{00000000-0005-0000-0000-00009A3A0000}"/>
    <cellStyle name="Normal 24 3 2 2" xfId="3281" xr:uid="{00000000-0005-0000-0000-00009B3A0000}"/>
    <cellStyle name="Normal 24 3 2 2 2" xfId="14009" xr:uid="{00000000-0005-0000-0000-00009C3A0000}"/>
    <cellStyle name="Normal 24 3 2 3" xfId="12975" xr:uid="{00000000-0005-0000-0000-00009D3A0000}"/>
    <cellStyle name="Normal 24 3 3" xfId="2773" xr:uid="{00000000-0005-0000-0000-00009E3A0000}"/>
    <cellStyle name="Normal 24 3 3 2" xfId="13501" xr:uid="{00000000-0005-0000-0000-00009F3A0000}"/>
    <cellStyle name="Normal 24 3 4" xfId="12467" xr:uid="{00000000-0005-0000-0000-0000A03A0000}"/>
    <cellStyle name="Normal 24 4" xfId="1695" xr:uid="{00000000-0005-0000-0000-0000A13A0000}"/>
    <cellStyle name="Normal 24 4 2" xfId="2945" xr:uid="{00000000-0005-0000-0000-0000A23A0000}"/>
    <cellStyle name="Normal 24 4 2 2" xfId="13673" xr:uid="{00000000-0005-0000-0000-0000A33A0000}"/>
    <cellStyle name="Normal 24 4 3" xfId="12640" xr:uid="{00000000-0005-0000-0000-0000A43A0000}"/>
    <cellStyle name="Normal 24 5" xfId="2450" xr:uid="{00000000-0005-0000-0000-0000A53A0000}"/>
    <cellStyle name="Normal 24 5 2" xfId="13178" xr:uid="{00000000-0005-0000-0000-0000A63A0000}"/>
    <cellStyle name="Normal 24 6" xfId="12103" xr:uid="{00000000-0005-0000-0000-0000A73A0000}"/>
    <cellStyle name="Normal 25" xfId="663" xr:uid="{00000000-0005-0000-0000-0000A83A0000}"/>
    <cellStyle name="Normal 25 2" xfId="1311" xr:uid="{00000000-0005-0000-0000-0000A93A0000}"/>
    <cellStyle name="Normal 25 2 2" xfId="2087" xr:uid="{00000000-0005-0000-0000-0000AA3A0000}"/>
    <cellStyle name="Normal 25 2 2 2" xfId="3283" xr:uid="{00000000-0005-0000-0000-0000AB3A0000}"/>
    <cellStyle name="Normal 25 2 2 2 2" xfId="14011" xr:uid="{00000000-0005-0000-0000-0000AC3A0000}"/>
    <cellStyle name="Normal 25 2 2 3" xfId="12977" xr:uid="{00000000-0005-0000-0000-0000AD3A0000}"/>
    <cellStyle name="Normal 25 2 3" xfId="2775" xr:uid="{00000000-0005-0000-0000-0000AE3A0000}"/>
    <cellStyle name="Normal 25 2 3 2" xfId="13503" xr:uid="{00000000-0005-0000-0000-0000AF3A0000}"/>
    <cellStyle name="Normal 25 2 4" xfId="4185" xr:uid="{00000000-0005-0000-0000-0000B03A0000}"/>
    <cellStyle name="Normal 25 2 5" xfId="12469" xr:uid="{00000000-0005-0000-0000-0000B13A0000}"/>
    <cellStyle name="Normal 25 3" xfId="1706" xr:uid="{00000000-0005-0000-0000-0000B23A0000}"/>
    <cellStyle name="Normal 25 3 2" xfId="2952" xr:uid="{00000000-0005-0000-0000-0000B33A0000}"/>
    <cellStyle name="Normal 25 3 2 2" xfId="13680" xr:uid="{00000000-0005-0000-0000-0000B43A0000}"/>
    <cellStyle name="Normal 25 3 3" xfId="12647" xr:uid="{00000000-0005-0000-0000-0000B53A0000}"/>
    <cellStyle name="Normal 25 4" xfId="2457" xr:uid="{00000000-0005-0000-0000-0000B63A0000}"/>
    <cellStyle name="Normal 25 4 2" xfId="13185" xr:uid="{00000000-0005-0000-0000-0000B73A0000}"/>
    <cellStyle name="Normal 25 5" xfId="12129" xr:uid="{00000000-0005-0000-0000-0000B83A0000}"/>
    <cellStyle name="Normal 26" xfId="671" xr:uid="{00000000-0005-0000-0000-0000B93A0000}"/>
    <cellStyle name="Normal 26 2" xfId="1707" xr:uid="{00000000-0005-0000-0000-0000BA3A0000}"/>
    <cellStyle name="Normal 26 2 2" xfId="2953" xr:uid="{00000000-0005-0000-0000-0000BB3A0000}"/>
    <cellStyle name="Normal 26 2 2 2" xfId="13681" xr:uid="{00000000-0005-0000-0000-0000BC3A0000}"/>
    <cellStyle name="Normal 26 2 3" xfId="4315" xr:uid="{00000000-0005-0000-0000-0000BD3A0000}"/>
    <cellStyle name="Normal 26 2 4" xfId="12648" xr:uid="{00000000-0005-0000-0000-0000BE3A0000}"/>
    <cellStyle name="Normal 26 3" xfId="2458" xr:uid="{00000000-0005-0000-0000-0000BF3A0000}"/>
    <cellStyle name="Normal 26 3 2" xfId="13186" xr:uid="{00000000-0005-0000-0000-0000C03A0000}"/>
    <cellStyle name="Normal 26 4" xfId="12130" xr:uid="{00000000-0005-0000-0000-0000C13A0000}"/>
    <cellStyle name="Normal 27" xfId="696" xr:uid="{00000000-0005-0000-0000-0000C23A0000}"/>
    <cellStyle name="Normal 27 2" xfId="1726" xr:uid="{00000000-0005-0000-0000-0000C33A0000}"/>
    <cellStyle name="Normal 27 2 2" xfId="2971" xr:uid="{00000000-0005-0000-0000-0000C43A0000}"/>
    <cellStyle name="Normal 27 2 2 2" xfId="13699" xr:uid="{00000000-0005-0000-0000-0000C53A0000}"/>
    <cellStyle name="Normal 27 2 3" xfId="12666" xr:uid="{00000000-0005-0000-0000-0000C63A0000}"/>
    <cellStyle name="Normal 27 3" xfId="2476" xr:uid="{00000000-0005-0000-0000-0000C73A0000}"/>
    <cellStyle name="Normal 27 3 2" xfId="13204" xr:uid="{00000000-0005-0000-0000-0000C83A0000}"/>
    <cellStyle name="Normal 27 4" xfId="4313" xr:uid="{00000000-0005-0000-0000-0000C93A0000}"/>
    <cellStyle name="Normal 27 5" xfId="12148" xr:uid="{00000000-0005-0000-0000-0000CA3A0000}"/>
    <cellStyle name="Normal 28" xfId="717" xr:uid="{00000000-0005-0000-0000-0000CB3A0000}"/>
    <cellStyle name="Normal 28 2" xfId="1742" xr:uid="{00000000-0005-0000-0000-0000CC3A0000}"/>
    <cellStyle name="Normal 28 2 2" xfId="2985" xr:uid="{00000000-0005-0000-0000-0000CD3A0000}"/>
    <cellStyle name="Normal 28 2 2 2" xfId="13713" xr:uid="{00000000-0005-0000-0000-0000CE3A0000}"/>
    <cellStyle name="Normal 28 2 3" xfId="12680" xr:uid="{00000000-0005-0000-0000-0000CF3A0000}"/>
    <cellStyle name="Normal 28 3" xfId="2490" xr:uid="{00000000-0005-0000-0000-0000D03A0000}"/>
    <cellStyle name="Normal 28 3 2" xfId="13218" xr:uid="{00000000-0005-0000-0000-0000D13A0000}"/>
    <cellStyle name="Normal 28 4" xfId="4317" xr:uid="{00000000-0005-0000-0000-0000D23A0000}"/>
    <cellStyle name="Normal 28 5" xfId="12162" xr:uid="{00000000-0005-0000-0000-0000D33A0000}"/>
    <cellStyle name="Normal 29" xfId="725" xr:uid="{00000000-0005-0000-0000-0000D43A0000}"/>
    <cellStyle name="Normal 29 2" xfId="1745" xr:uid="{00000000-0005-0000-0000-0000D53A0000}"/>
    <cellStyle name="Normal 29 2 2" xfId="2986" xr:uid="{00000000-0005-0000-0000-0000D63A0000}"/>
    <cellStyle name="Normal 29 2 2 2" xfId="13714" xr:uid="{00000000-0005-0000-0000-0000D73A0000}"/>
    <cellStyle name="Normal 29 2 3" xfId="12681" xr:uid="{00000000-0005-0000-0000-0000D83A0000}"/>
    <cellStyle name="Normal 29 3" xfId="2491" xr:uid="{00000000-0005-0000-0000-0000D93A0000}"/>
    <cellStyle name="Normal 29 3 2" xfId="13219" xr:uid="{00000000-0005-0000-0000-0000DA3A0000}"/>
    <cellStyle name="Normal 29 4" xfId="4316" xr:uid="{00000000-0005-0000-0000-0000DB3A0000}"/>
    <cellStyle name="Normal 29 5" xfId="12163" xr:uid="{00000000-0005-0000-0000-0000DC3A0000}"/>
    <cellStyle name="Normal 3" xfId="86" xr:uid="{00000000-0005-0000-0000-0000DD3A0000}"/>
    <cellStyle name="Normal 3 2" xfId="342" xr:uid="{00000000-0005-0000-0000-0000DE3A0000}"/>
    <cellStyle name="Normal 3 2 2" xfId="3972" xr:uid="{00000000-0005-0000-0000-0000DF3A0000}"/>
    <cellStyle name="Normal 3 2 2 2" xfId="4773" xr:uid="{00000000-0005-0000-0000-0000E03A0000}"/>
    <cellStyle name="Normal 3 2 2 3" xfId="7105" xr:uid="{00000000-0005-0000-0000-0000E13A0000}"/>
    <cellStyle name="Normal 3 2 2 4" xfId="37551" xr:uid="{00000000-0005-0000-0000-0000E23A0000}"/>
    <cellStyle name="Normal 3 2 3" xfId="4759" xr:uid="{00000000-0005-0000-0000-0000E33A0000}"/>
    <cellStyle name="Normal 3 2 4" xfId="4955" xr:uid="{00000000-0005-0000-0000-0000E43A0000}"/>
    <cellStyle name="Normal 3 2 4 2" xfId="14860" xr:uid="{00000000-0005-0000-0000-0000E53A0000}"/>
    <cellStyle name="Normal 3 3" xfId="935" xr:uid="{00000000-0005-0000-0000-0000E63A0000}"/>
    <cellStyle name="Normal 3 3 2" xfId="1312" xr:uid="{00000000-0005-0000-0000-0000E73A0000}"/>
    <cellStyle name="Normal 3 3 2 2" xfId="3974" xr:uid="{00000000-0005-0000-0000-0000E83A0000}"/>
    <cellStyle name="Normal 3 3 3" xfId="3973" xr:uid="{00000000-0005-0000-0000-0000E93A0000}"/>
    <cellStyle name="Normal 3 3 4" xfId="4956" xr:uid="{00000000-0005-0000-0000-0000EA3A0000}"/>
    <cellStyle name="Normal 3 3 4 2" xfId="14861" xr:uid="{00000000-0005-0000-0000-0000EB3A0000}"/>
    <cellStyle name="Normal 3 4" xfId="1313" xr:uid="{00000000-0005-0000-0000-0000EC3A0000}"/>
    <cellStyle name="Normal 3 4 2" xfId="2088" xr:uid="{00000000-0005-0000-0000-0000ED3A0000}"/>
    <cellStyle name="Normal 3 4 2 2" xfId="3284" xr:uid="{00000000-0005-0000-0000-0000EE3A0000}"/>
    <cellStyle name="Normal 3 4 2 2 2" xfId="14012" xr:uid="{00000000-0005-0000-0000-0000EF3A0000}"/>
    <cellStyle name="Normal 3 4 2 3" xfId="12978" xr:uid="{00000000-0005-0000-0000-0000F03A0000}"/>
    <cellStyle name="Normal 3 4 3" xfId="2776" xr:uid="{00000000-0005-0000-0000-0000F13A0000}"/>
    <cellStyle name="Normal 3 4 3 2" xfId="13504" xr:uid="{00000000-0005-0000-0000-0000F23A0000}"/>
    <cellStyle name="Normal 3 4 4" xfId="3975" xr:uid="{00000000-0005-0000-0000-0000F33A0000}"/>
    <cellStyle name="Normal 3 4 5" xfId="12470" xr:uid="{00000000-0005-0000-0000-0000F43A0000}"/>
    <cellStyle name="Normal 3 47" xfId="7112" xr:uid="{00000000-0005-0000-0000-0000F53A0000}"/>
    <cellStyle name="Normal 3 5" xfId="4186" xr:uid="{00000000-0005-0000-0000-0000F63A0000}"/>
    <cellStyle name="Normal 3 5 2" xfId="4547" xr:uid="{00000000-0005-0000-0000-0000F73A0000}"/>
    <cellStyle name="Normal 3 5 2 2" xfId="14603" xr:uid="{00000000-0005-0000-0000-0000F83A0000}"/>
    <cellStyle name="Normal 3 5 3" xfId="5052" xr:uid="{00000000-0005-0000-0000-0000F93A0000}"/>
    <cellStyle name="Normal 3 5 4" xfId="14275" xr:uid="{00000000-0005-0000-0000-0000FA3A0000}"/>
    <cellStyle name="Normal 3 6" xfId="3538" xr:uid="{00000000-0005-0000-0000-0000FB3A0000}"/>
    <cellStyle name="Normal 3 7" xfId="4383" xr:uid="{00000000-0005-0000-0000-0000FC3A0000}"/>
    <cellStyle name="Normal 3 7 2" xfId="14443" xr:uid="{00000000-0005-0000-0000-0000FD3A0000}"/>
    <cellStyle name="Normal 3 8" xfId="7110" xr:uid="{00000000-0005-0000-0000-0000FE3A0000}"/>
    <cellStyle name="Normal 3 9" xfId="341" xr:uid="{00000000-0005-0000-0000-0000FF3A0000}"/>
    <cellStyle name="Normal 30" xfId="747" xr:uid="{00000000-0005-0000-0000-0000003B0000}"/>
    <cellStyle name="Normal 30 2" xfId="1763" xr:uid="{00000000-0005-0000-0000-0000013B0000}"/>
    <cellStyle name="Normal 30 2 2" xfId="3000" xr:uid="{00000000-0005-0000-0000-0000023B0000}"/>
    <cellStyle name="Normal 30 2 2 2" xfId="13728" xr:uid="{00000000-0005-0000-0000-0000033B0000}"/>
    <cellStyle name="Normal 30 2 3" xfId="12695" xr:uid="{00000000-0005-0000-0000-0000043B0000}"/>
    <cellStyle name="Normal 30 3" xfId="2505" xr:uid="{00000000-0005-0000-0000-0000053B0000}"/>
    <cellStyle name="Normal 30 3 2" xfId="13233" xr:uid="{00000000-0005-0000-0000-0000063B0000}"/>
    <cellStyle name="Normal 30 4" xfId="4314" xr:uid="{00000000-0005-0000-0000-0000073B0000}"/>
    <cellStyle name="Normal 30 5" xfId="12177" xr:uid="{00000000-0005-0000-0000-0000083B0000}"/>
    <cellStyle name="Normal 31" xfId="756" xr:uid="{00000000-0005-0000-0000-0000093B0000}"/>
    <cellStyle name="Normal 31 2" xfId="1769" xr:uid="{00000000-0005-0000-0000-00000A3B0000}"/>
    <cellStyle name="Normal 31 2 2" xfId="3006" xr:uid="{00000000-0005-0000-0000-00000B3B0000}"/>
    <cellStyle name="Normal 31 2 2 2" xfId="13734" xr:uid="{00000000-0005-0000-0000-00000C3B0000}"/>
    <cellStyle name="Normal 31 2 3" xfId="12701" xr:uid="{00000000-0005-0000-0000-00000D3B0000}"/>
    <cellStyle name="Normal 31 3" xfId="2511" xr:uid="{00000000-0005-0000-0000-00000E3B0000}"/>
    <cellStyle name="Normal 31 3 2" xfId="13239" xr:uid="{00000000-0005-0000-0000-00000F3B0000}"/>
    <cellStyle name="Normal 31 4" xfId="4311" xr:uid="{00000000-0005-0000-0000-0000103B0000}"/>
    <cellStyle name="Normal 31 4 2 3" xfId="11" xr:uid="{00000000-0005-0000-0000-0000113B0000}"/>
    <cellStyle name="Normal 31 4 2 3 2" xfId="18" xr:uid="{00000000-0005-0000-0000-0000123B0000}"/>
    <cellStyle name="Normal 31 5" xfId="12183" xr:uid="{00000000-0005-0000-0000-0000133B0000}"/>
    <cellStyle name="Normal 32" xfId="773" xr:uid="{00000000-0005-0000-0000-0000143B0000}"/>
    <cellStyle name="Normal 32 2" xfId="1778" xr:uid="{00000000-0005-0000-0000-0000153B0000}"/>
    <cellStyle name="Normal 32 2 2" xfId="3015" xr:uid="{00000000-0005-0000-0000-0000163B0000}"/>
    <cellStyle name="Normal 32 2 2 2" xfId="13743" xr:uid="{00000000-0005-0000-0000-0000173B0000}"/>
    <cellStyle name="Normal 32 2 3" xfId="4535" xr:uid="{00000000-0005-0000-0000-0000183B0000}"/>
    <cellStyle name="Normal 32 2 4" xfId="12710" xr:uid="{00000000-0005-0000-0000-0000193B0000}"/>
    <cellStyle name="Normal 32 3" xfId="2520" xr:uid="{00000000-0005-0000-0000-00001A3B0000}"/>
    <cellStyle name="Normal 32 3 2" xfId="13248" xr:uid="{00000000-0005-0000-0000-00001B3B0000}"/>
    <cellStyle name="Normal 32 4" xfId="3536" xr:uid="{00000000-0005-0000-0000-00001C3B0000}"/>
    <cellStyle name="Normal 32 5" xfId="12192" xr:uid="{00000000-0005-0000-0000-00001D3B0000}"/>
    <cellStyle name="Normal 33" xfId="779" xr:uid="{00000000-0005-0000-0000-00001E3B0000}"/>
    <cellStyle name="Normal 33 2" xfId="1781" xr:uid="{00000000-0005-0000-0000-00001F3B0000}"/>
    <cellStyle name="Normal 33 2 2" xfId="3016" xr:uid="{00000000-0005-0000-0000-0000203B0000}"/>
    <cellStyle name="Normal 33 2 2 2" xfId="13744" xr:uid="{00000000-0005-0000-0000-0000213B0000}"/>
    <cellStyle name="Normal 33 2 3" xfId="12711" xr:uid="{00000000-0005-0000-0000-0000223B0000}"/>
    <cellStyle name="Normal 33 3" xfId="2521" xr:uid="{00000000-0005-0000-0000-0000233B0000}"/>
    <cellStyle name="Normal 33 3 2" xfId="13249" xr:uid="{00000000-0005-0000-0000-0000243B0000}"/>
    <cellStyle name="Normal 33 4" xfId="12193" xr:uid="{00000000-0005-0000-0000-0000253B0000}"/>
    <cellStyle name="Normal 34" xfId="792" xr:uid="{00000000-0005-0000-0000-0000263B0000}"/>
    <cellStyle name="Normal 34 2" xfId="1784" xr:uid="{00000000-0005-0000-0000-0000273B0000}"/>
    <cellStyle name="Normal 34 2 2" xfId="3017" xr:uid="{00000000-0005-0000-0000-0000283B0000}"/>
    <cellStyle name="Normal 34 2 2 2" xfId="13745" xr:uid="{00000000-0005-0000-0000-0000293B0000}"/>
    <cellStyle name="Normal 34 2 3" xfId="12712" xr:uid="{00000000-0005-0000-0000-00002A3B0000}"/>
    <cellStyle name="Normal 34 3" xfId="2522" xr:uid="{00000000-0005-0000-0000-00002B3B0000}"/>
    <cellStyle name="Normal 34 3 2" xfId="13250" xr:uid="{00000000-0005-0000-0000-00002C3B0000}"/>
    <cellStyle name="Normal 34 4" xfId="12194" xr:uid="{00000000-0005-0000-0000-00002D3B0000}"/>
    <cellStyle name="Normal 35" xfId="800" xr:uid="{00000000-0005-0000-0000-00002E3B0000}"/>
    <cellStyle name="Normal 35 2" xfId="1785" xr:uid="{00000000-0005-0000-0000-00002F3B0000}"/>
    <cellStyle name="Normal 35 2 2" xfId="3018" xr:uid="{00000000-0005-0000-0000-0000303B0000}"/>
    <cellStyle name="Normal 35 2 2 2" xfId="13746" xr:uid="{00000000-0005-0000-0000-0000313B0000}"/>
    <cellStyle name="Normal 35 2 3" xfId="12713" xr:uid="{00000000-0005-0000-0000-0000323B0000}"/>
    <cellStyle name="Normal 35 3" xfId="2523" xr:uid="{00000000-0005-0000-0000-0000333B0000}"/>
    <cellStyle name="Normal 35 3 2" xfId="13251" xr:uid="{00000000-0005-0000-0000-0000343B0000}"/>
    <cellStyle name="Normal 35 4" xfId="12195" xr:uid="{00000000-0005-0000-0000-0000353B0000}"/>
    <cellStyle name="Normal 36" xfId="1041" xr:uid="{00000000-0005-0000-0000-0000363B0000}"/>
    <cellStyle name="Normal 36 2" xfId="1855" xr:uid="{00000000-0005-0000-0000-0000373B0000}"/>
    <cellStyle name="Normal 36 2 2" xfId="3059" xr:uid="{00000000-0005-0000-0000-0000383B0000}"/>
    <cellStyle name="Normal 36 2 2 2" xfId="13787" xr:uid="{00000000-0005-0000-0000-0000393B0000}"/>
    <cellStyle name="Normal 36 2 3" xfId="12753" xr:uid="{00000000-0005-0000-0000-00003A3B0000}"/>
    <cellStyle name="Normal 36 3" xfId="2551" xr:uid="{00000000-0005-0000-0000-00003B3B0000}"/>
    <cellStyle name="Normal 36 3 2" xfId="13279" xr:uid="{00000000-0005-0000-0000-00003C3B0000}"/>
    <cellStyle name="Normal 36 4" xfId="12239" xr:uid="{00000000-0005-0000-0000-00003D3B0000}"/>
    <cellStyle name="Normal 37" xfId="1341" xr:uid="{00000000-0005-0000-0000-00003E3B0000}"/>
    <cellStyle name="Normal 37 2" xfId="2111" xr:uid="{00000000-0005-0000-0000-00003F3B0000}"/>
    <cellStyle name="Normal 37 2 2" xfId="3305" xr:uid="{00000000-0005-0000-0000-0000403B0000}"/>
    <cellStyle name="Normal 37 2 2 2" xfId="14033" xr:uid="{00000000-0005-0000-0000-0000413B0000}"/>
    <cellStyle name="Normal 37 2 3" xfId="12999" xr:uid="{00000000-0005-0000-0000-0000423B0000}"/>
    <cellStyle name="Normal 37 3" xfId="2797" xr:uid="{00000000-0005-0000-0000-0000433B0000}"/>
    <cellStyle name="Normal 37 3 2" xfId="13525" xr:uid="{00000000-0005-0000-0000-0000443B0000}"/>
    <cellStyle name="Normal 37 4" xfId="12491" xr:uid="{00000000-0005-0000-0000-0000453B0000}"/>
    <cellStyle name="Normal 38" xfId="1342" xr:uid="{00000000-0005-0000-0000-0000463B0000}"/>
    <cellStyle name="Normal 38 2" xfId="2112" xr:uid="{00000000-0005-0000-0000-0000473B0000}"/>
    <cellStyle name="Normal 38 2 2" xfId="3306" xr:uid="{00000000-0005-0000-0000-0000483B0000}"/>
    <cellStyle name="Normal 38 2 2 2" xfId="14034" xr:uid="{00000000-0005-0000-0000-0000493B0000}"/>
    <cellStyle name="Normal 38 2 3" xfId="13000" xr:uid="{00000000-0005-0000-0000-00004A3B0000}"/>
    <cellStyle name="Normal 38 3" xfId="2798" xr:uid="{00000000-0005-0000-0000-00004B3B0000}"/>
    <cellStyle name="Normal 38 3 2" xfId="13526" xr:uid="{00000000-0005-0000-0000-00004C3B0000}"/>
    <cellStyle name="Normal 38 4" xfId="12492" xr:uid="{00000000-0005-0000-0000-00004D3B0000}"/>
    <cellStyle name="Normal 39" xfId="1357" xr:uid="{00000000-0005-0000-0000-00004E3B0000}"/>
    <cellStyle name="Normal 39 2" xfId="2120" xr:uid="{00000000-0005-0000-0000-00004F3B0000}"/>
    <cellStyle name="Normal 39 2 2" xfId="3314" xr:uid="{00000000-0005-0000-0000-0000503B0000}"/>
    <cellStyle name="Normal 39 2 2 2" xfId="14042" xr:uid="{00000000-0005-0000-0000-0000513B0000}"/>
    <cellStyle name="Normal 39 2 3" xfId="13008" xr:uid="{00000000-0005-0000-0000-0000523B0000}"/>
    <cellStyle name="Normal 39 3" xfId="2806" xr:uid="{00000000-0005-0000-0000-0000533B0000}"/>
    <cellStyle name="Normal 39 3 2" xfId="13534" xr:uid="{00000000-0005-0000-0000-0000543B0000}"/>
    <cellStyle name="Normal 39 4" xfId="12500" xr:uid="{00000000-0005-0000-0000-0000553B0000}"/>
    <cellStyle name="Normal 4" xfId="343" xr:uid="{00000000-0005-0000-0000-0000563B0000}"/>
    <cellStyle name="Normal 4 2" xfId="1003" xr:uid="{00000000-0005-0000-0000-0000573B0000}"/>
    <cellStyle name="Normal 4 2 2" xfId="1314" xr:uid="{00000000-0005-0000-0000-0000583B0000}"/>
    <cellStyle name="Normal 4 2 2 2" xfId="4548" xr:uid="{00000000-0005-0000-0000-0000593B0000}"/>
    <cellStyle name="Normal 4 2 2 2 2" xfId="14604" xr:uid="{00000000-0005-0000-0000-00005A3B0000}"/>
    <cellStyle name="Normal 4 2 2 3" xfId="4957" xr:uid="{00000000-0005-0000-0000-00005B3B0000}"/>
    <cellStyle name="Normal 4 2 3" xfId="4187" xr:uid="{00000000-0005-0000-0000-00005C3B0000}"/>
    <cellStyle name="Normal 4 2 3 2" xfId="14276" xr:uid="{00000000-0005-0000-0000-00005D3B0000}"/>
    <cellStyle name="Normal 4 3" xfId="1315" xr:uid="{00000000-0005-0000-0000-00005E3B0000}"/>
    <cellStyle name="Normal 4 3 2" xfId="2089" xr:uid="{00000000-0005-0000-0000-00005F3B0000}"/>
    <cellStyle name="Normal 4 3 2 2" xfId="3285" xr:uid="{00000000-0005-0000-0000-0000603B0000}"/>
    <cellStyle name="Normal 4 3 2 2 2" xfId="14013" xr:uid="{00000000-0005-0000-0000-0000613B0000}"/>
    <cellStyle name="Normal 4 3 2 3" xfId="4958" xr:uid="{00000000-0005-0000-0000-0000623B0000}"/>
    <cellStyle name="Normal 4 3 2 4" xfId="12979" xr:uid="{00000000-0005-0000-0000-0000633B0000}"/>
    <cellStyle name="Normal 4 3 3" xfId="2777" xr:uid="{00000000-0005-0000-0000-0000643B0000}"/>
    <cellStyle name="Normal 4 3 3 2" xfId="13505" xr:uid="{00000000-0005-0000-0000-0000653B0000}"/>
    <cellStyle name="Normal 4 3 4" xfId="3976" xr:uid="{00000000-0005-0000-0000-0000663B0000}"/>
    <cellStyle name="Normal 4 3 5" xfId="12471" xr:uid="{00000000-0005-0000-0000-0000673B0000}"/>
    <cellStyle name="Normal 4 4" xfId="1345" xr:uid="{00000000-0005-0000-0000-0000683B0000}"/>
    <cellStyle name="Normal 4 4 2" xfId="2113" xr:uid="{00000000-0005-0000-0000-0000693B0000}"/>
    <cellStyle name="Normal 4 4 2 2" xfId="3307" xr:uid="{00000000-0005-0000-0000-00006A3B0000}"/>
    <cellStyle name="Normal 4 4 2 2 2" xfId="14035" xr:uid="{00000000-0005-0000-0000-00006B3B0000}"/>
    <cellStyle name="Normal 4 4 2 3" xfId="13001" xr:uid="{00000000-0005-0000-0000-00006C3B0000}"/>
    <cellStyle name="Normal 4 4 3" xfId="2799" xr:uid="{00000000-0005-0000-0000-00006D3B0000}"/>
    <cellStyle name="Normal 4 4 3 2" xfId="13527" xr:uid="{00000000-0005-0000-0000-00006E3B0000}"/>
    <cellStyle name="Normal 4 4 4" xfId="4959" xr:uid="{00000000-0005-0000-0000-00006F3B0000}"/>
    <cellStyle name="Normal 4 4 5" xfId="12493" xr:uid="{00000000-0005-0000-0000-0000703B0000}"/>
    <cellStyle name="Normal 4 5" xfId="4960" xr:uid="{00000000-0005-0000-0000-0000713B0000}"/>
    <cellStyle name="Normal 40" xfId="1380" xr:uid="{00000000-0005-0000-0000-0000723B0000}"/>
    <cellStyle name="Normal 40 2" xfId="2131" xr:uid="{00000000-0005-0000-0000-0000733B0000}"/>
    <cellStyle name="Normal 40 2 2" xfId="3324" xr:uid="{00000000-0005-0000-0000-0000743B0000}"/>
    <cellStyle name="Normal 40 2 2 2" xfId="14052" xr:uid="{00000000-0005-0000-0000-0000753B0000}"/>
    <cellStyle name="Normal 40 2 3" xfId="13018" xr:uid="{00000000-0005-0000-0000-0000763B0000}"/>
    <cellStyle name="Normal 40 3" xfId="2816" xr:uid="{00000000-0005-0000-0000-0000773B0000}"/>
    <cellStyle name="Normal 40 3 2" xfId="13544" xr:uid="{00000000-0005-0000-0000-0000783B0000}"/>
    <cellStyle name="Normal 40 4" xfId="4718" xr:uid="{00000000-0005-0000-0000-0000793B0000}"/>
    <cellStyle name="Normal 40 4 2" xfId="14768" xr:uid="{00000000-0005-0000-0000-00007A3B0000}"/>
    <cellStyle name="Normal 40 5" xfId="12510" xr:uid="{00000000-0005-0000-0000-00007B3B0000}"/>
    <cellStyle name="Normal 41" xfId="1382" xr:uid="{00000000-0005-0000-0000-00007C3B0000}"/>
    <cellStyle name="Normal 41 2" xfId="2132" xr:uid="{00000000-0005-0000-0000-00007D3B0000}"/>
    <cellStyle name="Normal 41 2 2" xfId="3325" xr:uid="{00000000-0005-0000-0000-00007E3B0000}"/>
    <cellStyle name="Normal 41 2 2 2" xfId="14053" xr:uid="{00000000-0005-0000-0000-00007F3B0000}"/>
    <cellStyle name="Normal 41 2 3" xfId="13019" xr:uid="{00000000-0005-0000-0000-0000803B0000}"/>
    <cellStyle name="Normal 41 3" xfId="2817" xr:uid="{00000000-0005-0000-0000-0000813B0000}"/>
    <cellStyle name="Normal 41 3 2" xfId="13545" xr:uid="{00000000-0005-0000-0000-0000823B0000}"/>
    <cellStyle name="Normal 41 4" xfId="4379" xr:uid="{00000000-0005-0000-0000-0000833B0000}"/>
    <cellStyle name="Normal 41 5" xfId="12511" xr:uid="{00000000-0005-0000-0000-0000843B0000}"/>
    <cellStyle name="Normal 42" xfId="1393" xr:uid="{00000000-0005-0000-0000-0000853B0000}"/>
    <cellStyle name="Normal 42 2" xfId="2137" xr:uid="{00000000-0005-0000-0000-0000863B0000}"/>
    <cellStyle name="Normal 42 2 2" xfId="3326" xr:uid="{00000000-0005-0000-0000-0000873B0000}"/>
    <cellStyle name="Normal 42 2 2 2" xfId="14054" xr:uid="{00000000-0005-0000-0000-0000883B0000}"/>
    <cellStyle name="Normal 42 2 3" xfId="13020" xr:uid="{00000000-0005-0000-0000-0000893B0000}"/>
    <cellStyle name="Normal 42 3" xfId="2818" xr:uid="{00000000-0005-0000-0000-00008A3B0000}"/>
    <cellStyle name="Normal 42 3 2" xfId="13546" xr:uid="{00000000-0005-0000-0000-00008B3B0000}"/>
    <cellStyle name="Normal 42 4" xfId="4376" xr:uid="{00000000-0005-0000-0000-00008C3B0000}"/>
    <cellStyle name="Normal 42 4 2" xfId="14441" xr:uid="{00000000-0005-0000-0000-00008D3B0000}"/>
    <cellStyle name="Normal 42 5" xfId="12512" xr:uid="{00000000-0005-0000-0000-00008E3B0000}"/>
    <cellStyle name="Normal 42 6" xfId="37272" xr:uid="{00000000-0005-0000-0000-00008F3B0000}"/>
    <cellStyle name="Normal 42 6 2" xfId="37285" xr:uid="{00000000-0005-0000-0000-0000903B0000}"/>
    <cellStyle name="Normal 43" xfId="1379" xr:uid="{00000000-0005-0000-0000-0000913B0000}"/>
    <cellStyle name="Normal 43 2" xfId="2130" xr:uid="{00000000-0005-0000-0000-0000923B0000}"/>
    <cellStyle name="Normal 43 2 2" xfId="3323" xr:uid="{00000000-0005-0000-0000-0000933B0000}"/>
    <cellStyle name="Normal 43 2 2 2" xfId="14051" xr:uid="{00000000-0005-0000-0000-0000943B0000}"/>
    <cellStyle name="Normal 43 2 3" xfId="13017" xr:uid="{00000000-0005-0000-0000-0000953B0000}"/>
    <cellStyle name="Normal 43 3" xfId="2815" xr:uid="{00000000-0005-0000-0000-0000963B0000}"/>
    <cellStyle name="Normal 43 3 2" xfId="13543" xr:uid="{00000000-0005-0000-0000-0000973B0000}"/>
    <cellStyle name="Normal 43 4" xfId="4722" xr:uid="{00000000-0005-0000-0000-0000983B0000}"/>
    <cellStyle name="Normal 43 4 2" xfId="14771" xr:uid="{00000000-0005-0000-0000-0000993B0000}"/>
    <cellStyle name="Normal 43 5" xfId="12509" xr:uid="{00000000-0005-0000-0000-00009A3B0000}"/>
    <cellStyle name="Normal 44" xfId="1414" xr:uid="{00000000-0005-0000-0000-00009B3B0000}"/>
    <cellStyle name="Normal 44 2" xfId="2143" xr:uid="{00000000-0005-0000-0000-00009C3B0000}"/>
    <cellStyle name="Normal 44 2 2" xfId="3329" xr:uid="{00000000-0005-0000-0000-00009D3B0000}"/>
    <cellStyle name="Normal 44 2 2 2" xfId="14057" xr:uid="{00000000-0005-0000-0000-00009E3B0000}"/>
    <cellStyle name="Normal 44 2 3" xfId="13023" xr:uid="{00000000-0005-0000-0000-00009F3B0000}"/>
    <cellStyle name="Normal 44 3" xfId="2820" xr:uid="{00000000-0005-0000-0000-0000A03B0000}"/>
    <cellStyle name="Normal 44 3 2" xfId="13548" xr:uid="{00000000-0005-0000-0000-0000A13B0000}"/>
    <cellStyle name="Normal 44 4" xfId="4721" xr:uid="{00000000-0005-0000-0000-0000A23B0000}"/>
    <cellStyle name="Normal 44 4 2" xfId="14770" xr:uid="{00000000-0005-0000-0000-0000A33B0000}"/>
    <cellStyle name="Normal 44 5" xfId="12514" xr:uid="{00000000-0005-0000-0000-0000A43B0000}"/>
    <cellStyle name="Normal 45" xfId="1405" xr:uid="{00000000-0005-0000-0000-0000A53B0000}"/>
    <cellStyle name="Normal 45 2" xfId="2142" xr:uid="{00000000-0005-0000-0000-0000A63B0000}"/>
    <cellStyle name="Normal 45 2 2" xfId="3328" xr:uid="{00000000-0005-0000-0000-0000A73B0000}"/>
    <cellStyle name="Normal 45 2 2 2" xfId="14056" xr:uid="{00000000-0005-0000-0000-0000A83B0000}"/>
    <cellStyle name="Normal 45 2 3" xfId="13022" xr:uid="{00000000-0005-0000-0000-0000A93B0000}"/>
    <cellStyle name="Normal 45 3" xfId="2819" xr:uid="{00000000-0005-0000-0000-0000AA3B0000}"/>
    <cellStyle name="Normal 45 3 2" xfId="13547" xr:uid="{00000000-0005-0000-0000-0000AB3B0000}"/>
    <cellStyle name="Normal 45 4" xfId="4720" xr:uid="{00000000-0005-0000-0000-0000AC3B0000}"/>
    <cellStyle name="Normal 45 4 2" xfId="14769" xr:uid="{00000000-0005-0000-0000-0000AD3B0000}"/>
    <cellStyle name="Normal 45 5" xfId="12513" xr:uid="{00000000-0005-0000-0000-0000AE3B0000}"/>
    <cellStyle name="Normal 46" xfId="1428" xr:uid="{00000000-0005-0000-0000-0000AF3B0000}"/>
    <cellStyle name="Normal 46 2" xfId="1484" xr:uid="{00000000-0005-0000-0000-0000B03B0000}"/>
    <cellStyle name="Normal 46 2 2" xfId="2851" xr:uid="{00000000-0005-0000-0000-0000B13B0000}"/>
    <cellStyle name="Normal 46 2 2 2" xfId="13579" xr:uid="{00000000-0005-0000-0000-0000B23B0000}"/>
    <cellStyle name="Normal 46 2 3" xfId="12544" xr:uid="{00000000-0005-0000-0000-0000B33B0000}"/>
    <cellStyle name="Normal 46 3" xfId="2822" xr:uid="{00000000-0005-0000-0000-0000B43B0000}"/>
    <cellStyle name="Normal 46 3 2" xfId="13550" xr:uid="{00000000-0005-0000-0000-0000B53B0000}"/>
    <cellStyle name="Normal 46 4" xfId="12515" xr:uid="{00000000-0005-0000-0000-0000B63B0000}"/>
    <cellStyle name="Normal 47" xfId="1432" xr:uid="{00000000-0005-0000-0000-0000B73B0000}"/>
    <cellStyle name="Normal 47 2" xfId="2149" xr:uid="{00000000-0005-0000-0000-0000B83B0000}"/>
    <cellStyle name="Normal 47 2 2" xfId="3332" xr:uid="{00000000-0005-0000-0000-0000B93B0000}"/>
    <cellStyle name="Normal 47 2 2 2" xfId="14060" xr:uid="{00000000-0005-0000-0000-0000BA3B0000}"/>
    <cellStyle name="Normal 47 2 3" xfId="13026" xr:uid="{00000000-0005-0000-0000-0000BB3B0000}"/>
    <cellStyle name="Normal 47 3" xfId="2824" xr:uid="{00000000-0005-0000-0000-0000BC3B0000}"/>
    <cellStyle name="Normal 47 3 2" xfId="13552" xr:uid="{00000000-0005-0000-0000-0000BD3B0000}"/>
    <cellStyle name="Normal 47 4" xfId="12517" xr:uid="{00000000-0005-0000-0000-0000BE3B0000}"/>
    <cellStyle name="Normal 48" xfId="1485" xr:uid="{00000000-0005-0000-0000-0000BF3B0000}"/>
    <cellStyle name="Normal 49" xfId="2163" xr:uid="{00000000-0005-0000-0000-0000C03B0000}"/>
    <cellStyle name="Normal 5" xfId="1" xr:uid="{00000000-0005-0000-0000-0000C13B0000}"/>
    <cellStyle name="Normal 5 2" xfId="1012" xr:uid="{00000000-0005-0000-0000-0000C23B0000}"/>
    <cellStyle name="Normal 5 2 2" xfId="1316" xr:uid="{00000000-0005-0000-0000-0000C33B0000}"/>
    <cellStyle name="Normal 5 2 2 2" xfId="4551" xr:uid="{00000000-0005-0000-0000-0000C43B0000}"/>
    <cellStyle name="Normal 5 2 2 2 2" xfId="14607" xr:uid="{00000000-0005-0000-0000-0000C53B0000}"/>
    <cellStyle name="Normal 5 2 3" xfId="4194" xr:uid="{00000000-0005-0000-0000-0000C63B0000}"/>
    <cellStyle name="Normal 5 2 3 2" xfId="14278" xr:uid="{00000000-0005-0000-0000-0000C73B0000}"/>
    <cellStyle name="Normal 5 2 4" xfId="37474" xr:uid="{00000000-0005-0000-0000-0000C83B0000}"/>
    <cellStyle name="Normal 5 3" xfId="1317" xr:uid="{00000000-0005-0000-0000-0000C93B0000}"/>
    <cellStyle name="Normal 5 3 2" xfId="2091" xr:uid="{00000000-0005-0000-0000-0000CA3B0000}"/>
    <cellStyle name="Normal 5 3 2 2" xfId="3286" xr:uid="{00000000-0005-0000-0000-0000CB3B0000}"/>
    <cellStyle name="Normal 5 3 2 2 2" xfId="14014" xr:uid="{00000000-0005-0000-0000-0000CC3B0000}"/>
    <cellStyle name="Normal 5 3 2 3" xfId="12980" xr:uid="{00000000-0005-0000-0000-0000CD3B0000}"/>
    <cellStyle name="Normal 5 3 3" xfId="2778" xr:uid="{00000000-0005-0000-0000-0000CE3B0000}"/>
    <cellStyle name="Normal 5 3 3 2" xfId="13506" xr:uid="{00000000-0005-0000-0000-0000CF3B0000}"/>
    <cellStyle name="Normal 5 3 4" xfId="3977" xr:uid="{00000000-0005-0000-0000-0000D03B0000}"/>
    <cellStyle name="Normal 5 3 5" xfId="12472" xr:uid="{00000000-0005-0000-0000-0000D13B0000}"/>
    <cellStyle name="Normal 5 4" xfId="4386" xr:uid="{00000000-0005-0000-0000-0000D23B0000}"/>
    <cellStyle name="Normal 5 4 2" xfId="14446" xr:uid="{00000000-0005-0000-0000-0000D33B0000}"/>
    <cellStyle name="Normal 5 5" xfId="344" xr:uid="{00000000-0005-0000-0000-0000D43B0000}"/>
    <cellStyle name="Normal 50" xfId="1457" xr:uid="{00000000-0005-0000-0000-0000D53B0000}"/>
    <cellStyle name="Normal 50 2" xfId="2837" xr:uid="{00000000-0005-0000-0000-0000D63B0000}"/>
    <cellStyle name="Normal 50 2 2" xfId="13565" xr:uid="{00000000-0005-0000-0000-0000D73B0000}"/>
    <cellStyle name="Normal 50 3" xfId="12530" xr:uid="{00000000-0005-0000-0000-0000D83B0000}"/>
    <cellStyle name="Normal 51" xfId="1601" xr:uid="{00000000-0005-0000-0000-0000D93B0000}"/>
    <cellStyle name="Normal 51 2" xfId="2863" xr:uid="{00000000-0005-0000-0000-0000DA3B0000}"/>
    <cellStyle name="Normal 51 2 2" xfId="13591" xr:uid="{00000000-0005-0000-0000-0000DB3B0000}"/>
    <cellStyle name="Normal 51 3" xfId="12558" xr:uid="{00000000-0005-0000-0000-0000DC3B0000}"/>
    <cellStyle name="Normal 52" xfId="1553" xr:uid="{00000000-0005-0000-0000-0000DD3B0000}"/>
    <cellStyle name="Normal 52 2" xfId="2858" xr:uid="{00000000-0005-0000-0000-0000DE3B0000}"/>
    <cellStyle name="Normal 52 2 2" xfId="13586" xr:uid="{00000000-0005-0000-0000-0000DF3B0000}"/>
    <cellStyle name="Normal 52 3" xfId="12553" xr:uid="{00000000-0005-0000-0000-0000E03B0000}"/>
    <cellStyle name="Normal 53" xfId="1535" xr:uid="{00000000-0005-0000-0000-0000E13B0000}"/>
    <cellStyle name="Normal 53 2" xfId="2854" xr:uid="{00000000-0005-0000-0000-0000E23B0000}"/>
    <cellStyle name="Normal 53 2 2" xfId="13582" xr:uid="{00000000-0005-0000-0000-0000E33B0000}"/>
    <cellStyle name="Normal 53 3" xfId="12549" xr:uid="{00000000-0005-0000-0000-0000E43B0000}"/>
    <cellStyle name="Normal 54" xfId="1813" xr:uid="{00000000-0005-0000-0000-0000E53B0000}"/>
    <cellStyle name="Normal 54 2" xfId="3037" xr:uid="{00000000-0005-0000-0000-0000E63B0000}"/>
    <cellStyle name="Normal 54 2 2" xfId="13765" xr:uid="{00000000-0005-0000-0000-0000E73B0000}"/>
    <cellStyle name="Normal 54 3" xfId="12732" xr:uid="{00000000-0005-0000-0000-0000E83B0000}"/>
    <cellStyle name="Normal 55" xfId="1536" xr:uid="{00000000-0005-0000-0000-0000E93B0000}"/>
    <cellStyle name="Normal 55 2" xfId="2855" xr:uid="{00000000-0005-0000-0000-0000EA3B0000}"/>
    <cellStyle name="Normal 55 2 2" xfId="13583" xr:uid="{00000000-0005-0000-0000-0000EB3B0000}"/>
    <cellStyle name="Normal 55 3" xfId="12550" xr:uid="{00000000-0005-0000-0000-0000EC3B0000}"/>
    <cellStyle name="Normal 56" xfId="1684" xr:uid="{00000000-0005-0000-0000-0000ED3B0000}"/>
    <cellStyle name="Normal 56 2" xfId="2937" xr:uid="{00000000-0005-0000-0000-0000EE3B0000}"/>
    <cellStyle name="Normal 56 2 2" xfId="13665" xr:uid="{00000000-0005-0000-0000-0000EF3B0000}"/>
    <cellStyle name="Normal 56 3" xfId="12632" xr:uid="{00000000-0005-0000-0000-0000F03B0000}"/>
    <cellStyle name="Normal 57" xfId="1532" xr:uid="{00000000-0005-0000-0000-0000F13B0000}"/>
    <cellStyle name="Normal 57 2" xfId="2853" xr:uid="{00000000-0005-0000-0000-0000F23B0000}"/>
    <cellStyle name="Normal 57 2 2" xfId="13581" xr:uid="{00000000-0005-0000-0000-0000F33B0000}"/>
    <cellStyle name="Normal 57 3" xfId="12548" xr:uid="{00000000-0005-0000-0000-0000F43B0000}"/>
    <cellStyle name="Normal 58" xfId="1828" xr:uid="{00000000-0005-0000-0000-0000F53B0000}"/>
    <cellStyle name="Normal 58 2" xfId="3040" xr:uid="{00000000-0005-0000-0000-0000F63B0000}"/>
    <cellStyle name="Normal 58 2 2" xfId="13768" xr:uid="{00000000-0005-0000-0000-0000F73B0000}"/>
    <cellStyle name="Normal 58 3" xfId="12735" xr:uid="{00000000-0005-0000-0000-0000F83B0000}"/>
    <cellStyle name="Normal 59" xfId="1570" xr:uid="{00000000-0005-0000-0000-0000F93B0000}"/>
    <cellStyle name="Normal 59 2" xfId="2861" xr:uid="{00000000-0005-0000-0000-0000FA3B0000}"/>
    <cellStyle name="Normal 59 2 2" xfId="13589" xr:uid="{00000000-0005-0000-0000-0000FB3B0000}"/>
    <cellStyle name="Normal 59 3" xfId="12556" xr:uid="{00000000-0005-0000-0000-0000FC3B0000}"/>
    <cellStyle name="Normal 6" xfId="345" xr:uid="{00000000-0005-0000-0000-0000FD3B0000}"/>
    <cellStyle name="Normal 6 2" xfId="1013" xr:uid="{00000000-0005-0000-0000-0000FE3B0000}"/>
    <cellStyle name="Normal 6 2 2" xfId="1318" xr:uid="{00000000-0005-0000-0000-0000FF3B0000}"/>
    <cellStyle name="Normal 6 2 2 2" xfId="4553" xr:uid="{00000000-0005-0000-0000-0000003C0000}"/>
    <cellStyle name="Normal 6 2 2 2 2" xfId="14608" xr:uid="{00000000-0005-0000-0000-0000013C0000}"/>
    <cellStyle name="Normal 6 2 3" xfId="4196" xr:uid="{00000000-0005-0000-0000-0000023C0000}"/>
    <cellStyle name="Normal 6 2 3 2" xfId="14280" xr:uid="{00000000-0005-0000-0000-0000033C0000}"/>
    <cellStyle name="Normal 6 2 4" xfId="37475" xr:uid="{00000000-0005-0000-0000-0000043C0000}"/>
    <cellStyle name="Normal 6 3" xfId="1319" xr:uid="{00000000-0005-0000-0000-0000053C0000}"/>
    <cellStyle name="Normal 6 3 2" xfId="2092" xr:uid="{00000000-0005-0000-0000-0000063C0000}"/>
    <cellStyle name="Normal 6 3 2 2" xfId="3287" xr:uid="{00000000-0005-0000-0000-0000073C0000}"/>
    <cellStyle name="Normal 6 3 2 2 2" xfId="14015" xr:uid="{00000000-0005-0000-0000-0000083C0000}"/>
    <cellStyle name="Normal 6 3 2 3" xfId="12981" xr:uid="{00000000-0005-0000-0000-0000093C0000}"/>
    <cellStyle name="Normal 6 3 3" xfId="2779" xr:uid="{00000000-0005-0000-0000-00000A3C0000}"/>
    <cellStyle name="Normal 6 3 3 2" xfId="13507" xr:uid="{00000000-0005-0000-0000-00000B3C0000}"/>
    <cellStyle name="Normal 6 3 4" xfId="3978" xr:uid="{00000000-0005-0000-0000-00000C3C0000}"/>
    <cellStyle name="Normal 6 3 5" xfId="12473" xr:uid="{00000000-0005-0000-0000-00000D3C0000}"/>
    <cellStyle name="Normal 6 4" xfId="1346" xr:uid="{00000000-0005-0000-0000-00000E3C0000}"/>
    <cellStyle name="Normal 6 4 2" xfId="2114" xr:uid="{00000000-0005-0000-0000-00000F3C0000}"/>
    <cellStyle name="Normal 6 4 2 2" xfId="3308" xr:uid="{00000000-0005-0000-0000-0000103C0000}"/>
    <cellStyle name="Normal 6 4 2 2 2" xfId="14036" xr:uid="{00000000-0005-0000-0000-0000113C0000}"/>
    <cellStyle name="Normal 6 4 2 3" xfId="13002" xr:uid="{00000000-0005-0000-0000-0000123C0000}"/>
    <cellStyle name="Normal 6 4 3" xfId="2800" xr:uid="{00000000-0005-0000-0000-0000133C0000}"/>
    <cellStyle name="Normal 6 4 3 2" xfId="13528" xr:uid="{00000000-0005-0000-0000-0000143C0000}"/>
    <cellStyle name="Normal 6 4 4" xfId="12494" xr:uid="{00000000-0005-0000-0000-0000153C0000}"/>
    <cellStyle name="Normal 6 4 5" xfId="37273" xr:uid="{00000000-0005-0000-0000-0000163C0000}"/>
    <cellStyle name="Normal 6 4 5 2" xfId="37286" xr:uid="{00000000-0005-0000-0000-0000173C0000}"/>
    <cellStyle name="Normal 6 5" xfId="4763" xr:uid="{00000000-0005-0000-0000-0000183C0000}"/>
    <cellStyle name="Normal 6 5 2" xfId="14798" xr:uid="{00000000-0005-0000-0000-0000193C0000}"/>
    <cellStyle name="Normal 6 6" xfId="37349" xr:uid="{00000000-0005-0000-0000-00001A3C0000}"/>
    <cellStyle name="Normal 60" xfId="1805" xr:uid="{00000000-0005-0000-0000-00001B3C0000}"/>
    <cellStyle name="Normal 60 2" xfId="3033" xr:uid="{00000000-0005-0000-0000-00001C3C0000}"/>
    <cellStyle name="Normal 60 2 2" xfId="13761" xr:uid="{00000000-0005-0000-0000-00001D3C0000}"/>
    <cellStyle name="Normal 60 3" xfId="12728" xr:uid="{00000000-0005-0000-0000-00001E3C0000}"/>
    <cellStyle name="Normal 61" xfId="2010" xr:uid="{00000000-0005-0000-0000-00001F3C0000}"/>
    <cellStyle name="Normal 61 2" xfId="3212" xr:uid="{00000000-0005-0000-0000-0000203C0000}"/>
    <cellStyle name="Normal 61 2 2" xfId="13940" xr:uid="{00000000-0005-0000-0000-0000213C0000}"/>
    <cellStyle name="Normal 61 3" xfId="12906" xr:uid="{00000000-0005-0000-0000-0000223C0000}"/>
    <cellStyle name="Normal 62" xfId="1814" xr:uid="{00000000-0005-0000-0000-0000233C0000}"/>
    <cellStyle name="Normal 62 2" xfId="3038" xr:uid="{00000000-0005-0000-0000-0000243C0000}"/>
    <cellStyle name="Normal 62 2 2" xfId="13766" xr:uid="{00000000-0005-0000-0000-0000253C0000}"/>
    <cellStyle name="Normal 62 3" xfId="12733" xr:uid="{00000000-0005-0000-0000-0000263C0000}"/>
    <cellStyle name="Normal 63" xfId="1801" xr:uid="{00000000-0005-0000-0000-0000273C0000}"/>
    <cellStyle name="Normal 63 2" xfId="3032" xr:uid="{00000000-0005-0000-0000-0000283C0000}"/>
    <cellStyle name="Normal 63 2 2" xfId="13760" xr:uid="{00000000-0005-0000-0000-0000293C0000}"/>
    <cellStyle name="Normal 63 3" xfId="12727" xr:uid="{00000000-0005-0000-0000-00002A3C0000}"/>
    <cellStyle name="Normal 64" xfId="1812" xr:uid="{00000000-0005-0000-0000-00002B3C0000}"/>
    <cellStyle name="Normal 64 2" xfId="3036" xr:uid="{00000000-0005-0000-0000-00002C3C0000}"/>
    <cellStyle name="Normal 64 2 2" xfId="13764" xr:uid="{00000000-0005-0000-0000-00002D3C0000}"/>
    <cellStyle name="Normal 64 3" xfId="12731" xr:uid="{00000000-0005-0000-0000-00002E3C0000}"/>
    <cellStyle name="Normal 65" xfId="1587" xr:uid="{00000000-0005-0000-0000-00002F3C0000}"/>
    <cellStyle name="Normal 65 2" xfId="2862" xr:uid="{00000000-0005-0000-0000-0000303C0000}"/>
    <cellStyle name="Normal 65 2 2" xfId="13590" xr:uid="{00000000-0005-0000-0000-0000313C0000}"/>
    <cellStyle name="Normal 65 3" xfId="12557" xr:uid="{00000000-0005-0000-0000-0000323C0000}"/>
    <cellStyle name="Normal 66" xfId="1840" xr:uid="{00000000-0005-0000-0000-0000333C0000}"/>
    <cellStyle name="Normal 66 2" xfId="3045" xr:uid="{00000000-0005-0000-0000-0000343C0000}"/>
    <cellStyle name="Normal 66 2 2" xfId="13773" xr:uid="{00000000-0005-0000-0000-0000353C0000}"/>
    <cellStyle name="Normal 66 3" xfId="12739" xr:uid="{00000000-0005-0000-0000-0000363C0000}"/>
    <cellStyle name="Normal 67" xfId="2138" xr:uid="{00000000-0005-0000-0000-0000373C0000}"/>
    <cellStyle name="Normal 67 2" xfId="3327" xr:uid="{00000000-0005-0000-0000-0000383C0000}"/>
    <cellStyle name="Normal 67 2 2" xfId="14055" xr:uid="{00000000-0005-0000-0000-0000393C0000}"/>
    <cellStyle name="Normal 67 3" xfId="13021" xr:uid="{00000000-0005-0000-0000-00003A3C0000}"/>
    <cellStyle name="Normal 68" xfId="2245" xr:uid="{00000000-0005-0000-0000-00003B3C0000}"/>
    <cellStyle name="Normal 68 2" xfId="3352" xr:uid="{00000000-0005-0000-0000-00003C3C0000}"/>
    <cellStyle name="Normal 68 2 2" xfId="14080" xr:uid="{00000000-0005-0000-0000-00003D3C0000}"/>
    <cellStyle name="Normal 68 3" xfId="13045" xr:uid="{00000000-0005-0000-0000-00003E3C0000}"/>
    <cellStyle name="Normal 69" xfId="2208" xr:uid="{00000000-0005-0000-0000-00003F3C0000}"/>
    <cellStyle name="Normal 69 2" xfId="3349" xr:uid="{00000000-0005-0000-0000-0000403C0000}"/>
    <cellStyle name="Normal 69 2 2" xfId="14077" xr:uid="{00000000-0005-0000-0000-0000413C0000}"/>
    <cellStyle name="Normal 69 3" xfId="13043" xr:uid="{00000000-0005-0000-0000-0000423C0000}"/>
    <cellStyle name="Normal 7" xfId="346" xr:uid="{00000000-0005-0000-0000-0000433C0000}"/>
    <cellStyle name="Normal 7 2" xfId="1014" xr:uid="{00000000-0005-0000-0000-0000443C0000}"/>
    <cellStyle name="Normal 7 2 2" xfId="4555" xr:uid="{00000000-0005-0000-0000-0000453C0000}"/>
    <cellStyle name="Normal 7 2 2 2" xfId="14609" xr:uid="{00000000-0005-0000-0000-0000463C0000}"/>
    <cellStyle name="Normal 7 2 3" xfId="4198" xr:uid="{00000000-0005-0000-0000-0000473C0000}"/>
    <cellStyle name="Normal 7 2 3 2" xfId="14281" xr:uid="{00000000-0005-0000-0000-0000483C0000}"/>
    <cellStyle name="Normal 7 2 4" xfId="37476" xr:uid="{00000000-0005-0000-0000-0000493C0000}"/>
    <cellStyle name="Normal 7 3" xfId="3979" xr:uid="{00000000-0005-0000-0000-00004A3C0000}"/>
    <cellStyle name="Normal 7 4" xfId="4389" xr:uid="{00000000-0005-0000-0000-00004B3C0000}"/>
    <cellStyle name="Normal 7 4 2" xfId="14447" xr:uid="{00000000-0005-0000-0000-00004C3C0000}"/>
    <cellStyle name="Normal 7 5" xfId="3411" xr:uid="{00000000-0005-0000-0000-00004D3C0000}"/>
    <cellStyle name="Normal 7 5 2" xfId="14100" xr:uid="{00000000-0005-0000-0000-00004E3C0000}"/>
    <cellStyle name="Normal 7 6" xfId="4778" xr:uid="{00000000-0005-0000-0000-00004F3C0000}"/>
    <cellStyle name="Normal 7 7" xfId="37350" xr:uid="{00000000-0005-0000-0000-0000503C0000}"/>
    <cellStyle name="Normal 70" xfId="1547" xr:uid="{00000000-0005-0000-0000-0000513C0000}"/>
    <cellStyle name="Normal 70 2" xfId="2857" xr:uid="{00000000-0005-0000-0000-0000523C0000}"/>
    <cellStyle name="Normal 70 2 2" xfId="13585" xr:uid="{00000000-0005-0000-0000-0000533C0000}"/>
    <cellStyle name="Normal 70 3" xfId="12552" xr:uid="{00000000-0005-0000-0000-0000543C0000}"/>
    <cellStyle name="Normal 71" xfId="1531" xr:uid="{00000000-0005-0000-0000-0000553C0000}"/>
    <cellStyle name="Normal 71 2" xfId="2852" xr:uid="{00000000-0005-0000-0000-0000563C0000}"/>
    <cellStyle name="Normal 71 2 2" xfId="13580" xr:uid="{00000000-0005-0000-0000-0000573C0000}"/>
    <cellStyle name="Normal 71 3" xfId="12547" xr:uid="{00000000-0005-0000-0000-0000583C0000}"/>
    <cellStyle name="Normal 72" xfId="2144" xr:uid="{00000000-0005-0000-0000-0000593C0000}"/>
    <cellStyle name="Normal 72 2" xfId="3330" xr:uid="{00000000-0005-0000-0000-00005A3C0000}"/>
    <cellStyle name="Normal 72 2 2" xfId="14058" xr:uid="{00000000-0005-0000-0000-00005B3C0000}"/>
    <cellStyle name="Normal 72 3" xfId="13024" xr:uid="{00000000-0005-0000-0000-00005C3C0000}"/>
    <cellStyle name="Normal 73" xfId="2265" xr:uid="{00000000-0005-0000-0000-00005D3C0000}"/>
    <cellStyle name="Normal 73 2" xfId="3354" xr:uid="{00000000-0005-0000-0000-00005E3C0000}"/>
    <cellStyle name="Normal 73 2 2" xfId="14082" xr:uid="{00000000-0005-0000-0000-00005F3C0000}"/>
    <cellStyle name="Normal 73 3" xfId="13047" xr:uid="{00000000-0005-0000-0000-0000603C0000}"/>
    <cellStyle name="Normal 74" xfId="2194" xr:uid="{00000000-0005-0000-0000-0000613C0000}"/>
    <cellStyle name="Normal 74 2" xfId="3347" xr:uid="{00000000-0005-0000-0000-0000623C0000}"/>
    <cellStyle name="Normal 74 2 2" xfId="14075" xr:uid="{00000000-0005-0000-0000-0000633C0000}"/>
    <cellStyle name="Normal 74 3" xfId="13041" xr:uid="{00000000-0005-0000-0000-0000643C0000}"/>
    <cellStyle name="Normal 75" xfId="2233" xr:uid="{00000000-0005-0000-0000-0000653C0000}"/>
    <cellStyle name="Normal 75 2" xfId="3351" xr:uid="{00000000-0005-0000-0000-0000663C0000}"/>
    <cellStyle name="Normal 75 2 2" xfId="14079" xr:uid="{00000000-0005-0000-0000-0000673C0000}"/>
    <cellStyle name="Normal 75 3" xfId="13044" xr:uid="{00000000-0005-0000-0000-0000683C0000}"/>
    <cellStyle name="Normal 76" xfId="1833" xr:uid="{00000000-0005-0000-0000-0000693C0000}"/>
    <cellStyle name="Normal 76 2" xfId="3042" xr:uid="{00000000-0005-0000-0000-00006A3C0000}"/>
    <cellStyle name="Normal 76 2 2" xfId="13770" xr:uid="{00000000-0005-0000-0000-00006B3C0000}"/>
    <cellStyle name="Normal 76 3" xfId="12736" xr:uid="{00000000-0005-0000-0000-00006C3C0000}"/>
    <cellStyle name="Normal 77" xfId="1818" xr:uid="{00000000-0005-0000-0000-00006D3C0000}"/>
    <cellStyle name="Normal 77 2" xfId="3039" xr:uid="{00000000-0005-0000-0000-00006E3C0000}"/>
    <cellStyle name="Normal 77 2 2" xfId="13767" xr:uid="{00000000-0005-0000-0000-00006F3C0000}"/>
    <cellStyle name="Normal 77 3" xfId="12734" xr:uid="{00000000-0005-0000-0000-0000703C0000}"/>
    <cellStyle name="Normal 78" xfId="1564" xr:uid="{00000000-0005-0000-0000-0000713C0000}"/>
    <cellStyle name="Normal 78 2" xfId="2859" xr:uid="{00000000-0005-0000-0000-0000723C0000}"/>
    <cellStyle name="Normal 78 2 2" xfId="13587" xr:uid="{00000000-0005-0000-0000-0000733C0000}"/>
    <cellStyle name="Normal 78 3" xfId="12554" xr:uid="{00000000-0005-0000-0000-0000743C0000}"/>
    <cellStyle name="Normal 79" xfId="2255" xr:uid="{00000000-0005-0000-0000-0000753C0000}"/>
    <cellStyle name="Normal 79 2" xfId="3353" xr:uid="{00000000-0005-0000-0000-0000763C0000}"/>
    <cellStyle name="Normal 79 2 2" xfId="14081" xr:uid="{00000000-0005-0000-0000-0000773C0000}"/>
    <cellStyle name="Normal 79 3" xfId="13046" xr:uid="{00000000-0005-0000-0000-0000783C0000}"/>
    <cellStyle name="Normal 8" xfId="347" xr:uid="{00000000-0005-0000-0000-0000793C0000}"/>
    <cellStyle name="Normal 8 2" xfId="1015" xr:uid="{00000000-0005-0000-0000-00007A3C0000}"/>
    <cellStyle name="Normal 8 2 2" xfId="4558" xr:uid="{00000000-0005-0000-0000-00007B3C0000}"/>
    <cellStyle name="Normal 8 2 2 2" xfId="14611" xr:uid="{00000000-0005-0000-0000-00007C3C0000}"/>
    <cellStyle name="Normal 8 2 3" xfId="4199" xr:uid="{00000000-0005-0000-0000-00007D3C0000}"/>
    <cellStyle name="Normal 8 2 3 2" xfId="14282" xr:uid="{00000000-0005-0000-0000-00007E3C0000}"/>
    <cellStyle name="Normal 8 2 4" xfId="37477" xr:uid="{00000000-0005-0000-0000-00007F3C0000}"/>
    <cellStyle name="Normal 8 3" xfId="3980" xr:uid="{00000000-0005-0000-0000-0000803C0000}"/>
    <cellStyle name="Normal 8 4" xfId="4391" xr:uid="{00000000-0005-0000-0000-0000813C0000}"/>
    <cellStyle name="Normal 8 4 2" xfId="14449" xr:uid="{00000000-0005-0000-0000-0000823C0000}"/>
    <cellStyle name="Normal 8 5" xfId="3413" xr:uid="{00000000-0005-0000-0000-0000833C0000}"/>
    <cellStyle name="Normal 8 5 2" xfId="14101" xr:uid="{00000000-0005-0000-0000-0000843C0000}"/>
    <cellStyle name="Normal 8 6" xfId="37351" xr:uid="{00000000-0005-0000-0000-0000853C0000}"/>
    <cellStyle name="Normal 80" xfId="2201" xr:uid="{00000000-0005-0000-0000-0000863C0000}"/>
    <cellStyle name="Normal 80 2" xfId="3348" xr:uid="{00000000-0005-0000-0000-0000873C0000}"/>
    <cellStyle name="Normal 80 2 2" xfId="14076" xr:uid="{00000000-0005-0000-0000-0000883C0000}"/>
    <cellStyle name="Normal 80 3" xfId="13042" xr:uid="{00000000-0005-0000-0000-0000893C0000}"/>
    <cellStyle name="Normal 81" xfId="2273" xr:uid="{00000000-0005-0000-0000-00008A3C0000}"/>
    <cellStyle name="Normal 81 2" xfId="3355" xr:uid="{00000000-0005-0000-0000-00008B3C0000}"/>
    <cellStyle name="Normal 81 2 2" xfId="14083" xr:uid="{00000000-0005-0000-0000-00008C3C0000}"/>
    <cellStyle name="Normal 81 3" xfId="13048" xr:uid="{00000000-0005-0000-0000-00008D3C0000}"/>
    <cellStyle name="Normal 82" xfId="2182" xr:uid="{00000000-0005-0000-0000-00008E3C0000}"/>
    <cellStyle name="Normal 82 2" xfId="3346" xr:uid="{00000000-0005-0000-0000-00008F3C0000}"/>
    <cellStyle name="Normal 82 2 2" xfId="14074" xr:uid="{00000000-0005-0000-0000-0000903C0000}"/>
    <cellStyle name="Normal 82 3" xfId="13040" xr:uid="{00000000-0005-0000-0000-0000913C0000}"/>
    <cellStyle name="Normal 83" xfId="1808" xr:uid="{00000000-0005-0000-0000-0000923C0000}"/>
    <cellStyle name="Normal 83 2" xfId="3035" xr:uid="{00000000-0005-0000-0000-0000933C0000}"/>
    <cellStyle name="Normal 83 2 2" xfId="13763" xr:uid="{00000000-0005-0000-0000-0000943C0000}"/>
    <cellStyle name="Normal 83 3" xfId="12730" xr:uid="{00000000-0005-0000-0000-0000953C0000}"/>
    <cellStyle name="Normal 84" xfId="1807" xr:uid="{00000000-0005-0000-0000-0000963C0000}"/>
    <cellStyle name="Normal 84 2" xfId="3034" xr:uid="{00000000-0005-0000-0000-0000973C0000}"/>
    <cellStyle name="Normal 84 2 2" xfId="13762" xr:uid="{00000000-0005-0000-0000-0000983C0000}"/>
    <cellStyle name="Normal 84 3" xfId="12729" xr:uid="{00000000-0005-0000-0000-0000993C0000}"/>
    <cellStyle name="Normal 85" xfId="1539" xr:uid="{00000000-0005-0000-0000-00009A3C0000}"/>
    <cellStyle name="Normal 85 2" xfId="2856" xr:uid="{00000000-0005-0000-0000-00009B3C0000}"/>
    <cellStyle name="Normal 85 2 2" xfId="13584" xr:uid="{00000000-0005-0000-0000-00009C3C0000}"/>
    <cellStyle name="Normal 85 3" xfId="12551" xr:uid="{00000000-0005-0000-0000-00009D3C0000}"/>
    <cellStyle name="Normal 86" xfId="1836" xr:uid="{00000000-0005-0000-0000-00009E3C0000}"/>
    <cellStyle name="Normal 86 2" xfId="3043" xr:uid="{00000000-0005-0000-0000-00009F3C0000}"/>
    <cellStyle name="Normal 86 2 2" xfId="13771" xr:uid="{00000000-0005-0000-0000-0000A03C0000}"/>
    <cellStyle name="Normal 86 3" xfId="12737" xr:uid="{00000000-0005-0000-0000-0000A13C0000}"/>
    <cellStyle name="Normal 87" xfId="821" xr:uid="{00000000-0005-0000-0000-0000A23C0000}"/>
    <cellStyle name="Normal 88" xfId="2285" xr:uid="{00000000-0005-0000-0000-0000A33C0000}"/>
    <cellStyle name="Normal 88 2" xfId="5140" xr:uid="{00000000-0005-0000-0000-0000A43C0000}"/>
    <cellStyle name="Normal 88 2 2" xfId="14970" xr:uid="{00000000-0005-0000-0000-0000A53C0000}"/>
    <cellStyle name="Normal 88 3" xfId="13049" xr:uid="{00000000-0005-0000-0000-0000A63C0000}"/>
    <cellStyle name="Normal 89" xfId="2307" xr:uid="{00000000-0005-0000-0000-0000A73C0000}"/>
    <cellStyle name="Normal 89 2" xfId="5141" xr:uid="{00000000-0005-0000-0000-0000A83C0000}"/>
    <cellStyle name="Normal 89 2 2" xfId="14971" xr:uid="{00000000-0005-0000-0000-0000A93C0000}"/>
    <cellStyle name="Normal 89 3" xfId="13063" xr:uid="{00000000-0005-0000-0000-0000AA3C0000}"/>
    <cellStyle name="Normal 9" xfId="348" xr:uid="{00000000-0005-0000-0000-0000AB3C0000}"/>
    <cellStyle name="Normal 9 2" xfId="1016" xr:uid="{00000000-0005-0000-0000-0000AC3C0000}"/>
    <cellStyle name="Normal 9 2 2" xfId="4561" xr:uid="{00000000-0005-0000-0000-0000AD3C0000}"/>
    <cellStyle name="Normal 9 2 2 2" xfId="14614" xr:uid="{00000000-0005-0000-0000-0000AE3C0000}"/>
    <cellStyle name="Normal 9 2 3" xfId="4202" xr:uid="{00000000-0005-0000-0000-0000AF3C0000}"/>
    <cellStyle name="Normal 9 2 3 2" xfId="14284" xr:uid="{00000000-0005-0000-0000-0000B03C0000}"/>
    <cellStyle name="Normal 9 3" xfId="3981" xr:uid="{00000000-0005-0000-0000-0000B13C0000}"/>
    <cellStyle name="Normal 9 4" xfId="4393" xr:uid="{00000000-0005-0000-0000-0000B23C0000}"/>
    <cellStyle name="Normal 9 4 2" xfId="14451" xr:uid="{00000000-0005-0000-0000-0000B33C0000}"/>
    <cellStyle name="Normal 9 5" xfId="3415" xr:uid="{00000000-0005-0000-0000-0000B43C0000}"/>
    <cellStyle name="Normal 9 5 2" xfId="14103" xr:uid="{00000000-0005-0000-0000-0000B53C0000}"/>
    <cellStyle name="Normal 90" xfId="2311" xr:uid="{00000000-0005-0000-0000-0000B63C0000}"/>
    <cellStyle name="Normal 90 2" xfId="5142" xr:uid="{00000000-0005-0000-0000-0000B73C0000}"/>
    <cellStyle name="Normal 90 2 2" xfId="14972" xr:uid="{00000000-0005-0000-0000-0000B83C0000}"/>
    <cellStyle name="Normal 90 3" xfId="13065" xr:uid="{00000000-0005-0000-0000-0000B93C0000}"/>
    <cellStyle name="Normal 91" xfId="2336" xr:uid="{00000000-0005-0000-0000-0000BA3C0000}"/>
    <cellStyle name="Normal 91 2" xfId="13078" xr:uid="{00000000-0005-0000-0000-0000BB3C0000}"/>
    <cellStyle name="Normal 92" xfId="2339" xr:uid="{00000000-0005-0000-0000-0000BC3C0000}"/>
    <cellStyle name="Normal 92 2" xfId="13079" xr:uid="{00000000-0005-0000-0000-0000BD3C0000}"/>
    <cellStyle name="Normal 93" xfId="3362" xr:uid="{00000000-0005-0000-0000-0000BE3C0000}"/>
    <cellStyle name="Normal 93 2" xfId="14090" xr:uid="{00000000-0005-0000-0000-0000BF3C0000}"/>
    <cellStyle name="Normal 94" xfId="3402" xr:uid="{00000000-0005-0000-0000-0000C03C0000}"/>
    <cellStyle name="Normal 94 2" xfId="14093" xr:uid="{00000000-0005-0000-0000-0000C13C0000}"/>
    <cellStyle name="Normal 95" xfId="4743" xr:uid="{00000000-0005-0000-0000-0000C23C0000}"/>
    <cellStyle name="Normal 95 2" xfId="14788" xr:uid="{00000000-0005-0000-0000-0000C33C0000}"/>
    <cellStyle name="Normal 96" xfId="4745" xr:uid="{00000000-0005-0000-0000-0000C43C0000}"/>
    <cellStyle name="Normal 96 2" xfId="14790" xr:uid="{00000000-0005-0000-0000-0000C53C0000}"/>
    <cellStyle name="Normal 97" xfId="4767" xr:uid="{00000000-0005-0000-0000-0000C63C0000}"/>
    <cellStyle name="Normal 97 2" xfId="14801" xr:uid="{00000000-0005-0000-0000-0000C73C0000}"/>
    <cellStyle name="Normal 98" xfId="4788" xr:uid="{00000000-0005-0000-0000-0000C83C0000}"/>
    <cellStyle name="Normal 98 2" xfId="14809" xr:uid="{00000000-0005-0000-0000-0000C93C0000}"/>
    <cellStyle name="Normal 99" xfId="4792" xr:uid="{00000000-0005-0000-0000-0000CA3C0000}"/>
    <cellStyle name="Normal 99 2" xfId="14811" xr:uid="{00000000-0005-0000-0000-0000CB3C0000}"/>
    <cellStyle name="Normal dotted under" xfId="349" xr:uid="{00000000-0005-0000-0000-0000CC3C0000}"/>
    <cellStyle name="Normal dotted under 2" xfId="7251" xr:uid="{00000000-0005-0000-0000-0000CD3C0000}"/>
    <cellStyle name="Normal GHG-Shade" xfId="4961" xr:uid="{00000000-0005-0000-0000-0000CE3C0000}"/>
    <cellStyle name="Normal GHG-Shade 2" xfId="10623" xr:uid="{00000000-0005-0000-0000-0000CF3C0000}"/>
    <cellStyle name="Normal Text" xfId="37352" xr:uid="{00000000-0005-0000-0000-0000D03C0000}"/>
    <cellStyle name="Normal Text 2" xfId="37478" xr:uid="{00000000-0005-0000-0000-0000D13C0000}"/>
    <cellStyle name="Normal_BS" xfId="37598" xr:uid="{090AD42D-BDCA-4FC5-A549-21446ECC9C04}"/>
    <cellStyle name="normální_laroux" xfId="350" xr:uid="{00000000-0005-0000-0000-0000D23C0000}"/>
    <cellStyle name="Normalny_laroux" xfId="3982" xr:uid="{00000000-0005-0000-0000-0000D33C0000}"/>
    <cellStyle name="Not_Excession" xfId="3983" xr:uid="{00000000-0005-0000-0000-0000D43C0000}"/>
    <cellStyle name="Notas" xfId="3984" xr:uid="{00000000-0005-0000-0000-0000D53C0000}"/>
    <cellStyle name="Notas 2" xfId="4563" xr:uid="{00000000-0005-0000-0000-0000D63C0000}"/>
    <cellStyle name="Notas 2 10" xfId="10455" xr:uid="{00000000-0005-0000-0000-0000D73C0000}"/>
    <cellStyle name="Notas 2 2" xfId="5234" xr:uid="{00000000-0005-0000-0000-0000D83C0000}"/>
    <cellStyle name="Notas 2 2 2" xfId="5956" xr:uid="{00000000-0005-0000-0000-0000D93C0000}"/>
    <cellStyle name="Notas 2 2 2 2" xfId="7043" xr:uid="{00000000-0005-0000-0000-0000DA3C0000}"/>
    <cellStyle name="Notas 2 2 2 2 2" xfId="20339" xr:uid="{00000000-0005-0000-0000-0000DB3C0000}"/>
    <cellStyle name="Notas 2 2 2 2 2 2" xfId="26109" xr:uid="{00000000-0005-0000-0000-0000DC3C0000}"/>
    <cellStyle name="Notas 2 2 2 2 2 3" xfId="33812" xr:uid="{00000000-0005-0000-0000-0000DD3C0000}"/>
    <cellStyle name="Notas 2 2 2 2 3" xfId="20489" xr:uid="{00000000-0005-0000-0000-0000DE3C0000}"/>
    <cellStyle name="Notas 2 2 2 2 3 2" xfId="26256" xr:uid="{00000000-0005-0000-0000-0000DF3C0000}"/>
    <cellStyle name="Notas 2 2 2 2 3 3" xfId="33960" xr:uid="{00000000-0005-0000-0000-0000E03C0000}"/>
    <cellStyle name="Notas 2 2 2 2 4" xfId="16871" xr:uid="{00000000-0005-0000-0000-0000E13C0000}"/>
    <cellStyle name="Notas 2 2 2 2 4 2" xfId="30424" xr:uid="{00000000-0005-0000-0000-0000E23C0000}"/>
    <cellStyle name="Notas 2 2 2 2 5" xfId="22747" xr:uid="{00000000-0005-0000-0000-0000E33C0000}"/>
    <cellStyle name="Notas 2 2 2 2 5 2" xfId="36210" xr:uid="{00000000-0005-0000-0000-0000E43C0000}"/>
    <cellStyle name="Notas 2 2 2 2 6" xfId="28499" xr:uid="{00000000-0005-0000-0000-0000E53C0000}"/>
    <cellStyle name="Notas 2 2 2 2 7" xfId="11894" xr:uid="{00000000-0005-0000-0000-0000E63C0000}"/>
    <cellStyle name="Notas 2 2 2 3" xfId="19390" xr:uid="{00000000-0005-0000-0000-0000E73C0000}"/>
    <cellStyle name="Notas 2 2 2 3 2" xfId="25161" xr:uid="{00000000-0005-0000-0000-0000E83C0000}"/>
    <cellStyle name="Notas 2 2 2 3 3" xfId="32863" xr:uid="{00000000-0005-0000-0000-0000E93C0000}"/>
    <cellStyle name="Notas 2 2 2 4" xfId="17571" xr:uid="{00000000-0005-0000-0000-0000EA3C0000}"/>
    <cellStyle name="Notas 2 2 2 4 2" xfId="23390" xr:uid="{00000000-0005-0000-0000-0000EB3C0000}"/>
    <cellStyle name="Notas 2 2 2 4 2 2" xfId="36853" xr:uid="{00000000-0005-0000-0000-0000EC3C0000}"/>
    <cellStyle name="Notas 2 2 2 4 3" xfId="31080" xr:uid="{00000000-0005-0000-0000-0000ED3C0000}"/>
    <cellStyle name="Notas 2 2 2 5" xfId="15785" xr:uid="{00000000-0005-0000-0000-0000EE3C0000}"/>
    <cellStyle name="Notas 2 2 2 5 2" xfId="29526" xr:uid="{00000000-0005-0000-0000-0000EF3C0000}"/>
    <cellStyle name="Notas 2 2 2 6" xfId="21848" xr:uid="{00000000-0005-0000-0000-0000F03C0000}"/>
    <cellStyle name="Notas 2 2 2 6 2" xfId="35311" xr:uid="{00000000-0005-0000-0000-0000F13C0000}"/>
    <cellStyle name="Notas 2 2 2 7" xfId="27600" xr:uid="{00000000-0005-0000-0000-0000F23C0000}"/>
    <cellStyle name="Notas 2 2 2 8" xfId="11233" xr:uid="{00000000-0005-0000-0000-0000F33C0000}"/>
    <cellStyle name="Notas 2 2 3" xfId="6321" xr:uid="{00000000-0005-0000-0000-0000F43C0000}"/>
    <cellStyle name="Notas 2 2 3 2" xfId="19688" xr:uid="{00000000-0005-0000-0000-0000F53C0000}"/>
    <cellStyle name="Notas 2 2 3 2 2" xfId="25458" xr:uid="{00000000-0005-0000-0000-0000F63C0000}"/>
    <cellStyle name="Notas 2 2 3 2 3" xfId="33161" xr:uid="{00000000-0005-0000-0000-0000F73C0000}"/>
    <cellStyle name="Notas 2 2 3 3" xfId="20713" xr:uid="{00000000-0005-0000-0000-0000F83C0000}"/>
    <cellStyle name="Notas 2 2 3 3 2" xfId="26476" xr:uid="{00000000-0005-0000-0000-0000F93C0000}"/>
    <cellStyle name="Notas 2 2 3 3 3" xfId="34181" xr:uid="{00000000-0005-0000-0000-0000FA3C0000}"/>
    <cellStyle name="Notas 2 2 3 4" xfId="16150" xr:uid="{00000000-0005-0000-0000-0000FB3C0000}"/>
    <cellStyle name="Notas 2 2 3 4 2" xfId="29799" xr:uid="{00000000-0005-0000-0000-0000FC3C0000}"/>
    <cellStyle name="Notas 2 2 3 5" xfId="22121" xr:uid="{00000000-0005-0000-0000-0000FD3C0000}"/>
    <cellStyle name="Notas 2 2 3 5 2" xfId="35584" xr:uid="{00000000-0005-0000-0000-0000FE3C0000}"/>
    <cellStyle name="Notas 2 2 3 6" xfId="27873" xr:uid="{00000000-0005-0000-0000-0000FF3C0000}"/>
    <cellStyle name="Notas 2 2 3 7" xfId="11440" xr:uid="{00000000-0005-0000-0000-0000003D0000}"/>
    <cellStyle name="Notas 2 2 4" xfId="18737" xr:uid="{00000000-0005-0000-0000-0000013D0000}"/>
    <cellStyle name="Notas 2 2 4 2" xfId="24509" xr:uid="{00000000-0005-0000-0000-0000023D0000}"/>
    <cellStyle name="Notas 2 2 4 3" xfId="32211" xr:uid="{00000000-0005-0000-0000-0000033D0000}"/>
    <cellStyle name="Notas 2 2 5" xfId="20938" xr:uid="{00000000-0005-0000-0000-0000043D0000}"/>
    <cellStyle name="Notas 2 2 5 2" xfId="26696" xr:uid="{00000000-0005-0000-0000-0000053D0000}"/>
    <cellStyle name="Notas 2 2 5 3" xfId="34401" xr:uid="{00000000-0005-0000-0000-0000063D0000}"/>
    <cellStyle name="Notas 2 2 6" xfId="15064" xr:uid="{00000000-0005-0000-0000-0000073D0000}"/>
    <cellStyle name="Notas 2 2 6 2" xfId="28901" xr:uid="{00000000-0005-0000-0000-0000083D0000}"/>
    <cellStyle name="Notas 2 2 7" xfId="21222" xr:uid="{00000000-0005-0000-0000-0000093D0000}"/>
    <cellStyle name="Notas 2 2 7 2" xfId="34685" xr:uid="{00000000-0005-0000-0000-00000A3D0000}"/>
    <cellStyle name="Notas 2 2 8" xfId="26974" xr:uid="{00000000-0005-0000-0000-00000B3D0000}"/>
    <cellStyle name="Notas 2 2 9" xfId="10779" xr:uid="{00000000-0005-0000-0000-00000C3D0000}"/>
    <cellStyle name="Notas 2 3" xfId="5573" xr:uid="{00000000-0005-0000-0000-00000D3D0000}"/>
    <cellStyle name="Notas 2 3 2" xfId="6660" xr:uid="{00000000-0005-0000-0000-00000E3D0000}"/>
    <cellStyle name="Notas 2 3 2 2" xfId="19995" xr:uid="{00000000-0005-0000-0000-00000F3D0000}"/>
    <cellStyle name="Notas 2 3 2 2 2" xfId="25765" xr:uid="{00000000-0005-0000-0000-0000103D0000}"/>
    <cellStyle name="Notas 2 3 2 2 3" xfId="33468" xr:uid="{00000000-0005-0000-0000-0000113D0000}"/>
    <cellStyle name="Notas 2 3 2 3" xfId="17482" xr:uid="{00000000-0005-0000-0000-0000123D0000}"/>
    <cellStyle name="Notas 2 3 2 3 2" xfId="23306" xr:uid="{00000000-0005-0000-0000-0000133D0000}"/>
    <cellStyle name="Notas 2 3 2 3 2 2" xfId="36769" xr:uid="{00000000-0005-0000-0000-0000143D0000}"/>
    <cellStyle name="Notas 2 3 2 3 3" xfId="30994" xr:uid="{00000000-0005-0000-0000-0000153D0000}"/>
    <cellStyle name="Notas 2 3 2 4" xfId="16488" xr:uid="{00000000-0005-0000-0000-0000163D0000}"/>
    <cellStyle name="Notas 2 3 2 4 2" xfId="30096" xr:uid="{00000000-0005-0000-0000-0000173D0000}"/>
    <cellStyle name="Notas 2 3 2 5" xfId="22419" xr:uid="{00000000-0005-0000-0000-0000183D0000}"/>
    <cellStyle name="Notas 2 3 2 5 2" xfId="35882" xr:uid="{00000000-0005-0000-0000-0000193D0000}"/>
    <cellStyle name="Notas 2 3 2 6" xfId="28171" xr:uid="{00000000-0005-0000-0000-00001A3D0000}"/>
    <cellStyle name="Notas 2 3 2 7" xfId="11667" xr:uid="{00000000-0005-0000-0000-00001B3D0000}"/>
    <cellStyle name="Notas 2 3 3" xfId="19048" xr:uid="{00000000-0005-0000-0000-00001C3D0000}"/>
    <cellStyle name="Notas 2 3 3 2" xfId="24820" xr:uid="{00000000-0005-0000-0000-00001D3D0000}"/>
    <cellStyle name="Notas 2 3 3 3" xfId="32522" xr:uid="{00000000-0005-0000-0000-00001E3D0000}"/>
    <cellStyle name="Notas 2 3 4" xfId="17122" xr:uid="{00000000-0005-0000-0000-00001F3D0000}"/>
    <cellStyle name="Notas 2 3 4 2" xfId="22963" xr:uid="{00000000-0005-0000-0000-0000203D0000}"/>
    <cellStyle name="Notas 2 3 4 2 2" xfId="36426" xr:uid="{00000000-0005-0000-0000-0000213D0000}"/>
    <cellStyle name="Notas 2 3 4 3" xfId="30644" xr:uid="{00000000-0005-0000-0000-0000223D0000}"/>
    <cellStyle name="Notas 2 3 5" xfId="15402" xr:uid="{00000000-0005-0000-0000-0000233D0000}"/>
    <cellStyle name="Notas 2 3 5 2" xfId="29198" xr:uid="{00000000-0005-0000-0000-0000243D0000}"/>
    <cellStyle name="Notas 2 3 6" xfId="21520" xr:uid="{00000000-0005-0000-0000-0000253D0000}"/>
    <cellStyle name="Notas 2 3 6 2" xfId="34983" xr:uid="{00000000-0005-0000-0000-0000263D0000}"/>
    <cellStyle name="Notas 2 3 7" xfId="27272" xr:uid="{00000000-0005-0000-0000-0000273D0000}"/>
    <cellStyle name="Notas 2 3 8" xfId="11006" xr:uid="{00000000-0005-0000-0000-0000283D0000}"/>
    <cellStyle name="Notas 2 4" xfId="6065" xr:uid="{00000000-0005-0000-0000-0000293D0000}"/>
    <cellStyle name="Notas 2 4 2" xfId="19472" xr:uid="{00000000-0005-0000-0000-00002A3D0000}"/>
    <cellStyle name="Notas 2 4 2 2" xfId="25242" xr:uid="{00000000-0005-0000-0000-00002B3D0000}"/>
    <cellStyle name="Notas 2 4 2 3" xfId="32945" xr:uid="{00000000-0005-0000-0000-00002C3D0000}"/>
    <cellStyle name="Notas 2 4 3" xfId="18172" xr:uid="{00000000-0005-0000-0000-00002D3D0000}"/>
    <cellStyle name="Notas 2 4 3 2" xfId="23970" xr:uid="{00000000-0005-0000-0000-00002E3D0000}"/>
    <cellStyle name="Notas 2 4 3 3" xfId="31668" xr:uid="{00000000-0005-0000-0000-00002F3D0000}"/>
    <cellStyle name="Notas 2 4 4" xfId="15894" xr:uid="{00000000-0005-0000-0000-0000303D0000}"/>
    <cellStyle name="Notas 2 4 4 2" xfId="29597" xr:uid="{00000000-0005-0000-0000-0000313D0000}"/>
    <cellStyle name="Notas 2 4 5" xfId="21919" xr:uid="{00000000-0005-0000-0000-0000323D0000}"/>
    <cellStyle name="Notas 2 4 5 2" xfId="35382" xr:uid="{00000000-0005-0000-0000-0000333D0000}"/>
    <cellStyle name="Notas 2 4 6" xfId="27671" xr:uid="{00000000-0005-0000-0000-0000343D0000}"/>
    <cellStyle name="Notas 2 4 7" xfId="11298" xr:uid="{00000000-0005-0000-0000-0000353D0000}"/>
    <cellStyle name="Notas 2 5" xfId="18391" xr:uid="{00000000-0005-0000-0000-0000363D0000}"/>
    <cellStyle name="Notas 2 5 2" xfId="24170" xr:uid="{00000000-0005-0000-0000-0000373D0000}"/>
    <cellStyle name="Notas 2 5 3" xfId="31871" xr:uid="{00000000-0005-0000-0000-0000383D0000}"/>
    <cellStyle name="Notas 2 6" xfId="17519" xr:uid="{00000000-0005-0000-0000-0000393D0000}"/>
    <cellStyle name="Notas 2 6 2" xfId="23340" xr:uid="{00000000-0005-0000-0000-00003A3D0000}"/>
    <cellStyle name="Notas 2 6 2 2" xfId="36803" xr:uid="{00000000-0005-0000-0000-00003B3D0000}"/>
    <cellStyle name="Notas 2 6 3" xfId="31028" xr:uid="{00000000-0005-0000-0000-00003C3D0000}"/>
    <cellStyle name="Notas 2 7" xfId="14615" xr:uid="{00000000-0005-0000-0000-00003D3D0000}"/>
    <cellStyle name="Notas 2 7 2" xfId="28677" xr:uid="{00000000-0005-0000-0000-00003E3D0000}"/>
    <cellStyle name="Notas 2 8" xfId="21019" xr:uid="{00000000-0005-0000-0000-00003F3D0000}"/>
    <cellStyle name="Notas 2 8 2" xfId="34482" xr:uid="{00000000-0005-0000-0000-0000403D0000}"/>
    <cellStyle name="Notas 2 9" xfId="26773" xr:uid="{00000000-0005-0000-0000-0000413D0000}"/>
    <cellStyle name="Notas 3" xfId="5431" xr:uid="{00000000-0005-0000-0000-0000423D0000}"/>
    <cellStyle name="Notas 3 2" xfId="6518" xr:uid="{00000000-0005-0000-0000-0000433D0000}"/>
    <cellStyle name="Notas 3 2 2" xfId="19878" xr:uid="{00000000-0005-0000-0000-0000443D0000}"/>
    <cellStyle name="Notas 3 2 2 2" xfId="25648" xr:uid="{00000000-0005-0000-0000-0000453D0000}"/>
    <cellStyle name="Notas 3 2 2 3" xfId="33351" xr:uid="{00000000-0005-0000-0000-0000463D0000}"/>
    <cellStyle name="Notas 3 2 3" xfId="18241" xr:uid="{00000000-0005-0000-0000-0000473D0000}"/>
    <cellStyle name="Notas 3 2 3 2" xfId="24030" xr:uid="{00000000-0005-0000-0000-0000483D0000}"/>
    <cellStyle name="Notas 3 2 3 3" xfId="31730" xr:uid="{00000000-0005-0000-0000-0000493D0000}"/>
    <cellStyle name="Notas 3 2 4" xfId="16347" xr:uid="{00000000-0005-0000-0000-00004A3D0000}"/>
    <cellStyle name="Notas 3 2 4 2" xfId="29986" xr:uid="{00000000-0005-0000-0000-00004B3D0000}"/>
    <cellStyle name="Notas 3 2 5" xfId="22308" xr:uid="{00000000-0005-0000-0000-00004C3D0000}"/>
    <cellStyle name="Notas 3 2 5 2" xfId="35771" xr:uid="{00000000-0005-0000-0000-00004D3D0000}"/>
    <cellStyle name="Notas 3 2 6" xfId="28060" xr:uid="{00000000-0005-0000-0000-00004E3D0000}"/>
    <cellStyle name="Notas 3 2 7" xfId="11577" xr:uid="{00000000-0005-0000-0000-00004F3D0000}"/>
    <cellStyle name="Notas 3 3" xfId="18926" xr:uid="{00000000-0005-0000-0000-0000503D0000}"/>
    <cellStyle name="Notas 3 3 2" xfId="24698" xr:uid="{00000000-0005-0000-0000-0000513D0000}"/>
    <cellStyle name="Notas 3 3 3" xfId="32400" xr:uid="{00000000-0005-0000-0000-0000523D0000}"/>
    <cellStyle name="Notas 3 4" xfId="20491" xr:uid="{00000000-0005-0000-0000-0000533D0000}"/>
    <cellStyle name="Notas 3 4 2" xfId="26258" xr:uid="{00000000-0005-0000-0000-0000543D0000}"/>
    <cellStyle name="Notas 3 4 3" xfId="33962" xr:uid="{00000000-0005-0000-0000-0000553D0000}"/>
    <cellStyle name="Notas 3 5" xfId="15261" xr:uid="{00000000-0005-0000-0000-0000563D0000}"/>
    <cellStyle name="Notas 3 5 2" xfId="29088" xr:uid="{00000000-0005-0000-0000-0000573D0000}"/>
    <cellStyle name="Notas 3 6" xfId="21409" xr:uid="{00000000-0005-0000-0000-0000583D0000}"/>
    <cellStyle name="Notas 3 6 2" xfId="34872" xr:uid="{00000000-0005-0000-0000-0000593D0000}"/>
    <cellStyle name="Notas 3 7" xfId="27161" xr:uid="{00000000-0005-0000-0000-00005A3D0000}"/>
    <cellStyle name="Notas 3 8" xfId="10916" xr:uid="{00000000-0005-0000-0000-00005B3D0000}"/>
    <cellStyle name="Notas 4" xfId="18188" xr:uid="{00000000-0005-0000-0000-00005C3D0000}"/>
    <cellStyle name="Notas 4 2" xfId="23986" xr:uid="{00000000-0005-0000-0000-00005D3D0000}"/>
    <cellStyle name="Notas 4 3" xfId="31684" xr:uid="{00000000-0005-0000-0000-00005E3D0000}"/>
    <cellStyle name="Notas 5" xfId="17005" xr:uid="{00000000-0005-0000-0000-00005F3D0000}"/>
    <cellStyle name="Notas 5 2" xfId="22852" xr:uid="{00000000-0005-0000-0000-0000603D0000}"/>
    <cellStyle name="Notas 5 2 2" xfId="36315" xr:uid="{00000000-0005-0000-0000-0000613D0000}"/>
    <cellStyle name="Notas 5 3" xfId="30533" xr:uid="{00000000-0005-0000-0000-0000623D0000}"/>
    <cellStyle name="Notas 6" xfId="20980" xr:uid="{00000000-0005-0000-0000-0000633D0000}"/>
    <cellStyle name="Notas 6 2" xfId="34443" xr:uid="{00000000-0005-0000-0000-0000643D0000}"/>
    <cellStyle name="Notas 7" xfId="10034" xr:uid="{00000000-0005-0000-0000-0000653D0000}"/>
    <cellStyle name="Note" xfId="28" builtinId="10" customBuiltin="1"/>
    <cellStyle name="Note 10" xfId="727" xr:uid="{00000000-0005-0000-0000-0000673D0000}"/>
    <cellStyle name="Note 10 2" xfId="1747" xr:uid="{00000000-0005-0000-0000-0000683D0000}"/>
    <cellStyle name="Note 10 2 2" xfId="2987" xr:uid="{00000000-0005-0000-0000-0000693D0000}"/>
    <cellStyle name="Note 10 2 2 2" xfId="13715" xr:uid="{00000000-0005-0000-0000-00006A3D0000}"/>
    <cellStyle name="Note 10 2 2 3" xfId="9398" xr:uid="{00000000-0005-0000-0000-00006B3D0000}"/>
    <cellStyle name="Note 10 2 3" xfId="12682" xr:uid="{00000000-0005-0000-0000-00006C3D0000}"/>
    <cellStyle name="Note 10 2 4" xfId="8335" xr:uid="{00000000-0005-0000-0000-00006D3D0000}"/>
    <cellStyle name="Note 10 3" xfId="2492" xr:uid="{00000000-0005-0000-0000-00006E3D0000}"/>
    <cellStyle name="Note 10 3 2" xfId="3985" xr:uid="{00000000-0005-0000-0000-00006F3D0000}"/>
    <cellStyle name="Note 10 3 2 2" xfId="5188" xr:uid="{00000000-0005-0000-0000-0000703D0000}"/>
    <cellStyle name="Note 10 3 2 2 10" xfId="10742" xr:uid="{00000000-0005-0000-0000-0000713D0000}"/>
    <cellStyle name="Note 10 3 2 2 2" xfId="5757" xr:uid="{00000000-0005-0000-0000-0000723D0000}"/>
    <cellStyle name="Note 10 3 2 2 2 2" xfId="6844" xr:uid="{00000000-0005-0000-0000-0000733D0000}"/>
    <cellStyle name="Note 10 3 2 2 2 2 2" xfId="20147" xr:uid="{00000000-0005-0000-0000-0000743D0000}"/>
    <cellStyle name="Note 10 3 2 2 2 2 2 2" xfId="25917" xr:uid="{00000000-0005-0000-0000-0000753D0000}"/>
    <cellStyle name="Note 10 3 2 2 2 2 2 3" xfId="33620" xr:uid="{00000000-0005-0000-0000-0000763D0000}"/>
    <cellStyle name="Note 10 3 2 2 2 2 3" xfId="17540" xr:uid="{00000000-0005-0000-0000-0000773D0000}"/>
    <cellStyle name="Note 10 3 2 2 2 2 3 2" xfId="23361" xr:uid="{00000000-0005-0000-0000-0000783D0000}"/>
    <cellStyle name="Note 10 3 2 2 2 2 3 2 2" xfId="36824" xr:uid="{00000000-0005-0000-0000-0000793D0000}"/>
    <cellStyle name="Note 10 3 2 2 2 2 3 3" xfId="31049" xr:uid="{00000000-0005-0000-0000-00007A3D0000}"/>
    <cellStyle name="Note 10 3 2 2 2 2 4" xfId="16672" xr:uid="{00000000-0005-0000-0000-00007B3D0000}"/>
    <cellStyle name="Note 10 3 2 2 2 2 4 2" xfId="30234" xr:uid="{00000000-0005-0000-0000-00007C3D0000}"/>
    <cellStyle name="Note 10 3 2 2 2 2 5" xfId="22557" xr:uid="{00000000-0005-0000-0000-00007D3D0000}"/>
    <cellStyle name="Note 10 3 2 2 2 2 5 2" xfId="36020" xr:uid="{00000000-0005-0000-0000-00007E3D0000}"/>
    <cellStyle name="Note 10 3 2 2 2 2 6" xfId="28309" xr:uid="{00000000-0005-0000-0000-00007F3D0000}"/>
    <cellStyle name="Note 10 3 2 2 2 2 7" xfId="11751" xr:uid="{00000000-0005-0000-0000-0000803D0000}"/>
    <cellStyle name="Note 10 3 2 2 2 3" xfId="19198" xr:uid="{00000000-0005-0000-0000-0000813D0000}"/>
    <cellStyle name="Note 10 3 2 2 2 3 2" xfId="24969" xr:uid="{00000000-0005-0000-0000-0000823D0000}"/>
    <cellStyle name="Note 10 3 2 2 2 3 3" xfId="32671" xr:uid="{00000000-0005-0000-0000-0000833D0000}"/>
    <cellStyle name="Note 10 3 2 2 2 4" xfId="17180" xr:uid="{00000000-0005-0000-0000-0000843D0000}"/>
    <cellStyle name="Note 10 3 2 2 2 4 2" xfId="23019" xr:uid="{00000000-0005-0000-0000-0000853D0000}"/>
    <cellStyle name="Note 10 3 2 2 2 4 2 2" xfId="36482" xr:uid="{00000000-0005-0000-0000-0000863D0000}"/>
    <cellStyle name="Note 10 3 2 2 2 4 3" xfId="30701" xr:uid="{00000000-0005-0000-0000-0000873D0000}"/>
    <cellStyle name="Note 10 3 2 2 2 5" xfId="15586" xr:uid="{00000000-0005-0000-0000-0000883D0000}"/>
    <cellStyle name="Note 10 3 2 2 2 5 2" xfId="29336" xr:uid="{00000000-0005-0000-0000-0000893D0000}"/>
    <cellStyle name="Note 10 3 2 2 2 6" xfId="21658" xr:uid="{00000000-0005-0000-0000-00008A3D0000}"/>
    <cellStyle name="Note 10 3 2 2 2 6 2" xfId="35121" xr:uid="{00000000-0005-0000-0000-00008B3D0000}"/>
    <cellStyle name="Note 10 3 2 2 2 7" xfId="27410" xr:uid="{00000000-0005-0000-0000-00008C3D0000}"/>
    <cellStyle name="Note 10 3 2 2 2 8" xfId="11090" xr:uid="{00000000-0005-0000-0000-00008D3D0000}"/>
    <cellStyle name="Note 10 3 2 2 3" xfId="5920" xr:uid="{00000000-0005-0000-0000-00008E3D0000}"/>
    <cellStyle name="Note 10 3 2 2 3 2" xfId="7007" xr:uid="{00000000-0005-0000-0000-00008F3D0000}"/>
    <cellStyle name="Note 10 3 2 2 3 2 2" xfId="20303" xr:uid="{00000000-0005-0000-0000-0000903D0000}"/>
    <cellStyle name="Note 10 3 2 2 3 2 2 2" xfId="26073" xr:uid="{00000000-0005-0000-0000-0000913D0000}"/>
    <cellStyle name="Note 10 3 2 2 3 2 2 3" xfId="33776" xr:uid="{00000000-0005-0000-0000-0000923D0000}"/>
    <cellStyle name="Note 10 3 2 2 3 2 3" xfId="20777" xr:uid="{00000000-0005-0000-0000-0000933D0000}"/>
    <cellStyle name="Note 10 3 2 2 3 2 3 2" xfId="26539" xr:uid="{00000000-0005-0000-0000-0000943D0000}"/>
    <cellStyle name="Note 10 3 2 2 3 2 3 3" xfId="34244" xr:uid="{00000000-0005-0000-0000-0000953D0000}"/>
    <cellStyle name="Note 10 3 2 2 3 2 4" xfId="16835" xr:uid="{00000000-0005-0000-0000-0000963D0000}"/>
    <cellStyle name="Note 10 3 2 2 3 2 4 2" xfId="30388" xr:uid="{00000000-0005-0000-0000-0000973D0000}"/>
    <cellStyle name="Note 10 3 2 2 3 2 5" xfId="22711" xr:uid="{00000000-0005-0000-0000-0000983D0000}"/>
    <cellStyle name="Note 10 3 2 2 3 2 5 2" xfId="36174" xr:uid="{00000000-0005-0000-0000-0000993D0000}"/>
    <cellStyle name="Note 10 3 2 2 3 2 6" xfId="28463" xr:uid="{00000000-0005-0000-0000-00009A3D0000}"/>
    <cellStyle name="Note 10 3 2 2 3 2 7" xfId="11861" xr:uid="{00000000-0005-0000-0000-00009B3D0000}"/>
    <cellStyle name="Note 10 3 2 2 3 3" xfId="19354" xr:uid="{00000000-0005-0000-0000-00009C3D0000}"/>
    <cellStyle name="Note 10 3 2 2 3 3 2" xfId="25125" xr:uid="{00000000-0005-0000-0000-00009D3D0000}"/>
    <cellStyle name="Note 10 3 2 2 3 3 3" xfId="32827" xr:uid="{00000000-0005-0000-0000-00009E3D0000}"/>
    <cellStyle name="Note 10 3 2 2 3 4" xfId="17138" xr:uid="{00000000-0005-0000-0000-00009F3D0000}"/>
    <cellStyle name="Note 10 3 2 2 3 4 2" xfId="22979" xr:uid="{00000000-0005-0000-0000-0000A03D0000}"/>
    <cellStyle name="Note 10 3 2 2 3 4 2 2" xfId="36442" xr:uid="{00000000-0005-0000-0000-0000A13D0000}"/>
    <cellStyle name="Note 10 3 2 2 3 4 3" xfId="30660" xr:uid="{00000000-0005-0000-0000-0000A23D0000}"/>
    <cellStyle name="Note 10 3 2 2 3 5" xfId="15749" xr:uid="{00000000-0005-0000-0000-0000A33D0000}"/>
    <cellStyle name="Note 10 3 2 2 3 5 2" xfId="29490" xr:uid="{00000000-0005-0000-0000-0000A43D0000}"/>
    <cellStyle name="Note 10 3 2 2 3 6" xfId="21812" xr:uid="{00000000-0005-0000-0000-0000A53D0000}"/>
    <cellStyle name="Note 10 3 2 2 3 6 2" xfId="35275" xr:uid="{00000000-0005-0000-0000-0000A63D0000}"/>
    <cellStyle name="Note 10 3 2 2 3 7" xfId="27564" xr:uid="{00000000-0005-0000-0000-0000A73D0000}"/>
    <cellStyle name="Note 10 3 2 2 3 8" xfId="11200" xr:uid="{00000000-0005-0000-0000-0000A83D0000}"/>
    <cellStyle name="Note 10 3 2 2 4" xfId="6277" xr:uid="{00000000-0005-0000-0000-0000A93D0000}"/>
    <cellStyle name="Note 10 3 2 2 4 2" xfId="19648" xr:uid="{00000000-0005-0000-0000-0000AA3D0000}"/>
    <cellStyle name="Note 10 3 2 2 4 2 2" xfId="25418" xr:uid="{00000000-0005-0000-0000-0000AB3D0000}"/>
    <cellStyle name="Note 10 3 2 2 4 2 3" xfId="33121" xr:uid="{00000000-0005-0000-0000-0000AC3D0000}"/>
    <cellStyle name="Note 10 3 2 2 4 3" xfId="18731" xr:uid="{00000000-0005-0000-0000-0000AD3D0000}"/>
    <cellStyle name="Note 10 3 2 2 4 3 2" xfId="24503" xr:uid="{00000000-0005-0000-0000-0000AE3D0000}"/>
    <cellStyle name="Note 10 3 2 2 4 3 3" xfId="32205" xr:uid="{00000000-0005-0000-0000-0000AF3D0000}"/>
    <cellStyle name="Note 10 3 2 2 4 4" xfId="16106" xr:uid="{00000000-0005-0000-0000-0000B03D0000}"/>
    <cellStyle name="Note 10 3 2 2 4 4 2" xfId="29763" xr:uid="{00000000-0005-0000-0000-0000B13D0000}"/>
    <cellStyle name="Note 10 3 2 2 4 5" xfId="22085" xr:uid="{00000000-0005-0000-0000-0000B23D0000}"/>
    <cellStyle name="Note 10 3 2 2 4 5 2" xfId="35548" xr:uid="{00000000-0005-0000-0000-0000B33D0000}"/>
    <cellStyle name="Note 10 3 2 2 4 6" xfId="27837" xr:uid="{00000000-0005-0000-0000-0000B43D0000}"/>
    <cellStyle name="Note 10 3 2 2 4 7" xfId="11405" xr:uid="{00000000-0005-0000-0000-0000B53D0000}"/>
    <cellStyle name="Note 10 3 2 2 5" xfId="18695" xr:uid="{00000000-0005-0000-0000-0000B63D0000}"/>
    <cellStyle name="Note 10 3 2 2 5 2" xfId="24467" xr:uid="{00000000-0005-0000-0000-0000B73D0000}"/>
    <cellStyle name="Note 10 3 2 2 5 3" xfId="32169" xr:uid="{00000000-0005-0000-0000-0000B83D0000}"/>
    <cellStyle name="Note 10 3 2 2 6" xfId="17919" xr:uid="{00000000-0005-0000-0000-0000B93D0000}"/>
    <cellStyle name="Note 10 3 2 2 6 2" xfId="23729" xr:uid="{00000000-0005-0000-0000-0000BA3D0000}"/>
    <cellStyle name="Note 10 3 2 2 6 2 2" xfId="37192" xr:uid="{00000000-0005-0000-0000-0000BB3D0000}"/>
    <cellStyle name="Note 10 3 2 2 6 3" xfId="31423" xr:uid="{00000000-0005-0000-0000-0000BC3D0000}"/>
    <cellStyle name="Note 10 3 2 2 7" xfId="15018" xr:uid="{00000000-0005-0000-0000-0000BD3D0000}"/>
    <cellStyle name="Note 10 3 2 2 7 2" xfId="28863" xr:uid="{00000000-0005-0000-0000-0000BE3D0000}"/>
    <cellStyle name="Note 10 3 2 2 8" xfId="21184" xr:uid="{00000000-0005-0000-0000-0000BF3D0000}"/>
    <cellStyle name="Note 10 3 2 2 8 2" xfId="34647" xr:uid="{00000000-0005-0000-0000-0000C03D0000}"/>
    <cellStyle name="Note 10 3 2 2 9" xfId="26938" xr:uid="{00000000-0005-0000-0000-0000C13D0000}"/>
    <cellStyle name="Note 10 3 2 3" xfId="5530" xr:uid="{00000000-0005-0000-0000-0000C23D0000}"/>
    <cellStyle name="Note 10 3 2 3 2" xfId="6617" xr:uid="{00000000-0005-0000-0000-0000C33D0000}"/>
    <cellStyle name="Note 10 3 2 3 2 2" xfId="19959" xr:uid="{00000000-0005-0000-0000-0000C43D0000}"/>
    <cellStyle name="Note 10 3 2 3 2 2 2" xfId="25729" xr:uid="{00000000-0005-0000-0000-0000C53D0000}"/>
    <cellStyle name="Note 10 3 2 3 2 2 3" xfId="33432" xr:uid="{00000000-0005-0000-0000-0000C63D0000}"/>
    <cellStyle name="Note 10 3 2 3 2 3" xfId="17414" xr:uid="{00000000-0005-0000-0000-0000C73D0000}"/>
    <cellStyle name="Note 10 3 2 3 2 3 2" xfId="23240" xr:uid="{00000000-0005-0000-0000-0000C83D0000}"/>
    <cellStyle name="Note 10 3 2 3 2 3 2 2" xfId="36703" xr:uid="{00000000-0005-0000-0000-0000C93D0000}"/>
    <cellStyle name="Note 10 3 2 3 2 3 3" xfId="30928" xr:uid="{00000000-0005-0000-0000-0000CA3D0000}"/>
    <cellStyle name="Note 10 3 2 3 2 4" xfId="16445" xr:uid="{00000000-0005-0000-0000-0000CB3D0000}"/>
    <cellStyle name="Note 10 3 2 3 2 4 2" xfId="30062" xr:uid="{00000000-0005-0000-0000-0000CC3D0000}"/>
    <cellStyle name="Note 10 3 2 3 2 5" xfId="22385" xr:uid="{00000000-0005-0000-0000-0000CD3D0000}"/>
    <cellStyle name="Note 10 3 2 3 2 5 2" xfId="35848" xr:uid="{00000000-0005-0000-0000-0000CE3D0000}"/>
    <cellStyle name="Note 10 3 2 3 2 6" xfId="28137" xr:uid="{00000000-0005-0000-0000-0000CF3D0000}"/>
    <cellStyle name="Note 10 3 2 3 2 7" xfId="11634" xr:uid="{00000000-0005-0000-0000-0000D03D0000}"/>
    <cellStyle name="Note 10 3 2 3 3" xfId="19010" xr:uid="{00000000-0005-0000-0000-0000D13D0000}"/>
    <cellStyle name="Note 10 3 2 3 3 2" xfId="24782" xr:uid="{00000000-0005-0000-0000-0000D23D0000}"/>
    <cellStyle name="Note 10 3 2 3 3 3" xfId="32484" xr:uid="{00000000-0005-0000-0000-0000D33D0000}"/>
    <cellStyle name="Note 10 3 2 3 4" xfId="17622" xr:uid="{00000000-0005-0000-0000-0000D43D0000}"/>
    <cellStyle name="Note 10 3 2 3 4 2" xfId="23440" xr:uid="{00000000-0005-0000-0000-0000D53D0000}"/>
    <cellStyle name="Note 10 3 2 3 4 2 2" xfId="36903" xr:uid="{00000000-0005-0000-0000-0000D63D0000}"/>
    <cellStyle name="Note 10 3 2 3 4 3" xfId="31130" xr:uid="{00000000-0005-0000-0000-0000D73D0000}"/>
    <cellStyle name="Note 10 3 2 3 5" xfId="15359" xr:uid="{00000000-0005-0000-0000-0000D83D0000}"/>
    <cellStyle name="Note 10 3 2 3 5 2" xfId="29164" xr:uid="{00000000-0005-0000-0000-0000D93D0000}"/>
    <cellStyle name="Note 10 3 2 3 6" xfId="21486" xr:uid="{00000000-0005-0000-0000-0000DA3D0000}"/>
    <cellStyle name="Note 10 3 2 3 6 2" xfId="34949" xr:uid="{00000000-0005-0000-0000-0000DB3D0000}"/>
    <cellStyle name="Note 10 3 2 3 7" xfId="27238" xr:uid="{00000000-0005-0000-0000-0000DC3D0000}"/>
    <cellStyle name="Note 10 3 2 3 8" xfId="10973" xr:uid="{00000000-0005-0000-0000-0000DD3D0000}"/>
    <cellStyle name="Note 10 3 2 4" xfId="5466" xr:uid="{00000000-0005-0000-0000-0000DE3D0000}"/>
    <cellStyle name="Note 10 3 2 4 2" xfId="6553" xr:uid="{00000000-0005-0000-0000-0000DF3D0000}"/>
    <cellStyle name="Note 10 3 2 4 2 2" xfId="19910" xr:uid="{00000000-0005-0000-0000-0000E03D0000}"/>
    <cellStyle name="Note 10 3 2 4 2 2 2" xfId="25680" xr:uid="{00000000-0005-0000-0000-0000E13D0000}"/>
    <cellStyle name="Note 10 3 2 4 2 2 3" xfId="33383" xr:uid="{00000000-0005-0000-0000-0000E23D0000}"/>
    <cellStyle name="Note 10 3 2 4 2 3" xfId="17343" xr:uid="{00000000-0005-0000-0000-0000E33D0000}"/>
    <cellStyle name="Note 10 3 2 4 2 3 2" xfId="23172" xr:uid="{00000000-0005-0000-0000-0000E43D0000}"/>
    <cellStyle name="Note 10 3 2 4 2 3 2 2" xfId="36635" xr:uid="{00000000-0005-0000-0000-0000E53D0000}"/>
    <cellStyle name="Note 10 3 2 4 2 3 3" xfId="30859" xr:uid="{00000000-0005-0000-0000-0000E63D0000}"/>
    <cellStyle name="Note 10 3 2 4 2 4" xfId="16382" xr:uid="{00000000-0005-0000-0000-0000E73D0000}"/>
    <cellStyle name="Note 10 3 2 4 2 4 2" xfId="30017" xr:uid="{00000000-0005-0000-0000-0000E83D0000}"/>
    <cellStyle name="Note 10 3 2 4 2 5" xfId="22339" xr:uid="{00000000-0005-0000-0000-0000E93D0000}"/>
    <cellStyle name="Note 10 3 2 4 2 5 2" xfId="35802" xr:uid="{00000000-0005-0000-0000-0000EA3D0000}"/>
    <cellStyle name="Note 10 3 2 4 2 6" xfId="28091" xr:uid="{00000000-0005-0000-0000-0000EB3D0000}"/>
    <cellStyle name="Note 10 3 2 4 2 7" xfId="11598" xr:uid="{00000000-0005-0000-0000-0000EC3D0000}"/>
    <cellStyle name="Note 10 3 2 4 3" xfId="18959" xr:uid="{00000000-0005-0000-0000-0000ED3D0000}"/>
    <cellStyle name="Note 10 3 2 4 3 2" xfId="24731" xr:uid="{00000000-0005-0000-0000-0000EE3D0000}"/>
    <cellStyle name="Note 10 3 2 4 3 3" xfId="32433" xr:uid="{00000000-0005-0000-0000-0000EF3D0000}"/>
    <cellStyle name="Note 10 3 2 4 4" xfId="17909" xr:uid="{00000000-0005-0000-0000-0000F03D0000}"/>
    <cellStyle name="Note 10 3 2 4 4 2" xfId="23719" xr:uid="{00000000-0005-0000-0000-0000F13D0000}"/>
    <cellStyle name="Note 10 3 2 4 4 2 2" xfId="37182" xr:uid="{00000000-0005-0000-0000-0000F23D0000}"/>
    <cellStyle name="Note 10 3 2 4 4 3" xfId="31413" xr:uid="{00000000-0005-0000-0000-0000F33D0000}"/>
    <cellStyle name="Note 10 3 2 4 5" xfId="15296" xr:uid="{00000000-0005-0000-0000-0000F43D0000}"/>
    <cellStyle name="Note 10 3 2 4 5 2" xfId="29119" xr:uid="{00000000-0005-0000-0000-0000F53D0000}"/>
    <cellStyle name="Note 10 3 2 4 6" xfId="21440" xr:uid="{00000000-0005-0000-0000-0000F63D0000}"/>
    <cellStyle name="Note 10 3 2 4 6 2" xfId="34903" xr:uid="{00000000-0005-0000-0000-0000F73D0000}"/>
    <cellStyle name="Note 10 3 2 4 7" xfId="27192" xr:uid="{00000000-0005-0000-0000-0000F83D0000}"/>
    <cellStyle name="Note 10 3 2 4 8" xfId="10937" xr:uid="{00000000-0005-0000-0000-0000F93D0000}"/>
    <cellStyle name="Note 10 3 2 5" xfId="18189" xr:uid="{00000000-0005-0000-0000-0000FA3D0000}"/>
    <cellStyle name="Note 10 3 2 5 2" xfId="23987" xr:uid="{00000000-0005-0000-0000-0000FB3D0000}"/>
    <cellStyle name="Note 10 3 2 5 3" xfId="31685" xr:uid="{00000000-0005-0000-0000-0000FC3D0000}"/>
    <cellStyle name="Note 10 3 2 6" xfId="18340" xr:uid="{00000000-0005-0000-0000-0000FD3D0000}"/>
    <cellStyle name="Note 10 3 2 6 2" xfId="24120" xr:uid="{00000000-0005-0000-0000-0000FE3D0000}"/>
    <cellStyle name="Note 10 3 2 6 3" xfId="31821" xr:uid="{00000000-0005-0000-0000-0000FF3D0000}"/>
    <cellStyle name="Note 10 3 2 7" xfId="20981" xr:uid="{00000000-0005-0000-0000-0000003E0000}"/>
    <cellStyle name="Note 10 3 2 7 2" xfId="34444" xr:uid="{00000000-0005-0000-0000-0000013E0000}"/>
    <cellStyle name="Note 10 3 2 8" xfId="10035" xr:uid="{00000000-0005-0000-0000-0000023E0000}"/>
    <cellStyle name="Note 10 3 3" xfId="4204" xr:uid="{00000000-0005-0000-0000-0000033E0000}"/>
    <cellStyle name="Note 10 3 3 10" xfId="10152" xr:uid="{00000000-0005-0000-0000-0000043E0000}"/>
    <cellStyle name="Note 10 3 3 2" xfId="5204" xr:uid="{00000000-0005-0000-0000-0000053E0000}"/>
    <cellStyle name="Note 10 3 3 2 2" xfId="5936" xr:uid="{00000000-0005-0000-0000-0000063E0000}"/>
    <cellStyle name="Note 10 3 3 2 2 2" xfId="7023" xr:uid="{00000000-0005-0000-0000-0000073E0000}"/>
    <cellStyle name="Note 10 3 3 2 2 2 2" xfId="20319" xr:uid="{00000000-0005-0000-0000-0000083E0000}"/>
    <cellStyle name="Note 10 3 3 2 2 2 2 2" xfId="26089" xr:uid="{00000000-0005-0000-0000-0000093E0000}"/>
    <cellStyle name="Note 10 3 3 2 2 2 2 3" xfId="33792" xr:uid="{00000000-0005-0000-0000-00000A3E0000}"/>
    <cellStyle name="Note 10 3 3 2 2 2 3" xfId="20888" xr:uid="{00000000-0005-0000-0000-00000B3E0000}"/>
    <cellStyle name="Note 10 3 3 2 2 2 3 2" xfId="26648" xr:uid="{00000000-0005-0000-0000-00000C3E0000}"/>
    <cellStyle name="Note 10 3 3 2 2 2 3 3" xfId="34353" xr:uid="{00000000-0005-0000-0000-00000D3E0000}"/>
    <cellStyle name="Note 10 3 3 2 2 2 4" xfId="16851" xr:uid="{00000000-0005-0000-0000-00000E3E0000}"/>
    <cellStyle name="Note 10 3 3 2 2 2 4 2" xfId="30404" xr:uid="{00000000-0005-0000-0000-00000F3E0000}"/>
    <cellStyle name="Note 10 3 3 2 2 2 5" xfId="22727" xr:uid="{00000000-0005-0000-0000-0000103E0000}"/>
    <cellStyle name="Note 10 3 3 2 2 2 5 2" xfId="36190" xr:uid="{00000000-0005-0000-0000-0000113E0000}"/>
    <cellStyle name="Note 10 3 3 2 2 2 6" xfId="28479" xr:uid="{00000000-0005-0000-0000-0000123E0000}"/>
    <cellStyle name="Note 10 3 3 2 2 2 7" xfId="11877" xr:uid="{00000000-0005-0000-0000-0000133E0000}"/>
    <cellStyle name="Note 10 3 3 2 2 3" xfId="19370" xr:uid="{00000000-0005-0000-0000-0000143E0000}"/>
    <cellStyle name="Note 10 3 3 2 2 3 2" xfId="25141" xr:uid="{00000000-0005-0000-0000-0000153E0000}"/>
    <cellStyle name="Note 10 3 3 2 2 3 3" xfId="32843" xr:uid="{00000000-0005-0000-0000-0000163E0000}"/>
    <cellStyle name="Note 10 3 3 2 2 4" xfId="18467" xr:uid="{00000000-0005-0000-0000-0000173E0000}"/>
    <cellStyle name="Note 10 3 3 2 2 4 2" xfId="24242" xr:uid="{00000000-0005-0000-0000-0000183E0000}"/>
    <cellStyle name="Note 10 3 3 2 2 4 3" xfId="31943" xr:uid="{00000000-0005-0000-0000-0000193E0000}"/>
    <cellStyle name="Note 10 3 3 2 2 5" xfId="15765" xr:uid="{00000000-0005-0000-0000-00001A3E0000}"/>
    <cellStyle name="Note 10 3 3 2 2 5 2" xfId="29506" xr:uid="{00000000-0005-0000-0000-00001B3E0000}"/>
    <cellStyle name="Note 10 3 3 2 2 6" xfId="21828" xr:uid="{00000000-0005-0000-0000-00001C3E0000}"/>
    <cellStyle name="Note 10 3 3 2 2 6 2" xfId="35291" xr:uid="{00000000-0005-0000-0000-00001D3E0000}"/>
    <cellStyle name="Note 10 3 3 2 2 7" xfId="27580" xr:uid="{00000000-0005-0000-0000-00001E3E0000}"/>
    <cellStyle name="Note 10 3 3 2 2 8" xfId="11216" xr:uid="{00000000-0005-0000-0000-00001F3E0000}"/>
    <cellStyle name="Note 10 3 3 2 3" xfId="6293" xr:uid="{00000000-0005-0000-0000-0000203E0000}"/>
    <cellStyle name="Note 10 3 3 2 3 2" xfId="19664" xr:uid="{00000000-0005-0000-0000-0000213E0000}"/>
    <cellStyle name="Note 10 3 3 2 3 2 2" xfId="25434" xr:uid="{00000000-0005-0000-0000-0000223E0000}"/>
    <cellStyle name="Note 10 3 3 2 3 2 3" xfId="33137" xr:uid="{00000000-0005-0000-0000-0000233E0000}"/>
    <cellStyle name="Note 10 3 3 2 3 3" xfId="20408" xr:uid="{00000000-0005-0000-0000-0000243E0000}"/>
    <cellStyle name="Note 10 3 3 2 3 3 2" xfId="26177" xr:uid="{00000000-0005-0000-0000-0000253E0000}"/>
    <cellStyle name="Note 10 3 3 2 3 3 3" xfId="33881" xr:uid="{00000000-0005-0000-0000-0000263E0000}"/>
    <cellStyle name="Note 10 3 3 2 3 4" xfId="16122" xr:uid="{00000000-0005-0000-0000-0000273E0000}"/>
    <cellStyle name="Note 10 3 3 2 3 4 2" xfId="29779" xr:uid="{00000000-0005-0000-0000-0000283E0000}"/>
    <cellStyle name="Note 10 3 3 2 3 5" xfId="22101" xr:uid="{00000000-0005-0000-0000-0000293E0000}"/>
    <cellStyle name="Note 10 3 3 2 3 5 2" xfId="35564" xr:uid="{00000000-0005-0000-0000-00002A3E0000}"/>
    <cellStyle name="Note 10 3 3 2 3 6" xfId="27853" xr:uid="{00000000-0005-0000-0000-00002B3E0000}"/>
    <cellStyle name="Note 10 3 3 2 3 7" xfId="11421" xr:uid="{00000000-0005-0000-0000-00002C3E0000}"/>
    <cellStyle name="Note 10 3 3 2 4" xfId="18711" xr:uid="{00000000-0005-0000-0000-00002D3E0000}"/>
    <cellStyle name="Note 10 3 3 2 4 2" xfId="24483" xr:uid="{00000000-0005-0000-0000-00002E3E0000}"/>
    <cellStyle name="Note 10 3 3 2 4 3" xfId="32185" xr:uid="{00000000-0005-0000-0000-00002F3E0000}"/>
    <cellStyle name="Note 10 3 3 2 5" xfId="17953" xr:uid="{00000000-0005-0000-0000-0000303E0000}"/>
    <cellStyle name="Note 10 3 3 2 5 2" xfId="23762" xr:uid="{00000000-0005-0000-0000-0000313E0000}"/>
    <cellStyle name="Note 10 3 3 2 5 2 2" xfId="37225" xr:uid="{00000000-0005-0000-0000-0000323E0000}"/>
    <cellStyle name="Note 10 3 3 2 5 3" xfId="31457" xr:uid="{00000000-0005-0000-0000-0000333E0000}"/>
    <cellStyle name="Note 10 3 3 2 6" xfId="15034" xr:uid="{00000000-0005-0000-0000-0000343E0000}"/>
    <cellStyle name="Note 10 3 3 2 6 2" xfId="28879" xr:uid="{00000000-0005-0000-0000-0000353E0000}"/>
    <cellStyle name="Note 10 3 3 2 7" xfId="21200" xr:uid="{00000000-0005-0000-0000-0000363E0000}"/>
    <cellStyle name="Note 10 3 3 2 7 2" xfId="34663" xr:uid="{00000000-0005-0000-0000-0000373E0000}"/>
    <cellStyle name="Note 10 3 3 2 8" xfId="26954" xr:uid="{00000000-0005-0000-0000-0000383E0000}"/>
    <cellStyle name="Note 10 3 3 2 9" xfId="10758" xr:uid="{00000000-0005-0000-0000-0000393E0000}"/>
    <cellStyle name="Note 10 3 3 3" xfId="5559" xr:uid="{00000000-0005-0000-0000-00003A3E0000}"/>
    <cellStyle name="Note 10 3 3 3 2" xfId="6646" xr:uid="{00000000-0005-0000-0000-00003B3E0000}"/>
    <cellStyle name="Note 10 3 3 3 2 2" xfId="19988" xr:uid="{00000000-0005-0000-0000-00003C3E0000}"/>
    <cellStyle name="Note 10 3 3 3 2 2 2" xfId="25758" xr:uid="{00000000-0005-0000-0000-00003D3E0000}"/>
    <cellStyle name="Note 10 3 3 3 2 2 3" xfId="33461" xr:uid="{00000000-0005-0000-0000-00003E3E0000}"/>
    <cellStyle name="Note 10 3 3 3 2 3" xfId="18085" xr:uid="{00000000-0005-0000-0000-00003F3E0000}"/>
    <cellStyle name="Note 10 3 3 3 2 3 2" xfId="23887" xr:uid="{00000000-0005-0000-0000-0000403E0000}"/>
    <cellStyle name="Note 10 3 3 3 2 3 3" xfId="31584" xr:uid="{00000000-0005-0000-0000-0000413E0000}"/>
    <cellStyle name="Note 10 3 3 3 2 4" xfId="16474" xr:uid="{00000000-0005-0000-0000-0000423E0000}"/>
    <cellStyle name="Note 10 3 3 3 2 4 2" xfId="30091" xr:uid="{00000000-0005-0000-0000-0000433E0000}"/>
    <cellStyle name="Note 10 3 3 3 2 5" xfId="22414" xr:uid="{00000000-0005-0000-0000-0000443E0000}"/>
    <cellStyle name="Note 10 3 3 3 2 5 2" xfId="35877" xr:uid="{00000000-0005-0000-0000-0000453E0000}"/>
    <cellStyle name="Note 10 3 3 3 2 6" xfId="28166" xr:uid="{00000000-0005-0000-0000-0000463E0000}"/>
    <cellStyle name="Note 10 3 3 3 2 7" xfId="11660" xr:uid="{00000000-0005-0000-0000-0000473E0000}"/>
    <cellStyle name="Note 10 3 3 3 3" xfId="19039" xr:uid="{00000000-0005-0000-0000-0000483E0000}"/>
    <cellStyle name="Note 10 3 3 3 3 2" xfId="24811" xr:uid="{00000000-0005-0000-0000-0000493E0000}"/>
    <cellStyle name="Note 10 3 3 3 3 3" xfId="32513" xr:uid="{00000000-0005-0000-0000-00004A3E0000}"/>
    <cellStyle name="Note 10 3 3 3 4" xfId="17112" xr:uid="{00000000-0005-0000-0000-00004B3E0000}"/>
    <cellStyle name="Note 10 3 3 3 4 2" xfId="22953" xr:uid="{00000000-0005-0000-0000-00004C3E0000}"/>
    <cellStyle name="Note 10 3 3 3 4 2 2" xfId="36416" xr:uid="{00000000-0005-0000-0000-00004D3E0000}"/>
    <cellStyle name="Note 10 3 3 3 4 3" xfId="30634" xr:uid="{00000000-0005-0000-0000-00004E3E0000}"/>
    <cellStyle name="Note 10 3 3 3 5" xfId="15388" xr:uid="{00000000-0005-0000-0000-00004F3E0000}"/>
    <cellStyle name="Note 10 3 3 3 5 2" xfId="29193" xr:uid="{00000000-0005-0000-0000-0000503E0000}"/>
    <cellStyle name="Note 10 3 3 3 6" xfId="21515" xr:uid="{00000000-0005-0000-0000-0000513E0000}"/>
    <cellStyle name="Note 10 3 3 3 6 2" xfId="34978" xr:uid="{00000000-0005-0000-0000-0000523E0000}"/>
    <cellStyle name="Note 10 3 3 3 7" xfId="27267" xr:uid="{00000000-0005-0000-0000-0000533E0000}"/>
    <cellStyle name="Note 10 3 3 3 8" xfId="10999" xr:uid="{00000000-0005-0000-0000-0000543E0000}"/>
    <cellStyle name="Note 10 3 3 4" xfId="6036" xr:uid="{00000000-0005-0000-0000-0000553E0000}"/>
    <cellStyle name="Note 10 3 3 4 2" xfId="19449" xr:uid="{00000000-0005-0000-0000-0000563E0000}"/>
    <cellStyle name="Note 10 3 3 4 2 2" xfId="25219" xr:uid="{00000000-0005-0000-0000-0000573E0000}"/>
    <cellStyle name="Note 10 3 3 4 2 3" xfId="32922" xr:uid="{00000000-0005-0000-0000-0000583E0000}"/>
    <cellStyle name="Note 10 3 3 4 3" xfId="17897" xr:uid="{00000000-0005-0000-0000-0000593E0000}"/>
    <cellStyle name="Note 10 3 3 4 3 2" xfId="23707" xr:uid="{00000000-0005-0000-0000-00005A3E0000}"/>
    <cellStyle name="Note 10 3 3 4 3 2 2" xfId="37170" xr:uid="{00000000-0005-0000-0000-00005B3E0000}"/>
    <cellStyle name="Note 10 3 3 4 3 3" xfId="31401" xr:uid="{00000000-0005-0000-0000-00005C3E0000}"/>
    <cellStyle name="Note 10 3 3 4 4" xfId="15865" xr:uid="{00000000-0005-0000-0000-00005D3E0000}"/>
    <cellStyle name="Note 10 3 3 4 4 2" xfId="29577" xr:uid="{00000000-0005-0000-0000-00005E3E0000}"/>
    <cellStyle name="Note 10 3 3 4 5" xfId="21899" xr:uid="{00000000-0005-0000-0000-00005F3E0000}"/>
    <cellStyle name="Note 10 3 3 4 5 2" xfId="35362" xr:uid="{00000000-0005-0000-0000-0000603E0000}"/>
    <cellStyle name="Note 10 3 3 4 6" xfId="27651" xr:uid="{00000000-0005-0000-0000-0000613E0000}"/>
    <cellStyle name="Note 10 3 3 4 7" xfId="11279" xr:uid="{00000000-0005-0000-0000-0000623E0000}"/>
    <cellStyle name="Note 10 3 3 5" xfId="18277" xr:uid="{00000000-0005-0000-0000-0000633E0000}"/>
    <cellStyle name="Note 10 3 3 5 2" xfId="24059" xr:uid="{00000000-0005-0000-0000-0000643E0000}"/>
    <cellStyle name="Note 10 3 3 5 3" xfId="31760" xr:uid="{00000000-0005-0000-0000-0000653E0000}"/>
    <cellStyle name="Note 10 3 3 6" xfId="17419" xr:uid="{00000000-0005-0000-0000-0000663E0000}"/>
    <cellStyle name="Note 10 3 3 6 2" xfId="23245" xr:uid="{00000000-0005-0000-0000-0000673E0000}"/>
    <cellStyle name="Note 10 3 3 6 2 2" xfId="36708" xr:uid="{00000000-0005-0000-0000-0000683E0000}"/>
    <cellStyle name="Note 10 3 3 6 3" xfId="30933" xr:uid="{00000000-0005-0000-0000-0000693E0000}"/>
    <cellStyle name="Note 10 3 3 7" xfId="14285" xr:uid="{00000000-0005-0000-0000-00006A3E0000}"/>
    <cellStyle name="Note 10 3 3 7 2" xfId="28655" xr:uid="{00000000-0005-0000-0000-00006B3E0000}"/>
    <cellStyle name="Note 10 3 3 8" xfId="20998" xr:uid="{00000000-0005-0000-0000-00006C3E0000}"/>
    <cellStyle name="Note 10 3 3 8 2" xfId="34461" xr:uid="{00000000-0005-0000-0000-00006D3E0000}"/>
    <cellStyle name="Note 10 3 3 9" xfId="26754" xr:uid="{00000000-0005-0000-0000-00006E3E0000}"/>
    <cellStyle name="Note 10 3 4" xfId="13220" xr:uid="{00000000-0005-0000-0000-00006F3E0000}"/>
    <cellStyle name="Note 10 3 5" xfId="8982" xr:uid="{00000000-0005-0000-0000-0000703E0000}"/>
    <cellStyle name="Note 10 4" xfId="4398" xr:uid="{00000000-0005-0000-0000-0000713E0000}"/>
    <cellStyle name="Note 10 4 2" xfId="14456" xr:uid="{00000000-0005-0000-0000-0000723E0000}"/>
    <cellStyle name="Note 10 4 3" xfId="10309" xr:uid="{00000000-0005-0000-0000-0000733E0000}"/>
    <cellStyle name="Note 10 5" xfId="12164" xr:uid="{00000000-0005-0000-0000-0000743E0000}"/>
    <cellStyle name="Note 10 6" xfId="7552" xr:uid="{00000000-0005-0000-0000-0000753E0000}"/>
    <cellStyle name="Note 11" xfId="749" xr:uid="{00000000-0005-0000-0000-0000763E0000}"/>
    <cellStyle name="Note 11 2" xfId="1764" xr:uid="{00000000-0005-0000-0000-0000773E0000}"/>
    <cellStyle name="Note 11 2 2" xfId="3001" xr:uid="{00000000-0005-0000-0000-0000783E0000}"/>
    <cellStyle name="Note 11 2 2 2" xfId="13729" xr:uid="{00000000-0005-0000-0000-0000793E0000}"/>
    <cellStyle name="Note 11 2 2 3" xfId="9411" xr:uid="{00000000-0005-0000-0000-00007A3E0000}"/>
    <cellStyle name="Note 11 2 3" xfId="12696" xr:uid="{00000000-0005-0000-0000-00007B3E0000}"/>
    <cellStyle name="Note 11 2 4" xfId="8351" xr:uid="{00000000-0005-0000-0000-00007C3E0000}"/>
    <cellStyle name="Note 11 3" xfId="2506" xr:uid="{00000000-0005-0000-0000-00007D3E0000}"/>
    <cellStyle name="Note 11 3 2" xfId="13234" xr:uid="{00000000-0005-0000-0000-00007E3E0000}"/>
    <cellStyle name="Note 11 3 3" xfId="8995" xr:uid="{00000000-0005-0000-0000-00007F3E0000}"/>
    <cellStyle name="Note 11 4" xfId="12178" xr:uid="{00000000-0005-0000-0000-0000803E0000}"/>
    <cellStyle name="Note 11 5" xfId="7573" xr:uid="{00000000-0005-0000-0000-0000813E0000}"/>
    <cellStyle name="Note 12" xfId="802" xr:uid="{00000000-0005-0000-0000-0000823E0000}"/>
    <cellStyle name="Note 12 2" xfId="1786" xr:uid="{00000000-0005-0000-0000-0000833E0000}"/>
    <cellStyle name="Note 12 2 2" xfId="3019" xr:uid="{00000000-0005-0000-0000-0000843E0000}"/>
    <cellStyle name="Note 12 2 2 2" xfId="13747" xr:uid="{00000000-0005-0000-0000-0000853E0000}"/>
    <cellStyle name="Note 12 2 2 3" xfId="9424" xr:uid="{00000000-0005-0000-0000-0000863E0000}"/>
    <cellStyle name="Note 12 2 3" xfId="12714" xr:uid="{00000000-0005-0000-0000-0000873E0000}"/>
    <cellStyle name="Note 12 2 4" xfId="8368" xr:uid="{00000000-0005-0000-0000-0000883E0000}"/>
    <cellStyle name="Note 12 3" xfId="2524" xr:uid="{00000000-0005-0000-0000-0000893E0000}"/>
    <cellStyle name="Note 12 3 2" xfId="13252" xr:uid="{00000000-0005-0000-0000-00008A3E0000}"/>
    <cellStyle name="Note 12 3 3" xfId="9008" xr:uid="{00000000-0005-0000-0000-00008B3E0000}"/>
    <cellStyle name="Note 12 4" xfId="12196" xr:uid="{00000000-0005-0000-0000-00008C3E0000}"/>
    <cellStyle name="Note 12 5" xfId="7621" xr:uid="{00000000-0005-0000-0000-00008D3E0000}"/>
    <cellStyle name="Note 13" xfId="1348" xr:uid="{00000000-0005-0000-0000-00008E3E0000}"/>
    <cellStyle name="Note 13 2" xfId="2115" xr:uid="{00000000-0005-0000-0000-00008F3E0000}"/>
    <cellStyle name="Note 13 2 2" xfId="3309" xr:uid="{00000000-0005-0000-0000-0000903E0000}"/>
    <cellStyle name="Note 13 2 2 2" xfId="14037" xr:uid="{00000000-0005-0000-0000-0000913E0000}"/>
    <cellStyle name="Note 13 2 2 3" xfId="9671" xr:uid="{00000000-0005-0000-0000-0000923E0000}"/>
    <cellStyle name="Note 13 2 3" xfId="13003" xr:uid="{00000000-0005-0000-0000-0000933E0000}"/>
    <cellStyle name="Note 13 2 4" xfId="8655" xr:uid="{00000000-0005-0000-0000-0000943E0000}"/>
    <cellStyle name="Note 13 3" xfId="2801" xr:uid="{00000000-0005-0000-0000-0000953E0000}"/>
    <cellStyle name="Note 13 3 2" xfId="13529" xr:uid="{00000000-0005-0000-0000-0000963E0000}"/>
    <cellStyle name="Note 13 3 3" xfId="9255" xr:uid="{00000000-0005-0000-0000-0000973E0000}"/>
    <cellStyle name="Note 13 4" xfId="12495" xr:uid="{00000000-0005-0000-0000-0000983E0000}"/>
    <cellStyle name="Note 13 5" xfId="7987" xr:uid="{00000000-0005-0000-0000-0000993E0000}"/>
    <cellStyle name="Note 14" xfId="1431" xr:uid="{00000000-0005-0000-0000-00009A3E0000}"/>
    <cellStyle name="Note 14 2" xfId="2148" xr:uid="{00000000-0005-0000-0000-00009B3E0000}"/>
    <cellStyle name="Note 14 2 2" xfId="3331" xr:uid="{00000000-0005-0000-0000-00009C3E0000}"/>
    <cellStyle name="Note 14 2 2 2" xfId="14059" xr:uid="{00000000-0005-0000-0000-00009D3E0000}"/>
    <cellStyle name="Note 14 2 2 3" xfId="9684" xr:uid="{00000000-0005-0000-0000-00009E3E0000}"/>
    <cellStyle name="Note 14 2 3" xfId="13025" xr:uid="{00000000-0005-0000-0000-00009F3E0000}"/>
    <cellStyle name="Note 14 2 4" xfId="8679" xr:uid="{00000000-0005-0000-0000-0000A03E0000}"/>
    <cellStyle name="Note 14 3" xfId="2823" xr:uid="{00000000-0005-0000-0000-0000A13E0000}"/>
    <cellStyle name="Note 14 3 2" xfId="13551" xr:uid="{00000000-0005-0000-0000-0000A23E0000}"/>
    <cellStyle name="Note 14 3 3" xfId="9268" xr:uid="{00000000-0005-0000-0000-0000A33E0000}"/>
    <cellStyle name="Note 14 4" xfId="12516" xr:uid="{00000000-0005-0000-0000-0000A43E0000}"/>
    <cellStyle name="Note 14 5" xfId="8062" xr:uid="{00000000-0005-0000-0000-0000A53E0000}"/>
    <cellStyle name="Note 15" xfId="1499" xr:uid="{00000000-0005-0000-0000-0000A63E0000}"/>
    <cellStyle name="Note 15 2" xfId="4232" xr:uid="{00000000-0005-0000-0000-0000A73E0000}"/>
    <cellStyle name="Note 15 2 2" xfId="4588" xr:uid="{00000000-0005-0000-0000-0000A83E0000}"/>
    <cellStyle name="Note 15 2 2 2" xfId="14638" xr:uid="{00000000-0005-0000-0000-0000A93E0000}"/>
    <cellStyle name="Note 15 2 2 3" xfId="10472" xr:uid="{00000000-0005-0000-0000-0000AA3E0000}"/>
    <cellStyle name="Note 15 2 3" xfId="14310" xr:uid="{00000000-0005-0000-0000-0000AB3E0000}"/>
    <cellStyle name="Note 15 2 4" xfId="10170" xr:uid="{00000000-0005-0000-0000-0000AC3E0000}"/>
    <cellStyle name="Note 15 3" xfId="4405" xr:uid="{00000000-0005-0000-0000-0000AD3E0000}"/>
    <cellStyle name="Note 15 3 2" xfId="14463" xr:uid="{00000000-0005-0000-0000-0000AE3E0000}"/>
    <cellStyle name="Note 15 3 3" xfId="10313" xr:uid="{00000000-0005-0000-0000-0000AF3E0000}"/>
    <cellStyle name="Note 15 4" xfId="3430" xr:uid="{00000000-0005-0000-0000-0000B03E0000}"/>
    <cellStyle name="Note 15 4 2" xfId="14115" xr:uid="{00000000-0005-0000-0000-0000B13E0000}"/>
    <cellStyle name="Note 15 4 3" xfId="9741" xr:uid="{00000000-0005-0000-0000-0000B23E0000}"/>
    <cellStyle name="Note 15 5" xfId="8121" xr:uid="{00000000-0005-0000-0000-0000B33E0000}"/>
    <cellStyle name="Note 16" xfId="1463" xr:uid="{00000000-0005-0000-0000-0000B43E0000}"/>
    <cellStyle name="Note 16 2" xfId="2838" xr:uid="{00000000-0005-0000-0000-0000B53E0000}"/>
    <cellStyle name="Note 16 2 2" xfId="4601" xr:uid="{00000000-0005-0000-0000-0000B63E0000}"/>
    <cellStyle name="Note 16 2 2 2" xfId="14651" xr:uid="{00000000-0005-0000-0000-0000B73E0000}"/>
    <cellStyle name="Note 16 2 2 3" xfId="10485" xr:uid="{00000000-0005-0000-0000-0000B83E0000}"/>
    <cellStyle name="Note 16 2 3" xfId="13566" xr:uid="{00000000-0005-0000-0000-0000B93E0000}"/>
    <cellStyle name="Note 16 2 4" xfId="9281" xr:uid="{00000000-0005-0000-0000-0000BA3E0000}"/>
    <cellStyle name="Note 16 3" xfId="4418" xr:uid="{00000000-0005-0000-0000-0000BB3E0000}"/>
    <cellStyle name="Note 16 3 2" xfId="14476" xr:uid="{00000000-0005-0000-0000-0000BC3E0000}"/>
    <cellStyle name="Note 16 3 3" xfId="10326" xr:uid="{00000000-0005-0000-0000-0000BD3E0000}"/>
    <cellStyle name="Note 16 4" xfId="12531" xr:uid="{00000000-0005-0000-0000-0000BE3E0000}"/>
    <cellStyle name="Note 16 5" xfId="8092" xr:uid="{00000000-0005-0000-0000-0000BF3E0000}"/>
    <cellStyle name="Note 17" xfId="2288" xr:uid="{00000000-0005-0000-0000-0000C03E0000}"/>
    <cellStyle name="Note 17 2" xfId="4246" xr:uid="{00000000-0005-0000-0000-0000C13E0000}"/>
    <cellStyle name="Note 17 2 2" xfId="4614" xr:uid="{00000000-0005-0000-0000-0000C23E0000}"/>
    <cellStyle name="Note 17 2 2 2" xfId="14664" xr:uid="{00000000-0005-0000-0000-0000C33E0000}"/>
    <cellStyle name="Note 17 2 2 3" xfId="10498" xr:uid="{00000000-0005-0000-0000-0000C43E0000}"/>
    <cellStyle name="Note 17 2 3" xfId="14324" xr:uid="{00000000-0005-0000-0000-0000C53E0000}"/>
    <cellStyle name="Note 17 2 4" xfId="10184" xr:uid="{00000000-0005-0000-0000-0000C63E0000}"/>
    <cellStyle name="Note 17 3" xfId="4431" xr:uid="{00000000-0005-0000-0000-0000C73E0000}"/>
    <cellStyle name="Note 17 3 2" xfId="14489" xr:uid="{00000000-0005-0000-0000-0000C83E0000}"/>
    <cellStyle name="Note 17 3 3" xfId="10339" xr:uid="{00000000-0005-0000-0000-0000C93E0000}"/>
    <cellStyle name="Note 17 4" xfId="3445" xr:uid="{00000000-0005-0000-0000-0000CA3E0000}"/>
    <cellStyle name="Note 17 4 2" xfId="14129" xr:uid="{00000000-0005-0000-0000-0000CB3E0000}"/>
    <cellStyle name="Note 17 4 3" xfId="9755" xr:uid="{00000000-0005-0000-0000-0000CC3E0000}"/>
    <cellStyle name="Note 17 5" xfId="13050" xr:uid="{00000000-0005-0000-0000-0000CD3E0000}"/>
    <cellStyle name="Note 17 6" xfId="8804" xr:uid="{00000000-0005-0000-0000-0000CE3E0000}"/>
    <cellStyle name="Note 18" xfId="2310" xr:uid="{00000000-0005-0000-0000-0000CF3E0000}"/>
    <cellStyle name="Note 18 2" xfId="4259" xr:uid="{00000000-0005-0000-0000-0000D03E0000}"/>
    <cellStyle name="Note 18 2 2" xfId="4627" xr:uid="{00000000-0005-0000-0000-0000D13E0000}"/>
    <cellStyle name="Note 18 2 2 2" xfId="14677" xr:uid="{00000000-0005-0000-0000-0000D23E0000}"/>
    <cellStyle name="Note 18 2 2 3" xfId="10511" xr:uid="{00000000-0005-0000-0000-0000D33E0000}"/>
    <cellStyle name="Note 18 2 3" xfId="14337" xr:uid="{00000000-0005-0000-0000-0000D43E0000}"/>
    <cellStyle name="Note 18 2 4" xfId="10197" xr:uid="{00000000-0005-0000-0000-0000D53E0000}"/>
    <cellStyle name="Note 18 3" xfId="4444" xr:uid="{00000000-0005-0000-0000-0000D63E0000}"/>
    <cellStyle name="Note 18 3 2" xfId="14502" xr:uid="{00000000-0005-0000-0000-0000D73E0000}"/>
    <cellStyle name="Note 18 3 3" xfId="10352" xr:uid="{00000000-0005-0000-0000-0000D83E0000}"/>
    <cellStyle name="Note 18 4" xfId="3458" xr:uid="{00000000-0005-0000-0000-0000D93E0000}"/>
    <cellStyle name="Note 18 4 2" xfId="14142" xr:uid="{00000000-0005-0000-0000-0000DA3E0000}"/>
    <cellStyle name="Note 18 4 3" xfId="9768" xr:uid="{00000000-0005-0000-0000-0000DB3E0000}"/>
    <cellStyle name="Note 18 5" xfId="13064" xr:uid="{00000000-0005-0000-0000-0000DC3E0000}"/>
    <cellStyle name="Note 18 6" xfId="8825" xr:uid="{00000000-0005-0000-0000-0000DD3E0000}"/>
    <cellStyle name="Note 19" xfId="2340" xr:uid="{00000000-0005-0000-0000-0000DE3E0000}"/>
    <cellStyle name="Note 19 2" xfId="4272" xr:uid="{00000000-0005-0000-0000-0000DF3E0000}"/>
    <cellStyle name="Note 19 2 2" xfId="4640" xr:uid="{00000000-0005-0000-0000-0000E03E0000}"/>
    <cellStyle name="Note 19 2 2 2" xfId="14690" xr:uid="{00000000-0005-0000-0000-0000E13E0000}"/>
    <cellStyle name="Note 19 2 2 3" xfId="10524" xr:uid="{00000000-0005-0000-0000-0000E23E0000}"/>
    <cellStyle name="Note 19 2 3" xfId="14350" xr:uid="{00000000-0005-0000-0000-0000E33E0000}"/>
    <cellStyle name="Note 19 2 4" xfId="10210" xr:uid="{00000000-0005-0000-0000-0000E43E0000}"/>
    <cellStyle name="Note 19 3" xfId="4457" xr:uid="{00000000-0005-0000-0000-0000E53E0000}"/>
    <cellStyle name="Note 19 3 2" xfId="14515" xr:uid="{00000000-0005-0000-0000-0000E63E0000}"/>
    <cellStyle name="Note 19 3 3" xfId="10365" xr:uid="{00000000-0005-0000-0000-0000E73E0000}"/>
    <cellStyle name="Note 19 4" xfId="13080" xr:uid="{00000000-0005-0000-0000-0000E83E0000}"/>
    <cellStyle name="Note 19 5" xfId="8852" xr:uid="{00000000-0005-0000-0000-0000E93E0000}"/>
    <cellStyle name="Note 2" xfId="605" xr:uid="{00000000-0005-0000-0000-0000EA3E0000}"/>
    <cellStyle name="Note 2 10" xfId="37353" xr:uid="{00000000-0005-0000-0000-0000EB3E0000}"/>
    <cellStyle name="Note 2 2" xfId="943" xr:uid="{00000000-0005-0000-0000-0000EC3E0000}"/>
    <cellStyle name="Note 2 2 2" xfId="1321" xr:uid="{00000000-0005-0000-0000-0000ED3E0000}"/>
    <cellStyle name="Note 2 2 2 2" xfId="2094" xr:uid="{00000000-0005-0000-0000-0000EE3E0000}"/>
    <cellStyle name="Note 2 2 2 2 2" xfId="3289" xr:uid="{00000000-0005-0000-0000-0000EF3E0000}"/>
    <cellStyle name="Note 2 2 2 2 2 2" xfId="14017" xr:uid="{00000000-0005-0000-0000-0000F03E0000}"/>
    <cellStyle name="Note 2 2 2 2 2 3" xfId="9655" xr:uid="{00000000-0005-0000-0000-0000F13E0000}"/>
    <cellStyle name="Note 2 2 2 2 3" xfId="4965" xr:uid="{00000000-0005-0000-0000-0000F23E0000}"/>
    <cellStyle name="Note 2 2 2 2 3 2" xfId="5630" xr:uid="{00000000-0005-0000-0000-0000F33E0000}"/>
    <cellStyle name="Note 2 2 2 2 3 2 2" xfId="6717" xr:uid="{00000000-0005-0000-0000-0000F43E0000}"/>
    <cellStyle name="Note 2 2 2 2 3 2 2 2" xfId="20041" xr:uid="{00000000-0005-0000-0000-0000F53E0000}"/>
    <cellStyle name="Note 2 2 2 2 3 2 2 2 2" xfId="25811" xr:uid="{00000000-0005-0000-0000-0000F63E0000}"/>
    <cellStyle name="Note 2 2 2 2 3 2 2 2 3" xfId="33514" xr:uid="{00000000-0005-0000-0000-0000F73E0000}"/>
    <cellStyle name="Note 2 2 2 2 3 2 2 3" xfId="16973" xr:uid="{00000000-0005-0000-0000-0000F83E0000}"/>
    <cellStyle name="Note 2 2 2 2 3 2 2 3 2" xfId="22823" xr:uid="{00000000-0005-0000-0000-0000F93E0000}"/>
    <cellStyle name="Note 2 2 2 2 3 2 2 3 2 2" xfId="36286" xr:uid="{00000000-0005-0000-0000-0000FA3E0000}"/>
    <cellStyle name="Note 2 2 2 2 3 2 2 3 3" xfId="30501" xr:uid="{00000000-0005-0000-0000-0000FB3E0000}"/>
    <cellStyle name="Note 2 2 2 2 3 2 2 4" xfId="16545" xr:uid="{00000000-0005-0000-0000-0000FC3E0000}"/>
    <cellStyle name="Note 2 2 2 2 3 2 2 4 2" xfId="30137" xr:uid="{00000000-0005-0000-0000-0000FD3E0000}"/>
    <cellStyle name="Note 2 2 2 2 3 2 2 5" xfId="22460" xr:uid="{00000000-0005-0000-0000-0000FE3E0000}"/>
    <cellStyle name="Note 2 2 2 2 3 2 2 5 2" xfId="35923" xr:uid="{00000000-0005-0000-0000-0000FF3E0000}"/>
    <cellStyle name="Note 2 2 2 2 3 2 2 6" xfId="28212" xr:uid="{00000000-0005-0000-0000-0000003F0000}"/>
    <cellStyle name="Note 2 2 2 2 3 2 3" xfId="19092" xr:uid="{00000000-0005-0000-0000-0000013F0000}"/>
    <cellStyle name="Note 2 2 2 2 3 2 3 2" xfId="24864" xr:uid="{00000000-0005-0000-0000-0000023F0000}"/>
    <cellStyle name="Note 2 2 2 2 3 2 3 3" xfId="32566" xr:uid="{00000000-0005-0000-0000-0000033F0000}"/>
    <cellStyle name="Note 2 2 2 2 3 2 4" xfId="17356" xr:uid="{00000000-0005-0000-0000-0000043F0000}"/>
    <cellStyle name="Note 2 2 2 2 3 2 4 2" xfId="23185" xr:uid="{00000000-0005-0000-0000-0000053F0000}"/>
    <cellStyle name="Note 2 2 2 2 3 2 4 2 2" xfId="36648" xr:uid="{00000000-0005-0000-0000-0000063F0000}"/>
    <cellStyle name="Note 2 2 2 2 3 2 4 3" xfId="30872" xr:uid="{00000000-0005-0000-0000-0000073F0000}"/>
    <cellStyle name="Note 2 2 2 2 3 2 5" xfId="15459" xr:uid="{00000000-0005-0000-0000-0000083F0000}"/>
    <cellStyle name="Note 2 2 2 2 3 2 5 2" xfId="29239" xr:uid="{00000000-0005-0000-0000-0000093F0000}"/>
    <cellStyle name="Note 2 2 2 2 3 2 6" xfId="21561" xr:uid="{00000000-0005-0000-0000-00000A3F0000}"/>
    <cellStyle name="Note 2 2 2 2 3 2 6 2" xfId="35024" xr:uid="{00000000-0005-0000-0000-00000B3F0000}"/>
    <cellStyle name="Note 2 2 2 2 3 2 7" xfId="27313" xr:uid="{00000000-0005-0000-0000-00000C3F0000}"/>
    <cellStyle name="Note 2 2 2 2 3 3" xfId="5805" xr:uid="{00000000-0005-0000-0000-00000D3F0000}"/>
    <cellStyle name="Note 2 2 2 2 3 3 2" xfId="6892" xr:uid="{00000000-0005-0000-0000-00000E3F0000}"/>
    <cellStyle name="Note 2 2 2 2 3 3 2 2" xfId="20188" xr:uid="{00000000-0005-0000-0000-00000F3F0000}"/>
    <cellStyle name="Note 2 2 2 2 3 3 2 2 2" xfId="25958" xr:uid="{00000000-0005-0000-0000-0000103F0000}"/>
    <cellStyle name="Note 2 2 2 2 3 3 2 2 3" xfId="33661" xr:uid="{00000000-0005-0000-0000-0000113F0000}"/>
    <cellStyle name="Note 2 2 2 2 3 3 2 3" xfId="18351" xr:uid="{00000000-0005-0000-0000-0000123F0000}"/>
    <cellStyle name="Note 2 2 2 2 3 3 2 3 2" xfId="24131" xr:uid="{00000000-0005-0000-0000-0000133F0000}"/>
    <cellStyle name="Note 2 2 2 2 3 3 2 3 3" xfId="31832" xr:uid="{00000000-0005-0000-0000-0000143F0000}"/>
    <cellStyle name="Note 2 2 2 2 3 3 2 4" xfId="16720" xr:uid="{00000000-0005-0000-0000-0000153F0000}"/>
    <cellStyle name="Note 2 2 2 2 3 3 2 4 2" xfId="30273" xr:uid="{00000000-0005-0000-0000-0000163F0000}"/>
    <cellStyle name="Note 2 2 2 2 3 3 2 5" xfId="22596" xr:uid="{00000000-0005-0000-0000-0000173F0000}"/>
    <cellStyle name="Note 2 2 2 2 3 3 2 5 2" xfId="36059" xr:uid="{00000000-0005-0000-0000-0000183F0000}"/>
    <cellStyle name="Note 2 2 2 2 3 3 2 6" xfId="28348" xr:uid="{00000000-0005-0000-0000-0000193F0000}"/>
    <cellStyle name="Note 2 2 2 2 3 3 3" xfId="19239" xr:uid="{00000000-0005-0000-0000-00001A3F0000}"/>
    <cellStyle name="Note 2 2 2 2 3 3 3 2" xfId="25010" xr:uid="{00000000-0005-0000-0000-00001B3F0000}"/>
    <cellStyle name="Note 2 2 2 2 3 3 3 3" xfId="32712" xr:uid="{00000000-0005-0000-0000-00001C3F0000}"/>
    <cellStyle name="Note 2 2 2 2 3 3 4" xfId="18040" xr:uid="{00000000-0005-0000-0000-00001D3F0000}"/>
    <cellStyle name="Note 2 2 2 2 3 3 4 2" xfId="23844" xr:uid="{00000000-0005-0000-0000-00001E3F0000}"/>
    <cellStyle name="Note 2 2 2 2 3 3 4 3" xfId="31541" xr:uid="{00000000-0005-0000-0000-00001F3F0000}"/>
    <cellStyle name="Note 2 2 2 2 3 3 5" xfId="15634" xr:uid="{00000000-0005-0000-0000-0000203F0000}"/>
    <cellStyle name="Note 2 2 2 2 3 3 5 2" xfId="29375" xr:uid="{00000000-0005-0000-0000-0000213F0000}"/>
    <cellStyle name="Note 2 2 2 2 3 3 6" xfId="21697" xr:uid="{00000000-0005-0000-0000-0000223F0000}"/>
    <cellStyle name="Note 2 2 2 2 3 3 6 2" xfId="35160" xr:uid="{00000000-0005-0000-0000-0000233F0000}"/>
    <cellStyle name="Note 2 2 2 2 3 3 7" xfId="27449" xr:uid="{00000000-0005-0000-0000-0000243F0000}"/>
    <cellStyle name="Note 2 2 2 2 3 4" xfId="6132" xr:uid="{00000000-0005-0000-0000-0000253F0000}"/>
    <cellStyle name="Note 2 2 2 2 3 4 2" xfId="19527" xr:uid="{00000000-0005-0000-0000-0000263F0000}"/>
    <cellStyle name="Note 2 2 2 2 3 4 2 2" xfId="25297" xr:uid="{00000000-0005-0000-0000-0000273F0000}"/>
    <cellStyle name="Note 2 2 2 2 3 4 2 3" xfId="33000" xr:uid="{00000000-0005-0000-0000-0000283F0000}"/>
    <cellStyle name="Note 2 2 2 2 3 4 3" xfId="17185" xr:uid="{00000000-0005-0000-0000-0000293F0000}"/>
    <cellStyle name="Note 2 2 2 2 3 4 3 2" xfId="23024" xr:uid="{00000000-0005-0000-0000-00002A3F0000}"/>
    <cellStyle name="Note 2 2 2 2 3 4 3 2 2" xfId="36487" xr:uid="{00000000-0005-0000-0000-00002B3F0000}"/>
    <cellStyle name="Note 2 2 2 2 3 4 3 3" xfId="30706" xr:uid="{00000000-0005-0000-0000-00002C3F0000}"/>
    <cellStyle name="Note 2 2 2 2 3 4 4" xfId="15961" xr:uid="{00000000-0005-0000-0000-00002D3F0000}"/>
    <cellStyle name="Note 2 2 2 2 3 4 4 2" xfId="29648" xr:uid="{00000000-0005-0000-0000-00002E3F0000}"/>
    <cellStyle name="Note 2 2 2 2 3 4 5" xfId="21970" xr:uid="{00000000-0005-0000-0000-00002F3F0000}"/>
    <cellStyle name="Note 2 2 2 2 3 4 5 2" xfId="35433" xr:uid="{00000000-0005-0000-0000-0000303F0000}"/>
    <cellStyle name="Note 2 2 2 2 3 4 6" xfId="27722" xr:uid="{00000000-0005-0000-0000-0000313F0000}"/>
    <cellStyle name="Note 2 2 2 2 3 5" xfId="18551" xr:uid="{00000000-0005-0000-0000-0000323F0000}"/>
    <cellStyle name="Note 2 2 2 2 3 5 2" xfId="24324" xr:uid="{00000000-0005-0000-0000-0000333F0000}"/>
    <cellStyle name="Note 2 2 2 2 3 5 3" xfId="32025" xr:uid="{00000000-0005-0000-0000-0000343F0000}"/>
    <cellStyle name="Note 2 2 2 2 3 6" xfId="17220" xr:uid="{00000000-0005-0000-0000-0000353F0000}"/>
    <cellStyle name="Note 2 2 2 2 3 6 2" xfId="23056" xr:uid="{00000000-0005-0000-0000-0000363F0000}"/>
    <cellStyle name="Note 2 2 2 2 3 6 2 2" xfId="36519" xr:uid="{00000000-0005-0000-0000-0000373F0000}"/>
    <cellStyle name="Note 2 2 2 2 3 6 3" xfId="30739" xr:uid="{00000000-0005-0000-0000-0000383F0000}"/>
    <cellStyle name="Note 2 2 2 2 3 7" xfId="14865" xr:uid="{00000000-0005-0000-0000-0000393F0000}"/>
    <cellStyle name="Note 2 2 2 2 3 7 2" xfId="28748" xr:uid="{00000000-0005-0000-0000-00003A3F0000}"/>
    <cellStyle name="Note 2 2 2 2 3 8" xfId="21069" xr:uid="{00000000-0005-0000-0000-00003B3F0000}"/>
    <cellStyle name="Note 2 2 2 2 3 8 2" xfId="34532" xr:uid="{00000000-0005-0000-0000-00003C3F0000}"/>
    <cellStyle name="Note 2 2 2 2 3 9" xfId="26823" xr:uid="{00000000-0005-0000-0000-00003D3F0000}"/>
    <cellStyle name="Note 2 2 2 2 4" xfId="12983" xr:uid="{00000000-0005-0000-0000-00003E3F0000}"/>
    <cellStyle name="Note 2 2 2 2 5" xfId="8638" xr:uid="{00000000-0005-0000-0000-00003F3F0000}"/>
    <cellStyle name="Note 2 2 2 3" xfId="2781" xr:uid="{00000000-0005-0000-0000-0000403F0000}"/>
    <cellStyle name="Note 2 2 2 3 2" xfId="4966" xr:uid="{00000000-0005-0000-0000-0000413F0000}"/>
    <cellStyle name="Note 2 2 2 3 2 2" xfId="5631" xr:uid="{00000000-0005-0000-0000-0000423F0000}"/>
    <cellStyle name="Note 2 2 2 3 2 2 2" xfId="6718" xr:uid="{00000000-0005-0000-0000-0000433F0000}"/>
    <cellStyle name="Note 2 2 2 3 2 2 2 2" xfId="20042" xr:uid="{00000000-0005-0000-0000-0000443F0000}"/>
    <cellStyle name="Note 2 2 2 3 2 2 2 2 2" xfId="25812" xr:uid="{00000000-0005-0000-0000-0000453F0000}"/>
    <cellStyle name="Note 2 2 2 3 2 2 2 2 3" xfId="33515" xr:uid="{00000000-0005-0000-0000-0000463F0000}"/>
    <cellStyle name="Note 2 2 2 3 2 2 2 3" xfId="18072" xr:uid="{00000000-0005-0000-0000-0000473F0000}"/>
    <cellStyle name="Note 2 2 2 3 2 2 2 3 2" xfId="23874" xr:uid="{00000000-0005-0000-0000-0000483F0000}"/>
    <cellStyle name="Note 2 2 2 3 2 2 2 3 3" xfId="31571" xr:uid="{00000000-0005-0000-0000-0000493F0000}"/>
    <cellStyle name="Note 2 2 2 3 2 2 2 4" xfId="16546" xr:uid="{00000000-0005-0000-0000-00004A3F0000}"/>
    <cellStyle name="Note 2 2 2 3 2 2 2 4 2" xfId="30138" xr:uid="{00000000-0005-0000-0000-00004B3F0000}"/>
    <cellStyle name="Note 2 2 2 3 2 2 2 5" xfId="22461" xr:uid="{00000000-0005-0000-0000-00004C3F0000}"/>
    <cellStyle name="Note 2 2 2 3 2 2 2 5 2" xfId="35924" xr:uid="{00000000-0005-0000-0000-00004D3F0000}"/>
    <cellStyle name="Note 2 2 2 3 2 2 2 6" xfId="28213" xr:uid="{00000000-0005-0000-0000-00004E3F0000}"/>
    <cellStyle name="Note 2 2 2 3 2 2 3" xfId="19093" xr:uid="{00000000-0005-0000-0000-00004F3F0000}"/>
    <cellStyle name="Note 2 2 2 3 2 2 3 2" xfId="24865" xr:uid="{00000000-0005-0000-0000-0000503F0000}"/>
    <cellStyle name="Note 2 2 2 3 2 2 3 3" xfId="32567" xr:uid="{00000000-0005-0000-0000-0000513F0000}"/>
    <cellStyle name="Note 2 2 2 3 2 2 4" xfId="17942" xr:uid="{00000000-0005-0000-0000-0000523F0000}"/>
    <cellStyle name="Note 2 2 2 3 2 2 4 2" xfId="23751" xr:uid="{00000000-0005-0000-0000-0000533F0000}"/>
    <cellStyle name="Note 2 2 2 3 2 2 4 2 2" xfId="37214" xr:uid="{00000000-0005-0000-0000-0000543F0000}"/>
    <cellStyle name="Note 2 2 2 3 2 2 4 3" xfId="31446" xr:uid="{00000000-0005-0000-0000-0000553F0000}"/>
    <cellStyle name="Note 2 2 2 3 2 2 5" xfId="15460" xr:uid="{00000000-0005-0000-0000-0000563F0000}"/>
    <cellStyle name="Note 2 2 2 3 2 2 5 2" xfId="29240" xr:uid="{00000000-0005-0000-0000-0000573F0000}"/>
    <cellStyle name="Note 2 2 2 3 2 2 6" xfId="21562" xr:uid="{00000000-0005-0000-0000-0000583F0000}"/>
    <cellStyle name="Note 2 2 2 3 2 2 6 2" xfId="35025" xr:uid="{00000000-0005-0000-0000-0000593F0000}"/>
    <cellStyle name="Note 2 2 2 3 2 2 7" xfId="27314" xr:uid="{00000000-0005-0000-0000-00005A3F0000}"/>
    <cellStyle name="Note 2 2 2 3 2 3" xfId="5806" xr:uid="{00000000-0005-0000-0000-00005B3F0000}"/>
    <cellStyle name="Note 2 2 2 3 2 3 2" xfId="6893" xr:uid="{00000000-0005-0000-0000-00005C3F0000}"/>
    <cellStyle name="Note 2 2 2 3 2 3 2 2" xfId="20189" xr:uid="{00000000-0005-0000-0000-00005D3F0000}"/>
    <cellStyle name="Note 2 2 2 3 2 3 2 2 2" xfId="25959" xr:uid="{00000000-0005-0000-0000-00005E3F0000}"/>
    <cellStyle name="Note 2 2 2 3 2 3 2 2 3" xfId="33662" xr:uid="{00000000-0005-0000-0000-00005F3F0000}"/>
    <cellStyle name="Note 2 2 2 3 2 3 2 3" xfId="20534" xr:uid="{00000000-0005-0000-0000-0000603F0000}"/>
    <cellStyle name="Note 2 2 2 3 2 3 2 3 2" xfId="26299" xr:uid="{00000000-0005-0000-0000-0000613F0000}"/>
    <cellStyle name="Note 2 2 2 3 2 3 2 3 3" xfId="34003" xr:uid="{00000000-0005-0000-0000-0000623F0000}"/>
    <cellStyle name="Note 2 2 2 3 2 3 2 4" xfId="16721" xr:uid="{00000000-0005-0000-0000-0000633F0000}"/>
    <cellStyle name="Note 2 2 2 3 2 3 2 4 2" xfId="30274" xr:uid="{00000000-0005-0000-0000-0000643F0000}"/>
    <cellStyle name="Note 2 2 2 3 2 3 2 5" xfId="22597" xr:uid="{00000000-0005-0000-0000-0000653F0000}"/>
    <cellStyle name="Note 2 2 2 3 2 3 2 5 2" xfId="36060" xr:uid="{00000000-0005-0000-0000-0000663F0000}"/>
    <cellStyle name="Note 2 2 2 3 2 3 2 6" xfId="28349" xr:uid="{00000000-0005-0000-0000-0000673F0000}"/>
    <cellStyle name="Note 2 2 2 3 2 3 3" xfId="19240" xr:uid="{00000000-0005-0000-0000-0000683F0000}"/>
    <cellStyle name="Note 2 2 2 3 2 3 3 2" xfId="25011" xr:uid="{00000000-0005-0000-0000-0000693F0000}"/>
    <cellStyle name="Note 2 2 2 3 2 3 3 3" xfId="32713" xr:uid="{00000000-0005-0000-0000-00006A3F0000}"/>
    <cellStyle name="Note 2 2 2 3 2 3 4" xfId="17883" xr:uid="{00000000-0005-0000-0000-00006B3F0000}"/>
    <cellStyle name="Note 2 2 2 3 2 3 4 2" xfId="23694" xr:uid="{00000000-0005-0000-0000-00006C3F0000}"/>
    <cellStyle name="Note 2 2 2 3 2 3 4 2 2" xfId="37157" xr:uid="{00000000-0005-0000-0000-00006D3F0000}"/>
    <cellStyle name="Note 2 2 2 3 2 3 4 3" xfId="31387" xr:uid="{00000000-0005-0000-0000-00006E3F0000}"/>
    <cellStyle name="Note 2 2 2 3 2 3 5" xfId="15635" xr:uid="{00000000-0005-0000-0000-00006F3F0000}"/>
    <cellStyle name="Note 2 2 2 3 2 3 5 2" xfId="29376" xr:uid="{00000000-0005-0000-0000-0000703F0000}"/>
    <cellStyle name="Note 2 2 2 3 2 3 6" xfId="21698" xr:uid="{00000000-0005-0000-0000-0000713F0000}"/>
    <cellStyle name="Note 2 2 2 3 2 3 6 2" xfId="35161" xr:uid="{00000000-0005-0000-0000-0000723F0000}"/>
    <cellStyle name="Note 2 2 2 3 2 3 7" xfId="27450" xr:uid="{00000000-0005-0000-0000-0000733F0000}"/>
    <cellStyle name="Note 2 2 2 3 2 4" xfId="6133" xr:uid="{00000000-0005-0000-0000-0000743F0000}"/>
    <cellStyle name="Note 2 2 2 3 2 4 2" xfId="19528" xr:uid="{00000000-0005-0000-0000-0000753F0000}"/>
    <cellStyle name="Note 2 2 2 3 2 4 2 2" xfId="25298" xr:uid="{00000000-0005-0000-0000-0000763F0000}"/>
    <cellStyle name="Note 2 2 2 3 2 4 2 3" xfId="33001" xr:uid="{00000000-0005-0000-0000-0000773F0000}"/>
    <cellStyle name="Note 2 2 2 3 2 4 3" xfId="17353" xr:uid="{00000000-0005-0000-0000-0000783F0000}"/>
    <cellStyle name="Note 2 2 2 3 2 4 3 2" xfId="23182" xr:uid="{00000000-0005-0000-0000-0000793F0000}"/>
    <cellStyle name="Note 2 2 2 3 2 4 3 2 2" xfId="36645" xr:uid="{00000000-0005-0000-0000-00007A3F0000}"/>
    <cellStyle name="Note 2 2 2 3 2 4 3 3" xfId="30869" xr:uid="{00000000-0005-0000-0000-00007B3F0000}"/>
    <cellStyle name="Note 2 2 2 3 2 4 4" xfId="15962" xr:uid="{00000000-0005-0000-0000-00007C3F0000}"/>
    <cellStyle name="Note 2 2 2 3 2 4 4 2" xfId="29649" xr:uid="{00000000-0005-0000-0000-00007D3F0000}"/>
    <cellStyle name="Note 2 2 2 3 2 4 5" xfId="21971" xr:uid="{00000000-0005-0000-0000-00007E3F0000}"/>
    <cellStyle name="Note 2 2 2 3 2 4 5 2" xfId="35434" xr:uid="{00000000-0005-0000-0000-00007F3F0000}"/>
    <cellStyle name="Note 2 2 2 3 2 4 6" xfId="27723" xr:uid="{00000000-0005-0000-0000-0000803F0000}"/>
    <cellStyle name="Note 2 2 2 3 2 5" xfId="18552" xr:uid="{00000000-0005-0000-0000-0000813F0000}"/>
    <cellStyle name="Note 2 2 2 3 2 5 2" xfId="24325" xr:uid="{00000000-0005-0000-0000-0000823F0000}"/>
    <cellStyle name="Note 2 2 2 3 2 5 3" xfId="32026" xr:uid="{00000000-0005-0000-0000-0000833F0000}"/>
    <cellStyle name="Note 2 2 2 3 2 6" xfId="17720" xr:uid="{00000000-0005-0000-0000-0000843F0000}"/>
    <cellStyle name="Note 2 2 2 3 2 6 2" xfId="23535" xr:uid="{00000000-0005-0000-0000-0000853F0000}"/>
    <cellStyle name="Note 2 2 2 3 2 6 2 2" xfId="36998" xr:uid="{00000000-0005-0000-0000-0000863F0000}"/>
    <cellStyle name="Note 2 2 2 3 2 6 3" xfId="31226" xr:uid="{00000000-0005-0000-0000-0000873F0000}"/>
    <cellStyle name="Note 2 2 2 3 2 7" xfId="14866" xr:uid="{00000000-0005-0000-0000-0000883F0000}"/>
    <cellStyle name="Note 2 2 2 3 2 7 2" xfId="28749" xr:uid="{00000000-0005-0000-0000-0000893F0000}"/>
    <cellStyle name="Note 2 2 2 3 2 8" xfId="21070" xr:uid="{00000000-0005-0000-0000-00008A3F0000}"/>
    <cellStyle name="Note 2 2 2 3 2 8 2" xfId="34533" xr:uid="{00000000-0005-0000-0000-00008B3F0000}"/>
    <cellStyle name="Note 2 2 2 3 2 9" xfId="26824" xr:uid="{00000000-0005-0000-0000-00008C3F0000}"/>
    <cellStyle name="Note 2 2 2 3 3" xfId="13509" xr:uid="{00000000-0005-0000-0000-00008D3F0000}"/>
    <cellStyle name="Note 2 2 2 3 4" xfId="9239" xr:uid="{00000000-0005-0000-0000-00008E3F0000}"/>
    <cellStyle name="Note 2 2 2 4" xfId="3988" xr:uid="{00000000-0005-0000-0000-00008F3F0000}"/>
    <cellStyle name="Note 2 2 2 4 2" xfId="5191" xr:uid="{00000000-0005-0000-0000-0000903F0000}"/>
    <cellStyle name="Note 2 2 2 4 2 10" xfId="10745" xr:uid="{00000000-0005-0000-0000-0000913F0000}"/>
    <cellStyle name="Note 2 2 2 4 2 2" xfId="5760" xr:uid="{00000000-0005-0000-0000-0000923F0000}"/>
    <cellStyle name="Note 2 2 2 4 2 2 2" xfId="6847" xr:uid="{00000000-0005-0000-0000-0000933F0000}"/>
    <cellStyle name="Note 2 2 2 4 2 2 2 2" xfId="20150" xr:uid="{00000000-0005-0000-0000-0000943F0000}"/>
    <cellStyle name="Note 2 2 2 4 2 2 2 2 2" xfId="25920" xr:uid="{00000000-0005-0000-0000-0000953F0000}"/>
    <cellStyle name="Note 2 2 2 4 2 2 2 2 3" xfId="33623" xr:uid="{00000000-0005-0000-0000-0000963F0000}"/>
    <cellStyle name="Note 2 2 2 4 2 2 2 3" xfId="20875" xr:uid="{00000000-0005-0000-0000-0000973F0000}"/>
    <cellStyle name="Note 2 2 2 4 2 2 2 3 2" xfId="26635" xr:uid="{00000000-0005-0000-0000-0000983F0000}"/>
    <cellStyle name="Note 2 2 2 4 2 2 2 3 3" xfId="34340" xr:uid="{00000000-0005-0000-0000-0000993F0000}"/>
    <cellStyle name="Note 2 2 2 4 2 2 2 4" xfId="16675" xr:uid="{00000000-0005-0000-0000-00009A3F0000}"/>
    <cellStyle name="Note 2 2 2 4 2 2 2 4 2" xfId="30237" xr:uid="{00000000-0005-0000-0000-00009B3F0000}"/>
    <cellStyle name="Note 2 2 2 4 2 2 2 5" xfId="22560" xr:uid="{00000000-0005-0000-0000-00009C3F0000}"/>
    <cellStyle name="Note 2 2 2 4 2 2 2 5 2" xfId="36023" xr:uid="{00000000-0005-0000-0000-00009D3F0000}"/>
    <cellStyle name="Note 2 2 2 4 2 2 2 6" xfId="28312" xr:uid="{00000000-0005-0000-0000-00009E3F0000}"/>
    <cellStyle name="Note 2 2 2 4 2 2 2 7" xfId="11754" xr:uid="{00000000-0005-0000-0000-00009F3F0000}"/>
    <cellStyle name="Note 2 2 2 4 2 2 3" xfId="19201" xr:uid="{00000000-0005-0000-0000-0000A03F0000}"/>
    <cellStyle name="Note 2 2 2 4 2 2 3 2" xfId="24972" xr:uid="{00000000-0005-0000-0000-0000A13F0000}"/>
    <cellStyle name="Note 2 2 2 4 2 2 3 3" xfId="32674" xr:uid="{00000000-0005-0000-0000-0000A23F0000}"/>
    <cellStyle name="Note 2 2 2 4 2 2 4" xfId="17232" xr:uid="{00000000-0005-0000-0000-0000A33F0000}"/>
    <cellStyle name="Note 2 2 2 4 2 2 4 2" xfId="23067" xr:uid="{00000000-0005-0000-0000-0000A43F0000}"/>
    <cellStyle name="Note 2 2 2 4 2 2 4 2 2" xfId="36530" xr:uid="{00000000-0005-0000-0000-0000A53F0000}"/>
    <cellStyle name="Note 2 2 2 4 2 2 4 3" xfId="30751" xr:uid="{00000000-0005-0000-0000-0000A63F0000}"/>
    <cellStyle name="Note 2 2 2 4 2 2 5" xfId="15589" xr:uid="{00000000-0005-0000-0000-0000A73F0000}"/>
    <cellStyle name="Note 2 2 2 4 2 2 5 2" xfId="29339" xr:uid="{00000000-0005-0000-0000-0000A83F0000}"/>
    <cellStyle name="Note 2 2 2 4 2 2 6" xfId="21661" xr:uid="{00000000-0005-0000-0000-0000A93F0000}"/>
    <cellStyle name="Note 2 2 2 4 2 2 6 2" xfId="35124" xr:uid="{00000000-0005-0000-0000-0000AA3F0000}"/>
    <cellStyle name="Note 2 2 2 4 2 2 7" xfId="27413" xr:uid="{00000000-0005-0000-0000-0000AB3F0000}"/>
    <cellStyle name="Note 2 2 2 4 2 2 8" xfId="11093" xr:uid="{00000000-0005-0000-0000-0000AC3F0000}"/>
    <cellStyle name="Note 2 2 2 4 2 3" xfId="5923" xr:uid="{00000000-0005-0000-0000-0000AD3F0000}"/>
    <cellStyle name="Note 2 2 2 4 2 3 2" xfId="7010" xr:uid="{00000000-0005-0000-0000-0000AE3F0000}"/>
    <cellStyle name="Note 2 2 2 4 2 3 2 2" xfId="20306" xr:uid="{00000000-0005-0000-0000-0000AF3F0000}"/>
    <cellStyle name="Note 2 2 2 4 2 3 2 2 2" xfId="26076" xr:uid="{00000000-0005-0000-0000-0000B03F0000}"/>
    <cellStyle name="Note 2 2 2 4 2 3 2 2 3" xfId="33779" xr:uid="{00000000-0005-0000-0000-0000B13F0000}"/>
    <cellStyle name="Note 2 2 2 4 2 3 2 3" xfId="18265" xr:uid="{00000000-0005-0000-0000-0000B23F0000}"/>
    <cellStyle name="Note 2 2 2 4 2 3 2 3 2" xfId="24047" xr:uid="{00000000-0005-0000-0000-0000B33F0000}"/>
    <cellStyle name="Note 2 2 2 4 2 3 2 3 3" xfId="31748" xr:uid="{00000000-0005-0000-0000-0000B43F0000}"/>
    <cellStyle name="Note 2 2 2 4 2 3 2 4" xfId="16838" xr:uid="{00000000-0005-0000-0000-0000B53F0000}"/>
    <cellStyle name="Note 2 2 2 4 2 3 2 4 2" xfId="30391" xr:uid="{00000000-0005-0000-0000-0000B63F0000}"/>
    <cellStyle name="Note 2 2 2 4 2 3 2 5" xfId="22714" xr:uid="{00000000-0005-0000-0000-0000B73F0000}"/>
    <cellStyle name="Note 2 2 2 4 2 3 2 5 2" xfId="36177" xr:uid="{00000000-0005-0000-0000-0000B83F0000}"/>
    <cellStyle name="Note 2 2 2 4 2 3 2 6" xfId="28466" xr:uid="{00000000-0005-0000-0000-0000B93F0000}"/>
    <cellStyle name="Note 2 2 2 4 2 3 2 7" xfId="11864" xr:uid="{00000000-0005-0000-0000-0000BA3F0000}"/>
    <cellStyle name="Note 2 2 2 4 2 3 3" xfId="19357" xr:uid="{00000000-0005-0000-0000-0000BB3F0000}"/>
    <cellStyle name="Note 2 2 2 4 2 3 3 2" xfId="25128" xr:uid="{00000000-0005-0000-0000-0000BC3F0000}"/>
    <cellStyle name="Note 2 2 2 4 2 3 3 3" xfId="32830" xr:uid="{00000000-0005-0000-0000-0000BD3F0000}"/>
    <cellStyle name="Note 2 2 2 4 2 3 4" xfId="18299" xr:uid="{00000000-0005-0000-0000-0000BE3F0000}"/>
    <cellStyle name="Note 2 2 2 4 2 3 4 2" xfId="24081" xr:uid="{00000000-0005-0000-0000-0000BF3F0000}"/>
    <cellStyle name="Note 2 2 2 4 2 3 4 3" xfId="31782" xr:uid="{00000000-0005-0000-0000-0000C03F0000}"/>
    <cellStyle name="Note 2 2 2 4 2 3 5" xfId="15752" xr:uid="{00000000-0005-0000-0000-0000C13F0000}"/>
    <cellStyle name="Note 2 2 2 4 2 3 5 2" xfId="29493" xr:uid="{00000000-0005-0000-0000-0000C23F0000}"/>
    <cellStyle name="Note 2 2 2 4 2 3 6" xfId="21815" xr:uid="{00000000-0005-0000-0000-0000C33F0000}"/>
    <cellStyle name="Note 2 2 2 4 2 3 6 2" xfId="35278" xr:uid="{00000000-0005-0000-0000-0000C43F0000}"/>
    <cellStyle name="Note 2 2 2 4 2 3 7" xfId="27567" xr:uid="{00000000-0005-0000-0000-0000C53F0000}"/>
    <cellStyle name="Note 2 2 2 4 2 3 8" xfId="11203" xr:uid="{00000000-0005-0000-0000-0000C63F0000}"/>
    <cellStyle name="Note 2 2 2 4 2 4" xfId="6280" xr:uid="{00000000-0005-0000-0000-0000C73F0000}"/>
    <cellStyle name="Note 2 2 2 4 2 4 2" xfId="19651" xr:uid="{00000000-0005-0000-0000-0000C83F0000}"/>
    <cellStyle name="Note 2 2 2 4 2 4 2 2" xfId="25421" xr:uid="{00000000-0005-0000-0000-0000C93F0000}"/>
    <cellStyle name="Note 2 2 2 4 2 4 2 3" xfId="33124" xr:uid="{00000000-0005-0000-0000-0000CA3F0000}"/>
    <cellStyle name="Note 2 2 2 4 2 4 3" xfId="20900" xr:uid="{00000000-0005-0000-0000-0000CB3F0000}"/>
    <cellStyle name="Note 2 2 2 4 2 4 3 2" xfId="26660" xr:uid="{00000000-0005-0000-0000-0000CC3F0000}"/>
    <cellStyle name="Note 2 2 2 4 2 4 3 3" xfId="34365" xr:uid="{00000000-0005-0000-0000-0000CD3F0000}"/>
    <cellStyle name="Note 2 2 2 4 2 4 4" xfId="16109" xr:uid="{00000000-0005-0000-0000-0000CE3F0000}"/>
    <cellStyle name="Note 2 2 2 4 2 4 4 2" xfId="29766" xr:uid="{00000000-0005-0000-0000-0000CF3F0000}"/>
    <cellStyle name="Note 2 2 2 4 2 4 5" xfId="22088" xr:uid="{00000000-0005-0000-0000-0000D03F0000}"/>
    <cellStyle name="Note 2 2 2 4 2 4 5 2" xfId="35551" xr:uid="{00000000-0005-0000-0000-0000D13F0000}"/>
    <cellStyle name="Note 2 2 2 4 2 4 6" xfId="27840" xr:uid="{00000000-0005-0000-0000-0000D23F0000}"/>
    <cellStyle name="Note 2 2 2 4 2 4 7" xfId="11408" xr:uid="{00000000-0005-0000-0000-0000D33F0000}"/>
    <cellStyle name="Note 2 2 2 4 2 5" xfId="18698" xr:uid="{00000000-0005-0000-0000-0000D43F0000}"/>
    <cellStyle name="Note 2 2 2 4 2 5 2" xfId="24470" xr:uid="{00000000-0005-0000-0000-0000D53F0000}"/>
    <cellStyle name="Note 2 2 2 4 2 5 3" xfId="32172" xr:uid="{00000000-0005-0000-0000-0000D63F0000}"/>
    <cellStyle name="Note 2 2 2 4 2 6" xfId="20623" xr:uid="{00000000-0005-0000-0000-0000D73F0000}"/>
    <cellStyle name="Note 2 2 2 4 2 6 2" xfId="26387" xr:uid="{00000000-0005-0000-0000-0000D83F0000}"/>
    <cellStyle name="Note 2 2 2 4 2 6 3" xfId="34092" xr:uid="{00000000-0005-0000-0000-0000D93F0000}"/>
    <cellStyle name="Note 2 2 2 4 2 7" xfId="15021" xr:uid="{00000000-0005-0000-0000-0000DA3F0000}"/>
    <cellStyle name="Note 2 2 2 4 2 7 2" xfId="28866" xr:uid="{00000000-0005-0000-0000-0000DB3F0000}"/>
    <cellStyle name="Note 2 2 2 4 2 8" xfId="21187" xr:uid="{00000000-0005-0000-0000-0000DC3F0000}"/>
    <cellStyle name="Note 2 2 2 4 2 8 2" xfId="34650" xr:uid="{00000000-0005-0000-0000-0000DD3F0000}"/>
    <cellStyle name="Note 2 2 2 4 2 9" xfId="26941" xr:uid="{00000000-0005-0000-0000-0000DE3F0000}"/>
    <cellStyle name="Note 2 2 2 4 3" xfId="5533" xr:uid="{00000000-0005-0000-0000-0000DF3F0000}"/>
    <cellStyle name="Note 2 2 2 4 3 2" xfId="6620" xr:uid="{00000000-0005-0000-0000-0000E03F0000}"/>
    <cellStyle name="Note 2 2 2 4 3 2 2" xfId="19962" xr:uid="{00000000-0005-0000-0000-0000E13F0000}"/>
    <cellStyle name="Note 2 2 2 4 3 2 2 2" xfId="25732" xr:uid="{00000000-0005-0000-0000-0000E23F0000}"/>
    <cellStyle name="Note 2 2 2 4 3 2 2 3" xfId="33435" xr:uid="{00000000-0005-0000-0000-0000E33F0000}"/>
    <cellStyle name="Note 2 2 2 4 3 2 3" xfId="17651" xr:uid="{00000000-0005-0000-0000-0000E43F0000}"/>
    <cellStyle name="Note 2 2 2 4 3 2 3 2" xfId="23469" xr:uid="{00000000-0005-0000-0000-0000E53F0000}"/>
    <cellStyle name="Note 2 2 2 4 3 2 3 2 2" xfId="36932" xr:uid="{00000000-0005-0000-0000-0000E63F0000}"/>
    <cellStyle name="Note 2 2 2 4 3 2 3 3" xfId="31159" xr:uid="{00000000-0005-0000-0000-0000E73F0000}"/>
    <cellStyle name="Note 2 2 2 4 3 2 4" xfId="16448" xr:uid="{00000000-0005-0000-0000-0000E83F0000}"/>
    <cellStyle name="Note 2 2 2 4 3 2 4 2" xfId="30065" xr:uid="{00000000-0005-0000-0000-0000E93F0000}"/>
    <cellStyle name="Note 2 2 2 4 3 2 5" xfId="22388" xr:uid="{00000000-0005-0000-0000-0000EA3F0000}"/>
    <cellStyle name="Note 2 2 2 4 3 2 5 2" xfId="35851" xr:uid="{00000000-0005-0000-0000-0000EB3F0000}"/>
    <cellStyle name="Note 2 2 2 4 3 2 6" xfId="28140" xr:uid="{00000000-0005-0000-0000-0000EC3F0000}"/>
    <cellStyle name="Note 2 2 2 4 3 2 7" xfId="11637" xr:uid="{00000000-0005-0000-0000-0000ED3F0000}"/>
    <cellStyle name="Note 2 2 2 4 3 3" xfId="19013" xr:uid="{00000000-0005-0000-0000-0000EE3F0000}"/>
    <cellStyle name="Note 2 2 2 4 3 3 2" xfId="24785" xr:uid="{00000000-0005-0000-0000-0000EF3F0000}"/>
    <cellStyle name="Note 2 2 2 4 3 3 3" xfId="32487" xr:uid="{00000000-0005-0000-0000-0000F03F0000}"/>
    <cellStyle name="Note 2 2 2 4 3 4" xfId="18435" xr:uid="{00000000-0005-0000-0000-0000F13F0000}"/>
    <cellStyle name="Note 2 2 2 4 3 4 2" xfId="24210" xr:uid="{00000000-0005-0000-0000-0000F23F0000}"/>
    <cellStyle name="Note 2 2 2 4 3 4 3" xfId="31911" xr:uid="{00000000-0005-0000-0000-0000F33F0000}"/>
    <cellStyle name="Note 2 2 2 4 3 5" xfId="15362" xr:uid="{00000000-0005-0000-0000-0000F43F0000}"/>
    <cellStyle name="Note 2 2 2 4 3 5 2" xfId="29167" xr:uid="{00000000-0005-0000-0000-0000F53F0000}"/>
    <cellStyle name="Note 2 2 2 4 3 6" xfId="21489" xr:uid="{00000000-0005-0000-0000-0000F63F0000}"/>
    <cellStyle name="Note 2 2 2 4 3 6 2" xfId="34952" xr:uid="{00000000-0005-0000-0000-0000F73F0000}"/>
    <cellStyle name="Note 2 2 2 4 3 7" xfId="27241" xr:uid="{00000000-0005-0000-0000-0000F83F0000}"/>
    <cellStyle name="Note 2 2 2 4 3 8" xfId="10976" xr:uid="{00000000-0005-0000-0000-0000F93F0000}"/>
    <cellStyle name="Note 2 2 2 4 4" xfId="5433" xr:uid="{00000000-0005-0000-0000-0000FA3F0000}"/>
    <cellStyle name="Note 2 2 2 4 4 2" xfId="6520" xr:uid="{00000000-0005-0000-0000-0000FB3F0000}"/>
    <cellStyle name="Note 2 2 2 4 4 2 2" xfId="19880" xr:uid="{00000000-0005-0000-0000-0000FC3F0000}"/>
    <cellStyle name="Note 2 2 2 4 4 2 2 2" xfId="25650" xr:uid="{00000000-0005-0000-0000-0000FD3F0000}"/>
    <cellStyle name="Note 2 2 2 4 4 2 2 3" xfId="33353" xr:uid="{00000000-0005-0000-0000-0000FE3F0000}"/>
    <cellStyle name="Note 2 2 2 4 4 2 3" xfId="17110" xr:uid="{00000000-0005-0000-0000-0000FF3F0000}"/>
    <cellStyle name="Note 2 2 2 4 4 2 3 2" xfId="22951" xr:uid="{00000000-0005-0000-0000-000000400000}"/>
    <cellStyle name="Note 2 2 2 4 4 2 3 2 2" xfId="36414" xr:uid="{00000000-0005-0000-0000-000001400000}"/>
    <cellStyle name="Note 2 2 2 4 4 2 3 3" xfId="30632" xr:uid="{00000000-0005-0000-0000-000002400000}"/>
    <cellStyle name="Note 2 2 2 4 4 2 4" xfId="16349" xr:uid="{00000000-0005-0000-0000-000003400000}"/>
    <cellStyle name="Note 2 2 2 4 4 2 4 2" xfId="29988" xr:uid="{00000000-0005-0000-0000-000004400000}"/>
    <cellStyle name="Note 2 2 2 4 4 2 5" xfId="22310" xr:uid="{00000000-0005-0000-0000-000005400000}"/>
    <cellStyle name="Note 2 2 2 4 4 2 5 2" xfId="35773" xr:uid="{00000000-0005-0000-0000-000006400000}"/>
    <cellStyle name="Note 2 2 2 4 4 2 6" xfId="28062" xr:uid="{00000000-0005-0000-0000-000007400000}"/>
    <cellStyle name="Note 2 2 2 4 4 2 7" xfId="11579" xr:uid="{00000000-0005-0000-0000-000008400000}"/>
    <cellStyle name="Note 2 2 2 4 4 3" xfId="18928" xr:uid="{00000000-0005-0000-0000-000009400000}"/>
    <cellStyle name="Note 2 2 2 4 4 3 2" xfId="24700" xr:uid="{00000000-0005-0000-0000-00000A400000}"/>
    <cellStyle name="Note 2 2 2 4 4 3 3" xfId="32402" xr:uid="{00000000-0005-0000-0000-00000B400000}"/>
    <cellStyle name="Note 2 2 2 4 4 4" xfId="18540" xr:uid="{00000000-0005-0000-0000-00000C400000}"/>
    <cellStyle name="Note 2 2 2 4 4 4 2" xfId="24313" xr:uid="{00000000-0005-0000-0000-00000D400000}"/>
    <cellStyle name="Note 2 2 2 4 4 4 3" xfId="32014" xr:uid="{00000000-0005-0000-0000-00000E400000}"/>
    <cellStyle name="Note 2 2 2 4 4 5" xfId="15263" xr:uid="{00000000-0005-0000-0000-00000F400000}"/>
    <cellStyle name="Note 2 2 2 4 4 5 2" xfId="29090" xr:uid="{00000000-0005-0000-0000-000010400000}"/>
    <cellStyle name="Note 2 2 2 4 4 6" xfId="21411" xr:uid="{00000000-0005-0000-0000-000011400000}"/>
    <cellStyle name="Note 2 2 2 4 4 6 2" xfId="34874" xr:uid="{00000000-0005-0000-0000-000012400000}"/>
    <cellStyle name="Note 2 2 2 4 4 7" xfId="27163" xr:uid="{00000000-0005-0000-0000-000013400000}"/>
    <cellStyle name="Note 2 2 2 4 4 8" xfId="10918" xr:uid="{00000000-0005-0000-0000-000014400000}"/>
    <cellStyle name="Note 2 2 2 4 5" xfId="18192" xr:uid="{00000000-0005-0000-0000-000015400000}"/>
    <cellStyle name="Note 2 2 2 4 5 2" xfId="23990" xr:uid="{00000000-0005-0000-0000-000016400000}"/>
    <cellStyle name="Note 2 2 2 4 5 3" xfId="31688" xr:uid="{00000000-0005-0000-0000-000017400000}"/>
    <cellStyle name="Note 2 2 2 4 6" xfId="20610" xr:uid="{00000000-0005-0000-0000-000018400000}"/>
    <cellStyle name="Note 2 2 2 4 6 2" xfId="26374" xr:uid="{00000000-0005-0000-0000-000019400000}"/>
    <cellStyle name="Note 2 2 2 4 6 3" xfId="34079" xr:uid="{00000000-0005-0000-0000-00001A400000}"/>
    <cellStyle name="Note 2 2 2 4 7" xfId="20984" xr:uid="{00000000-0005-0000-0000-00001B400000}"/>
    <cellStyle name="Note 2 2 2 4 7 2" xfId="34447" xr:uid="{00000000-0005-0000-0000-00001C400000}"/>
    <cellStyle name="Note 2 2 2 4 8" xfId="10038" xr:uid="{00000000-0005-0000-0000-00001D400000}"/>
    <cellStyle name="Note 2 2 2 5" xfId="4559" xr:uid="{00000000-0005-0000-0000-00001E400000}"/>
    <cellStyle name="Note 2 2 2 5 10" xfId="10452" xr:uid="{00000000-0005-0000-0000-00001F400000}"/>
    <cellStyle name="Note 2 2 2 5 2" xfId="5232" xr:uid="{00000000-0005-0000-0000-000020400000}"/>
    <cellStyle name="Note 2 2 2 5 2 2" xfId="5955" xr:uid="{00000000-0005-0000-0000-000021400000}"/>
    <cellStyle name="Note 2 2 2 5 2 2 2" xfId="7042" xr:uid="{00000000-0005-0000-0000-000022400000}"/>
    <cellStyle name="Note 2 2 2 5 2 2 2 2" xfId="20338" xr:uid="{00000000-0005-0000-0000-000023400000}"/>
    <cellStyle name="Note 2 2 2 5 2 2 2 2 2" xfId="26108" xr:uid="{00000000-0005-0000-0000-000024400000}"/>
    <cellStyle name="Note 2 2 2 5 2 2 2 2 3" xfId="33811" xr:uid="{00000000-0005-0000-0000-000025400000}"/>
    <cellStyle name="Note 2 2 2 5 2 2 2 3" xfId="20517" xr:uid="{00000000-0005-0000-0000-000026400000}"/>
    <cellStyle name="Note 2 2 2 5 2 2 2 3 2" xfId="26282" xr:uid="{00000000-0005-0000-0000-000027400000}"/>
    <cellStyle name="Note 2 2 2 5 2 2 2 3 3" xfId="33986" xr:uid="{00000000-0005-0000-0000-000028400000}"/>
    <cellStyle name="Note 2 2 2 5 2 2 2 4" xfId="16870" xr:uid="{00000000-0005-0000-0000-000029400000}"/>
    <cellStyle name="Note 2 2 2 5 2 2 2 4 2" xfId="30423" xr:uid="{00000000-0005-0000-0000-00002A400000}"/>
    <cellStyle name="Note 2 2 2 5 2 2 2 5" xfId="22746" xr:uid="{00000000-0005-0000-0000-00002B400000}"/>
    <cellStyle name="Note 2 2 2 5 2 2 2 5 2" xfId="36209" xr:uid="{00000000-0005-0000-0000-00002C400000}"/>
    <cellStyle name="Note 2 2 2 5 2 2 2 6" xfId="28498" xr:uid="{00000000-0005-0000-0000-00002D400000}"/>
    <cellStyle name="Note 2 2 2 5 2 2 2 7" xfId="11893" xr:uid="{00000000-0005-0000-0000-00002E400000}"/>
    <cellStyle name="Note 2 2 2 5 2 2 3" xfId="19389" xr:uid="{00000000-0005-0000-0000-00002F400000}"/>
    <cellStyle name="Note 2 2 2 5 2 2 3 2" xfId="25160" xr:uid="{00000000-0005-0000-0000-000030400000}"/>
    <cellStyle name="Note 2 2 2 5 2 2 3 3" xfId="32862" xr:uid="{00000000-0005-0000-0000-000031400000}"/>
    <cellStyle name="Note 2 2 2 5 2 2 4" xfId="17751" xr:uid="{00000000-0005-0000-0000-000032400000}"/>
    <cellStyle name="Note 2 2 2 5 2 2 4 2" xfId="23566" xr:uid="{00000000-0005-0000-0000-000033400000}"/>
    <cellStyle name="Note 2 2 2 5 2 2 4 2 2" xfId="37029" xr:uid="{00000000-0005-0000-0000-000034400000}"/>
    <cellStyle name="Note 2 2 2 5 2 2 4 3" xfId="31257" xr:uid="{00000000-0005-0000-0000-000035400000}"/>
    <cellStyle name="Note 2 2 2 5 2 2 5" xfId="15784" xr:uid="{00000000-0005-0000-0000-000036400000}"/>
    <cellStyle name="Note 2 2 2 5 2 2 5 2" xfId="29525" xr:uid="{00000000-0005-0000-0000-000037400000}"/>
    <cellStyle name="Note 2 2 2 5 2 2 6" xfId="21847" xr:uid="{00000000-0005-0000-0000-000038400000}"/>
    <cellStyle name="Note 2 2 2 5 2 2 6 2" xfId="35310" xr:uid="{00000000-0005-0000-0000-000039400000}"/>
    <cellStyle name="Note 2 2 2 5 2 2 7" xfId="27599" xr:uid="{00000000-0005-0000-0000-00003A400000}"/>
    <cellStyle name="Note 2 2 2 5 2 2 8" xfId="11232" xr:uid="{00000000-0005-0000-0000-00003B400000}"/>
    <cellStyle name="Note 2 2 2 5 2 3" xfId="6320" xr:uid="{00000000-0005-0000-0000-00003C400000}"/>
    <cellStyle name="Note 2 2 2 5 2 3 2" xfId="19687" xr:uid="{00000000-0005-0000-0000-00003D400000}"/>
    <cellStyle name="Note 2 2 2 5 2 3 2 2" xfId="25457" xr:uid="{00000000-0005-0000-0000-00003E400000}"/>
    <cellStyle name="Note 2 2 2 5 2 3 2 3" xfId="33160" xr:uid="{00000000-0005-0000-0000-00003F400000}"/>
    <cellStyle name="Note 2 2 2 5 2 3 3" xfId="20496" xr:uid="{00000000-0005-0000-0000-000040400000}"/>
    <cellStyle name="Note 2 2 2 5 2 3 3 2" xfId="26263" xr:uid="{00000000-0005-0000-0000-000041400000}"/>
    <cellStyle name="Note 2 2 2 5 2 3 3 3" xfId="33967" xr:uid="{00000000-0005-0000-0000-000042400000}"/>
    <cellStyle name="Note 2 2 2 5 2 3 4" xfId="16149" xr:uid="{00000000-0005-0000-0000-000043400000}"/>
    <cellStyle name="Note 2 2 2 5 2 3 4 2" xfId="29798" xr:uid="{00000000-0005-0000-0000-000044400000}"/>
    <cellStyle name="Note 2 2 2 5 2 3 5" xfId="22120" xr:uid="{00000000-0005-0000-0000-000045400000}"/>
    <cellStyle name="Note 2 2 2 5 2 3 5 2" xfId="35583" xr:uid="{00000000-0005-0000-0000-000046400000}"/>
    <cellStyle name="Note 2 2 2 5 2 3 6" xfId="27872" xr:uid="{00000000-0005-0000-0000-000047400000}"/>
    <cellStyle name="Note 2 2 2 5 2 3 7" xfId="11439" xr:uid="{00000000-0005-0000-0000-000048400000}"/>
    <cellStyle name="Note 2 2 2 5 2 4" xfId="18735" xr:uid="{00000000-0005-0000-0000-000049400000}"/>
    <cellStyle name="Note 2 2 2 5 2 4 2" xfId="24507" xr:uid="{00000000-0005-0000-0000-00004A400000}"/>
    <cellStyle name="Note 2 2 2 5 2 4 3" xfId="32209" xr:uid="{00000000-0005-0000-0000-00004B400000}"/>
    <cellStyle name="Note 2 2 2 5 2 5" xfId="20922" xr:uid="{00000000-0005-0000-0000-00004C400000}"/>
    <cellStyle name="Note 2 2 2 5 2 5 2" xfId="26682" xr:uid="{00000000-0005-0000-0000-00004D400000}"/>
    <cellStyle name="Note 2 2 2 5 2 5 3" xfId="34387" xr:uid="{00000000-0005-0000-0000-00004E400000}"/>
    <cellStyle name="Note 2 2 2 5 2 6" xfId="15062" xr:uid="{00000000-0005-0000-0000-00004F400000}"/>
    <cellStyle name="Note 2 2 2 5 2 6 2" xfId="28899" xr:uid="{00000000-0005-0000-0000-000050400000}"/>
    <cellStyle name="Note 2 2 2 5 2 7" xfId="21220" xr:uid="{00000000-0005-0000-0000-000051400000}"/>
    <cellStyle name="Note 2 2 2 5 2 7 2" xfId="34683" xr:uid="{00000000-0005-0000-0000-000052400000}"/>
    <cellStyle name="Note 2 2 2 5 2 8" xfId="26973" xr:uid="{00000000-0005-0000-0000-000053400000}"/>
    <cellStyle name="Note 2 2 2 5 2 9" xfId="10777" xr:uid="{00000000-0005-0000-0000-000054400000}"/>
    <cellStyle name="Note 2 2 2 5 3" xfId="5574" xr:uid="{00000000-0005-0000-0000-000055400000}"/>
    <cellStyle name="Note 2 2 2 5 3 2" xfId="6661" xr:uid="{00000000-0005-0000-0000-000056400000}"/>
    <cellStyle name="Note 2 2 2 5 3 2 2" xfId="19996" xr:uid="{00000000-0005-0000-0000-000057400000}"/>
    <cellStyle name="Note 2 2 2 5 3 2 2 2" xfId="25766" xr:uid="{00000000-0005-0000-0000-000058400000}"/>
    <cellStyle name="Note 2 2 2 5 3 2 2 3" xfId="33469" xr:uid="{00000000-0005-0000-0000-000059400000}"/>
    <cellStyle name="Note 2 2 2 5 3 2 3" xfId="18574" xr:uid="{00000000-0005-0000-0000-00005A400000}"/>
    <cellStyle name="Note 2 2 2 5 3 2 3 2" xfId="24346" xr:uid="{00000000-0005-0000-0000-00005B400000}"/>
    <cellStyle name="Note 2 2 2 5 3 2 3 3" xfId="32048" xr:uid="{00000000-0005-0000-0000-00005C400000}"/>
    <cellStyle name="Note 2 2 2 5 3 2 4" xfId="16489" xr:uid="{00000000-0005-0000-0000-00005D400000}"/>
    <cellStyle name="Note 2 2 2 5 3 2 4 2" xfId="30097" xr:uid="{00000000-0005-0000-0000-00005E400000}"/>
    <cellStyle name="Note 2 2 2 5 3 2 5" xfId="22420" xr:uid="{00000000-0005-0000-0000-00005F400000}"/>
    <cellStyle name="Note 2 2 2 5 3 2 5 2" xfId="35883" xr:uid="{00000000-0005-0000-0000-000060400000}"/>
    <cellStyle name="Note 2 2 2 5 3 2 6" xfId="28172" xr:uid="{00000000-0005-0000-0000-000061400000}"/>
    <cellStyle name="Note 2 2 2 5 3 2 7" xfId="11668" xr:uid="{00000000-0005-0000-0000-000062400000}"/>
    <cellStyle name="Note 2 2 2 5 3 3" xfId="19049" xr:uid="{00000000-0005-0000-0000-000063400000}"/>
    <cellStyle name="Note 2 2 2 5 3 3 2" xfId="24821" xr:uid="{00000000-0005-0000-0000-000064400000}"/>
    <cellStyle name="Note 2 2 2 5 3 3 3" xfId="32523" xr:uid="{00000000-0005-0000-0000-000065400000}"/>
    <cellStyle name="Note 2 2 2 5 3 4" xfId="17656" xr:uid="{00000000-0005-0000-0000-000066400000}"/>
    <cellStyle name="Note 2 2 2 5 3 4 2" xfId="23473" xr:uid="{00000000-0005-0000-0000-000067400000}"/>
    <cellStyle name="Note 2 2 2 5 3 4 2 2" xfId="36936" xr:uid="{00000000-0005-0000-0000-000068400000}"/>
    <cellStyle name="Note 2 2 2 5 3 4 3" xfId="31163" xr:uid="{00000000-0005-0000-0000-000069400000}"/>
    <cellStyle name="Note 2 2 2 5 3 5" xfId="15403" xr:uid="{00000000-0005-0000-0000-00006A400000}"/>
    <cellStyle name="Note 2 2 2 5 3 5 2" xfId="29199" xr:uid="{00000000-0005-0000-0000-00006B400000}"/>
    <cellStyle name="Note 2 2 2 5 3 6" xfId="21521" xr:uid="{00000000-0005-0000-0000-00006C400000}"/>
    <cellStyle name="Note 2 2 2 5 3 6 2" xfId="34984" xr:uid="{00000000-0005-0000-0000-00006D400000}"/>
    <cellStyle name="Note 2 2 2 5 3 7" xfId="27273" xr:uid="{00000000-0005-0000-0000-00006E400000}"/>
    <cellStyle name="Note 2 2 2 5 3 8" xfId="11007" xr:uid="{00000000-0005-0000-0000-00006F400000}"/>
    <cellStyle name="Note 2 2 2 5 4" xfId="6064" xr:uid="{00000000-0005-0000-0000-000070400000}"/>
    <cellStyle name="Note 2 2 2 5 4 2" xfId="19471" xr:uid="{00000000-0005-0000-0000-000071400000}"/>
    <cellStyle name="Note 2 2 2 5 4 2 2" xfId="25241" xr:uid="{00000000-0005-0000-0000-000072400000}"/>
    <cellStyle name="Note 2 2 2 5 4 2 3" xfId="32944" xr:uid="{00000000-0005-0000-0000-000073400000}"/>
    <cellStyle name="Note 2 2 2 5 4 3" xfId="17589" xr:uid="{00000000-0005-0000-0000-000074400000}"/>
    <cellStyle name="Note 2 2 2 5 4 3 2" xfId="23407" xr:uid="{00000000-0005-0000-0000-000075400000}"/>
    <cellStyle name="Note 2 2 2 5 4 3 2 2" xfId="36870" xr:uid="{00000000-0005-0000-0000-000076400000}"/>
    <cellStyle name="Note 2 2 2 5 4 3 3" xfId="31097" xr:uid="{00000000-0005-0000-0000-000077400000}"/>
    <cellStyle name="Note 2 2 2 5 4 4" xfId="15893" xr:uid="{00000000-0005-0000-0000-000078400000}"/>
    <cellStyle name="Note 2 2 2 5 4 4 2" xfId="29596" xr:uid="{00000000-0005-0000-0000-000079400000}"/>
    <cellStyle name="Note 2 2 2 5 4 5" xfId="21918" xr:uid="{00000000-0005-0000-0000-00007A400000}"/>
    <cellStyle name="Note 2 2 2 5 4 5 2" xfId="35381" xr:uid="{00000000-0005-0000-0000-00007B400000}"/>
    <cellStyle name="Note 2 2 2 5 4 6" xfId="27670" xr:uid="{00000000-0005-0000-0000-00007C400000}"/>
    <cellStyle name="Note 2 2 2 5 4 7" xfId="11297" xr:uid="{00000000-0005-0000-0000-00007D400000}"/>
    <cellStyle name="Note 2 2 2 5 5" xfId="18389" xr:uid="{00000000-0005-0000-0000-00007E400000}"/>
    <cellStyle name="Note 2 2 2 5 5 2" xfId="24168" xr:uid="{00000000-0005-0000-0000-00007F400000}"/>
    <cellStyle name="Note 2 2 2 5 5 3" xfId="31869" xr:uid="{00000000-0005-0000-0000-000080400000}"/>
    <cellStyle name="Note 2 2 2 5 6" xfId="20525" xr:uid="{00000000-0005-0000-0000-000081400000}"/>
    <cellStyle name="Note 2 2 2 5 6 2" xfId="26290" xr:uid="{00000000-0005-0000-0000-000082400000}"/>
    <cellStyle name="Note 2 2 2 5 6 3" xfId="33994" xr:uid="{00000000-0005-0000-0000-000083400000}"/>
    <cellStyle name="Note 2 2 2 5 7" xfId="14612" xr:uid="{00000000-0005-0000-0000-000084400000}"/>
    <cellStyle name="Note 2 2 2 5 7 2" xfId="28675" xr:uid="{00000000-0005-0000-0000-000085400000}"/>
    <cellStyle name="Note 2 2 2 5 8" xfId="21017" xr:uid="{00000000-0005-0000-0000-000086400000}"/>
    <cellStyle name="Note 2 2 2 5 8 2" xfId="34480" xr:uid="{00000000-0005-0000-0000-000087400000}"/>
    <cellStyle name="Note 2 2 2 5 9" xfId="26772" xr:uid="{00000000-0005-0000-0000-000088400000}"/>
    <cellStyle name="Note 2 2 2 6" xfId="4964" xr:uid="{00000000-0005-0000-0000-000089400000}"/>
    <cellStyle name="Note 2 2 2 6 2" xfId="5629" xr:uid="{00000000-0005-0000-0000-00008A400000}"/>
    <cellStyle name="Note 2 2 2 6 2 2" xfId="6716" xr:uid="{00000000-0005-0000-0000-00008B400000}"/>
    <cellStyle name="Note 2 2 2 6 2 2 2" xfId="20040" xr:uid="{00000000-0005-0000-0000-00008C400000}"/>
    <cellStyle name="Note 2 2 2 6 2 2 2 2" xfId="25810" xr:uid="{00000000-0005-0000-0000-00008D400000}"/>
    <cellStyle name="Note 2 2 2 6 2 2 2 3" xfId="33513" xr:uid="{00000000-0005-0000-0000-00008E400000}"/>
    <cellStyle name="Note 2 2 2 6 2 2 3" xfId="20841" xr:uid="{00000000-0005-0000-0000-00008F400000}"/>
    <cellStyle name="Note 2 2 2 6 2 2 3 2" xfId="26601" xr:uid="{00000000-0005-0000-0000-000090400000}"/>
    <cellStyle name="Note 2 2 2 6 2 2 3 3" xfId="34306" xr:uid="{00000000-0005-0000-0000-000091400000}"/>
    <cellStyle name="Note 2 2 2 6 2 2 4" xfId="16544" xr:uid="{00000000-0005-0000-0000-000092400000}"/>
    <cellStyle name="Note 2 2 2 6 2 2 4 2" xfId="30136" xr:uid="{00000000-0005-0000-0000-000093400000}"/>
    <cellStyle name="Note 2 2 2 6 2 2 5" xfId="22459" xr:uid="{00000000-0005-0000-0000-000094400000}"/>
    <cellStyle name="Note 2 2 2 6 2 2 5 2" xfId="35922" xr:uid="{00000000-0005-0000-0000-000095400000}"/>
    <cellStyle name="Note 2 2 2 6 2 2 6" xfId="28211" xr:uid="{00000000-0005-0000-0000-000096400000}"/>
    <cellStyle name="Note 2 2 2 6 2 3" xfId="19091" xr:uid="{00000000-0005-0000-0000-000097400000}"/>
    <cellStyle name="Note 2 2 2 6 2 3 2" xfId="24863" xr:uid="{00000000-0005-0000-0000-000098400000}"/>
    <cellStyle name="Note 2 2 2 6 2 3 3" xfId="32565" xr:uid="{00000000-0005-0000-0000-000099400000}"/>
    <cellStyle name="Note 2 2 2 6 2 4" xfId="20384" xr:uid="{00000000-0005-0000-0000-00009A400000}"/>
    <cellStyle name="Note 2 2 2 6 2 4 2" xfId="26154" xr:uid="{00000000-0005-0000-0000-00009B400000}"/>
    <cellStyle name="Note 2 2 2 6 2 4 3" xfId="33857" xr:uid="{00000000-0005-0000-0000-00009C400000}"/>
    <cellStyle name="Note 2 2 2 6 2 5" xfId="15458" xr:uid="{00000000-0005-0000-0000-00009D400000}"/>
    <cellStyle name="Note 2 2 2 6 2 5 2" xfId="29238" xr:uid="{00000000-0005-0000-0000-00009E400000}"/>
    <cellStyle name="Note 2 2 2 6 2 6" xfId="21560" xr:uid="{00000000-0005-0000-0000-00009F400000}"/>
    <cellStyle name="Note 2 2 2 6 2 6 2" xfId="35023" xr:uid="{00000000-0005-0000-0000-0000A0400000}"/>
    <cellStyle name="Note 2 2 2 6 2 7" xfId="27312" xr:uid="{00000000-0005-0000-0000-0000A1400000}"/>
    <cellStyle name="Note 2 2 2 6 3" xfId="5804" xr:uid="{00000000-0005-0000-0000-0000A2400000}"/>
    <cellStyle name="Note 2 2 2 6 3 2" xfId="6891" xr:uid="{00000000-0005-0000-0000-0000A3400000}"/>
    <cellStyle name="Note 2 2 2 6 3 2 2" xfId="20187" xr:uid="{00000000-0005-0000-0000-0000A4400000}"/>
    <cellStyle name="Note 2 2 2 6 3 2 2 2" xfId="25957" xr:uid="{00000000-0005-0000-0000-0000A5400000}"/>
    <cellStyle name="Note 2 2 2 6 3 2 2 3" xfId="33660" xr:uid="{00000000-0005-0000-0000-0000A6400000}"/>
    <cellStyle name="Note 2 2 2 6 3 2 3" xfId="20823" xr:uid="{00000000-0005-0000-0000-0000A7400000}"/>
    <cellStyle name="Note 2 2 2 6 3 2 3 2" xfId="26584" xr:uid="{00000000-0005-0000-0000-0000A8400000}"/>
    <cellStyle name="Note 2 2 2 6 3 2 3 3" xfId="34289" xr:uid="{00000000-0005-0000-0000-0000A9400000}"/>
    <cellStyle name="Note 2 2 2 6 3 2 4" xfId="16719" xr:uid="{00000000-0005-0000-0000-0000AA400000}"/>
    <cellStyle name="Note 2 2 2 6 3 2 4 2" xfId="30272" xr:uid="{00000000-0005-0000-0000-0000AB400000}"/>
    <cellStyle name="Note 2 2 2 6 3 2 5" xfId="22595" xr:uid="{00000000-0005-0000-0000-0000AC400000}"/>
    <cellStyle name="Note 2 2 2 6 3 2 5 2" xfId="36058" xr:uid="{00000000-0005-0000-0000-0000AD400000}"/>
    <cellStyle name="Note 2 2 2 6 3 2 6" xfId="28347" xr:uid="{00000000-0005-0000-0000-0000AE400000}"/>
    <cellStyle name="Note 2 2 2 6 3 3" xfId="19238" xr:uid="{00000000-0005-0000-0000-0000AF400000}"/>
    <cellStyle name="Note 2 2 2 6 3 3 2" xfId="25009" xr:uid="{00000000-0005-0000-0000-0000B0400000}"/>
    <cellStyle name="Note 2 2 2 6 3 3 3" xfId="32711" xr:uid="{00000000-0005-0000-0000-0000B1400000}"/>
    <cellStyle name="Note 2 2 2 6 3 4" xfId="17899" xr:uid="{00000000-0005-0000-0000-0000B2400000}"/>
    <cellStyle name="Note 2 2 2 6 3 4 2" xfId="23709" xr:uid="{00000000-0005-0000-0000-0000B3400000}"/>
    <cellStyle name="Note 2 2 2 6 3 4 2 2" xfId="37172" xr:uid="{00000000-0005-0000-0000-0000B4400000}"/>
    <cellStyle name="Note 2 2 2 6 3 4 3" xfId="31403" xr:uid="{00000000-0005-0000-0000-0000B5400000}"/>
    <cellStyle name="Note 2 2 2 6 3 5" xfId="15633" xr:uid="{00000000-0005-0000-0000-0000B6400000}"/>
    <cellStyle name="Note 2 2 2 6 3 5 2" xfId="29374" xr:uid="{00000000-0005-0000-0000-0000B7400000}"/>
    <cellStyle name="Note 2 2 2 6 3 6" xfId="21696" xr:uid="{00000000-0005-0000-0000-0000B8400000}"/>
    <cellStyle name="Note 2 2 2 6 3 6 2" xfId="35159" xr:uid="{00000000-0005-0000-0000-0000B9400000}"/>
    <cellStyle name="Note 2 2 2 6 3 7" xfId="27448" xr:uid="{00000000-0005-0000-0000-0000BA400000}"/>
    <cellStyle name="Note 2 2 2 6 4" xfId="6131" xr:uid="{00000000-0005-0000-0000-0000BB400000}"/>
    <cellStyle name="Note 2 2 2 6 4 2" xfId="19526" xr:uid="{00000000-0005-0000-0000-0000BC400000}"/>
    <cellStyle name="Note 2 2 2 6 4 2 2" xfId="25296" xr:uid="{00000000-0005-0000-0000-0000BD400000}"/>
    <cellStyle name="Note 2 2 2 6 4 2 3" xfId="32999" xr:uid="{00000000-0005-0000-0000-0000BE400000}"/>
    <cellStyle name="Note 2 2 2 6 4 3" xfId="17554" xr:uid="{00000000-0005-0000-0000-0000BF400000}"/>
    <cellStyle name="Note 2 2 2 6 4 3 2" xfId="23375" xr:uid="{00000000-0005-0000-0000-0000C0400000}"/>
    <cellStyle name="Note 2 2 2 6 4 3 2 2" xfId="36838" xr:uid="{00000000-0005-0000-0000-0000C1400000}"/>
    <cellStyle name="Note 2 2 2 6 4 3 3" xfId="31063" xr:uid="{00000000-0005-0000-0000-0000C2400000}"/>
    <cellStyle name="Note 2 2 2 6 4 4" xfId="15960" xr:uid="{00000000-0005-0000-0000-0000C3400000}"/>
    <cellStyle name="Note 2 2 2 6 4 4 2" xfId="29647" xr:uid="{00000000-0005-0000-0000-0000C4400000}"/>
    <cellStyle name="Note 2 2 2 6 4 5" xfId="21969" xr:uid="{00000000-0005-0000-0000-0000C5400000}"/>
    <cellStyle name="Note 2 2 2 6 4 5 2" xfId="35432" xr:uid="{00000000-0005-0000-0000-0000C6400000}"/>
    <cellStyle name="Note 2 2 2 6 4 6" xfId="27721" xr:uid="{00000000-0005-0000-0000-0000C7400000}"/>
    <cellStyle name="Note 2 2 2 6 5" xfId="18550" xr:uid="{00000000-0005-0000-0000-0000C8400000}"/>
    <cellStyle name="Note 2 2 2 6 5 2" xfId="24323" xr:uid="{00000000-0005-0000-0000-0000C9400000}"/>
    <cellStyle name="Note 2 2 2 6 5 3" xfId="32024" xr:uid="{00000000-0005-0000-0000-0000CA400000}"/>
    <cellStyle name="Note 2 2 2 6 6" xfId="20400" xr:uid="{00000000-0005-0000-0000-0000CB400000}"/>
    <cellStyle name="Note 2 2 2 6 6 2" xfId="26169" xr:uid="{00000000-0005-0000-0000-0000CC400000}"/>
    <cellStyle name="Note 2 2 2 6 6 3" xfId="33873" xr:uid="{00000000-0005-0000-0000-0000CD400000}"/>
    <cellStyle name="Note 2 2 2 6 7" xfId="14864" xr:uid="{00000000-0005-0000-0000-0000CE400000}"/>
    <cellStyle name="Note 2 2 2 6 7 2" xfId="28747" xr:uid="{00000000-0005-0000-0000-0000CF400000}"/>
    <cellStyle name="Note 2 2 2 6 8" xfId="21068" xr:uid="{00000000-0005-0000-0000-0000D0400000}"/>
    <cellStyle name="Note 2 2 2 6 8 2" xfId="34531" xr:uid="{00000000-0005-0000-0000-0000D1400000}"/>
    <cellStyle name="Note 2 2 2 6 9" xfId="26822" xr:uid="{00000000-0005-0000-0000-0000D2400000}"/>
    <cellStyle name="Note 2 2 2 7" xfId="12475" xr:uid="{00000000-0005-0000-0000-0000D3400000}"/>
    <cellStyle name="Note 2 2 2 8" xfId="7967" xr:uid="{00000000-0005-0000-0000-0000D4400000}"/>
    <cellStyle name="Note 2 2 3" xfId="3987" xr:uid="{00000000-0005-0000-0000-0000D5400000}"/>
    <cellStyle name="Note 2 2 3 2" xfId="5190" xr:uid="{00000000-0005-0000-0000-0000D6400000}"/>
    <cellStyle name="Note 2 2 3 2 10" xfId="10744" xr:uid="{00000000-0005-0000-0000-0000D7400000}"/>
    <cellStyle name="Note 2 2 3 2 2" xfId="5759" xr:uid="{00000000-0005-0000-0000-0000D8400000}"/>
    <cellStyle name="Note 2 2 3 2 2 2" xfId="6846" xr:uid="{00000000-0005-0000-0000-0000D9400000}"/>
    <cellStyle name="Note 2 2 3 2 2 2 2" xfId="20149" xr:uid="{00000000-0005-0000-0000-0000DA400000}"/>
    <cellStyle name="Note 2 2 3 2 2 2 2 2" xfId="25919" xr:uid="{00000000-0005-0000-0000-0000DB400000}"/>
    <cellStyle name="Note 2 2 3 2 2 2 2 3" xfId="33622" xr:uid="{00000000-0005-0000-0000-0000DC400000}"/>
    <cellStyle name="Note 2 2 3 2 2 2 3" xfId="17784" xr:uid="{00000000-0005-0000-0000-0000DD400000}"/>
    <cellStyle name="Note 2 2 3 2 2 2 3 2" xfId="23599" xr:uid="{00000000-0005-0000-0000-0000DE400000}"/>
    <cellStyle name="Note 2 2 3 2 2 2 3 2 2" xfId="37062" xr:uid="{00000000-0005-0000-0000-0000DF400000}"/>
    <cellStyle name="Note 2 2 3 2 2 2 3 3" xfId="31290" xr:uid="{00000000-0005-0000-0000-0000E0400000}"/>
    <cellStyle name="Note 2 2 3 2 2 2 4" xfId="16674" xr:uid="{00000000-0005-0000-0000-0000E1400000}"/>
    <cellStyle name="Note 2 2 3 2 2 2 4 2" xfId="30236" xr:uid="{00000000-0005-0000-0000-0000E2400000}"/>
    <cellStyle name="Note 2 2 3 2 2 2 5" xfId="22559" xr:uid="{00000000-0005-0000-0000-0000E3400000}"/>
    <cellStyle name="Note 2 2 3 2 2 2 5 2" xfId="36022" xr:uid="{00000000-0005-0000-0000-0000E4400000}"/>
    <cellStyle name="Note 2 2 3 2 2 2 6" xfId="28311" xr:uid="{00000000-0005-0000-0000-0000E5400000}"/>
    <cellStyle name="Note 2 2 3 2 2 2 7" xfId="11753" xr:uid="{00000000-0005-0000-0000-0000E6400000}"/>
    <cellStyle name="Note 2 2 3 2 2 3" xfId="19200" xr:uid="{00000000-0005-0000-0000-0000E7400000}"/>
    <cellStyle name="Note 2 2 3 2 2 3 2" xfId="24971" xr:uid="{00000000-0005-0000-0000-0000E8400000}"/>
    <cellStyle name="Note 2 2 3 2 2 3 3" xfId="32673" xr:uid="{00000000-0005-0000-0000-0000E9400000}"/>
    <cellStyle name="Note 2 2 3 2 2 4" xfId="18202" xr:uid="{00000000-0005-0000-0000-0000EA400000}"/>
    <cellStyle name="Note 2 2 3 2 2 4 2" xfId="23997" xr:uid="{00000000-0005-0000-0000-0000EB400000}"/>
    <cellStyle name="Note 2 2 3 2 2 4 3" xfId="31696" xr:uid="{00000000-0005-0000-0000-0000EC400000}"/>
    <cellStyle name="Note 2 2 3 2 2 5" xfId="15588" xr:uid="{00000000-0005-0000-0000-0000ED400000}"/>
    <cellStyle name="Note 2 2 3 2 2 5 2" xfId="29338" xr:uid="{00000000-0005-0000-0000-0000EE400000}"/>
    <cellStyle name="Note 2 2 3 2 2 6" xfId="21660" xr:uid="{00000000-0005-0000-0000-0000EF400000}"/>
    <cellStyle name="Note 2 2 3 2 2 6 2" xfId="35123" xr:uid="{00000000-0005-0000-0000-0000F0400000}"/>
    <cellStyle name="Note 2 2 3 2 2 7" xfId="27412" xr:uid="{00000000-0005-0000-0000-0000F1400000}"/>
    <cellStyle name="Note 2 2 3 2 2 8" xfId="11092" xr:uid="{00000000-0005-0000-0000-0000F2400000}"/>
    <cellStyle name="Note 2 2 3 2 3" xfId="5922" xr:uid="{00000000-0005-0000-0000-0000F3400000}"/>
    <cellStyle name="Note 2 2 3 2 3 2" xfId="7009" xr:uid="{00000000-0005-0000-0000-0000F4400000}"/>
    <cellStyle name="Note 2 2 3 2 3 2 2" xfId="20305" xr:uid="{00000000-0005-0000-0000-0000F5400000}"/>
    <cellStyle name="Note 2 2 3 2 3 2 2 2" xfId="26075" xr:uid="{00000000-0005-0000-0000-0000F6400000}"/>
    <cellStyle name="Note 2 2 3 2 3 2 2 3" xfId="33778" xr:uid="{00000000-0005-0000-0000-0000F7400000}"/>
    <cellStyle name="Note 2 2 3 2 3 2 3" xfId="20839" xr:uid="{00000000-0005-0000-0000-0000F8400000}"/>
    <cellStyle name="Note 2 2 3 2 3 2 3 2" xfId="26599" xr:uid="{00000000-0005-0000-0000-0000F9400000}"/>
    <cellStyle name="Note 2 2 3 2 3 2 3 3" xfId="34304" xr:uid="{00000000-0005-0000-0000-0000FA400000}"/>
    <cellStyle name="Note 2 2 3 2 3 2 4" xfId="16837" xr:uid="{00000000-0005-0000-0000-0000FB400000}"/>
    <cellStyle name="Note 2 2 3 2 3 2 4 2" xfId="30390" xr:uid="{00000000-0005-0000-0000-0000FC400000}"/>
    <cellStyle name="Note 2 2 3 2 3 2 5" xfId="22713" xr:uid="{00000000-0005-0000-0000-0000FD400000}"/>
    <cellStyle name="Note 2 2 3 2 3 2 5 2" xfId="36176" xr:uid="{00000000-0005-0000-0000-0000FE400000}"/>
    <cellStyle name="Note 2 2 3 2 3 2 6" xfId="28465" xr:uid="{00000000-0005-0000-0000-0000FF400000}"/>
    <cellStyle name="Note 2 2 3 2 3 2 7" xfId="11863" xr:uid="{00000000-0005-0000-0000-000000410000}"/>
    <cellStyle name="Note 2 2 3 2 3 3" xfId="19356" xr:uid="{00000000-0005-0000-0000-000001410000}"/>
    <cellStyle name="Note 2 2 3 2 3 3 2" xfId="25127" xr:uid="{00000000-0005-0000-0000-000002410000}"/>
    <cellStyle name="Note 2 2 3 2 3 3 3" xfId="32829" xr:uid="{00000000-0005-0000-0000-000003410000}"/>
    <cellStyle name="Note 2 2 3 2 3 4" xfId="17606" xr:uid="{00000000-0005-0000-0000-000004410000}"/>
    <cellStyle name="Note 2 2 3 2 3 4 2" xfId="23424" xr:uid="{00000000-0005-0000-0000-000005410000}"/>
    <cellStyle name="Note 2 2 3 2 3 4 2 2" xfId="36887" xr:uid="{00000000-0005-0000-0000-000006410000}"/>
    <cellStyle name="Note 2 2 3 2 3 4 3" xfId="31114" xr:uid="{00000000-0005-0000-0000-000007410000}"/>
    <cellStyle name="Note 2 2 3 2 3 5" xfId="15751" xr:uid="{00000000-0005-0000-0000-000008410000}"/>
    <cellStyle name="Note 2 2 3 2 3 5 2" xfId="29492" xr:uid="{00000000-0005-0000-0000-000009410000}"/>
    <cellStyle name="Note 2 2 3 2 3 6" xfId="21814" xr:uid="{00000000-0005-0000-0000-00000A410000}"/>
    <cellStyle name="Note 2 2 3 2 3 6 2" xfId="35277" xr:uid="{00000000-0005-0000-0000-00000B410000}"/>
    <cellStyle name="Note 2 2 3 2 3 7" xfId="27566" xr:uid="{00000000-0005-0000-0000-00000C410000}"/>
    <cellStyle name="Note 2 2 3 2 3 8" xfId="11202" xr:uid="{00000000-0005-0000-0000-00000D410000}"/>
    <cellStyle name="Note 2 2 3 2 4" xfId="6279" xr:uid="{00000000-0005-0000-0000-00000E410000}"/>
    <cellStyle name="Note 2 2 3 2 4 2" xfId="19650" xr:uid="{00000000-0005-0000-0000-00000F410000}"/>
    <cellStyle name="Note 2 2 3 2 4 2 2" xfId="25420" xr:uid="{00000000-0005-0000-0000-000010410000}"/>
    <cellStyle name="Note 2 2 3 2 4 2 3" xfId="33123" xr:uid="{00000000-0005-0000-0000-000011410000}"/>
    <cellStyle name="Note 2 2 3 2 4 3" xfId="18492" xr:uid="{00000000-0005-0000-0000-000012410000}"/>
    <cellStyle name="Note 2 2 3 2 4 3 2" xfId="24267" xr:uid="{00000000-0005-0000-0000-000013410000}"/>
    <cellStyle name="Note 2 2 3 2 4 3 3" xfId="31968" xr:uid="{00000000-0005-0000-0000-000014410000}"/>
    <cellStyle name="Note 2 2 3 2 4 4" xfId="16108" xr:uid="{00000000-0005-0000-0000-000015410000}"/>
    <cellStyle name="Note 2 2 3 2 4 4 2" xfId="29765" xr:uid="{00000000-0005-0000-0000-000016410000}"/>
    <cellStyle name="Note 2 2 3 2 4 5" xfId="22087" xr:uid="{00000000-0005-0000-0000-000017410000}"/>
    <cellStyle name="Note 2 2 3 2 4 5 2" xfId="35550" xr:uid="{00000000-0005-0000-0000-000018410000}"/>
    <cellStyle name="Note 2 2 3 2 4 6" xfId="27839" xr:uid="{00000000-0005-0000-0000-000019410000}"/>
    <cellStyle name="Note 2 2 3 2 4 7" xfId="11407" xr:uid="{00000000-0005-0000-0000-00001A410000}"/>
    <cellStyle name="Note 2 2 3 2 5" xfId="18697" xr:uid="{00000000-0005-0000-0000-00001B410000}"/>
    <cellStyle name="Note 2 2 3 2 5 2" xfId="24469" xr:uid="{00000000-0005-0000-0000-00001C410000}"/>
    <cellStyle name="Note 2 2 3 2 5 3" xfId="32171" xr:uid="{00000000-0005-0000-0000-00001D410000}"/>
    <cellStyle name="Note 2 2 3 2 6" xfId="20675" xr:uid="{00000000-0005-0000-0000-00001E410000}"/>
    <cellStyle name="Note 2 2 3 2 6 2" xfId="26438" xr:uid="{00000000-0005-0000-0000-00001F410000}"/>
    <cellStyle name="Note 2 2 3 2 6 3" xfId="34143" xr:uid="{00000000-0005-0000-0000-000020410000}"/>
    <cellStyle name="Note 2 2 3 2 7" xfId="15020" xr:uid="{00000000-0005-0000-0000-000021410000}"/>
    <cellStyle name="Note 2 2 3 2 7 2" xfId="28865" xr:uid="{00000000-0005-0000-0000-000022410000}"/>
    <cellStyle name="Note 2 2 3 2 8" xfId="21186" xr:uid="{00000000-0005-0000-0000-000023410000}"/>
    <cellStyle name="Note 2 2 3 2 8 2" xfId="34649" xr:uid="{00000000-0005-0000-0000-000024410000}"/>
    <cellStyle name="Note 2 2 3 2 9" xfId="26940" xr:uid="{00000000-0005-0000-0000-000025410000}"/>
    <cellStyle name="Note 2 2 3 3" xfId="5532" xr:uid="{00000000-0005-0000-0000-000026410000}"/>
    <cellStyle name="Note 2 2 3 3 2" xfId="6619" xr:uid="{00000000-0005-0000-0000-000027410000}"/>
    <cellStyle name="Note 2 2 3 3 2 2" xfId="19961" xr:uid="{00000000-0005-0000-0000-000028410000}"/>
    <cellStyle name="Note 2 2 3 3 2 2 2" xfId="25731" xr:uid="{00000000-0005-0000-0000-000029410000}"/>
    <cellStyle name="Note 2 2 3 3 2 2 3" xfId="33434" xr:uid="{00000000-0005-0000-0000-00002A410000}"/>
    <cellStyle name="Note 2 2 3 3 2 3" xfId="17524" xr:uid="{00000000-0005-0000-0000-00002B410000}"/>
    <cellStyle name="Note 2 2 3 3 2 3 2" xfId="23345" xr:uid="{00000000-0005-0000-0000-00002C410000}"/>
    <cellStyle name="Note 2 2 3 3 2 3 2 2" xfId="36808" xr:uid="{00000000-0005-0000-0000-00002D410000}"/>
    <cellStyle name="Note 2 2 3 3 2 3 3" xfId="31033" xr:uid="{00000000-0005-0000-0000-00002E410000}"/>
    <cellStyle name="Note 2 2 3 3 2 4" xfId="16447" xr:uid="{00000000-0005-0000-0000-00002F410000}"/>
    <cellStyle name="Note 2 2 3 3 2 4 2" xfId="30064" xr:uid="{00000000-0005-0000-0000-000030410000}"/>
    <cellStyle name="Note 2 2 3 3 2 5" xfId="22387" xr:uid="{00000000-0005-0000-0000-000031410000}"/>
    <cellStyle name="Note 2 2 3 3 2 5 2" xfId="35850" xr:uid="{00000000-0005-0000-0000-000032410000}"/>
    <cellStyle name="Note 2 2 3 3 2 6" xfId="28139" xr:uid="{00000000-0005-0000-0000-000033410000}"/>
    <cellStyle name="Note 2 2 3 3 2 7" xfId="11636" xr:uid="{00000000-0005-0000-0000-000034410000}"/>
    <cellStyle name="Note 2 2 3 3 3" xfId="19012" xr:uid="{00000000-0005-0000-0000-000035410000}"/>
    <cellStyle name="Note 2 2 3 3 3 2" xfId="24784" xr:uid="{00000000-0005-0000-0000-000036410000}"/>
    <cellStyle name="Note 2 2 3 3 3 3" xfId="32486" xr:uid="{00000000-0005-0000-0000-000037410000}"/>
    <cellStyle name="Note 2 2 3 3 4" xfId="18303" xr:uid="{00000000-0005-0000-0000-000038410000}"/>
    <cellStyle name="Note 2 2 3 3 4 2" xfId="24085" xr:uid="{00000000-0005-0000-0000-000039410000}"/>
    <cellStyle name="Note 2 2 3 3 4 3" xfId="31786" xr:uid="{00000000-0005-0000-0000-00003A410000}"/>
    <cellStyle name="Note 2 2 3 3 5" xfId="15361" xr:uid="{00000000-0005-0000-0000-00003B410000}"/>
    <cellStyle name="Note 2 2 3 3 5 2" xfId="29166" xr:uid="{00000000-0005-0000-0000-00003C410000}"/>
    <cellStyle name="Note 2 2 3 3 6" xfId="21488" xr:uid="{00000000-0005-0000-0000-00003D410000}"/>
    <cellStyle name="Note 2 2 3 3 6 2" xfId="34951" xr:uid="{00000000-0005-0000-0000-00003E410000}"/>
    <cellStyle name="Note 2 2 3 3 7" xfId="27240" xr:uid="{00000000-0005-0000-0000-00003F410000}"/>
    <cellStyle name="Note 2 2 3 3 8" xfId="10975" xr:uid="{00000000-0005-0000-0000-000040410000}"/>
    <cellStyle name="Note 2 2 3 4" xfId="5369" xr:uid="{00000000-0005-0000-0000-000041410000}"/>
    <cellStyle name="Note 2 2 3 4 2" xfId="6456" xr:uid="{00000000-0005-0000-0000-000042410000}"/>
    <cellStyle name="Note 2 2 3 4 2 2" xfId="19821" xr:uid="{00000000-0005-0000-0000-000043410000}"/>
    <cellStyle name="Note 2 2 3 4 2 2 2" xfId="25591" xr:uid="{00000000-0005-0000-0000-000044410000}"/>
    <cellStyle name="Note 2 2 3 4 2 2 3" xfId="33294" xr:uid="{00000000-0005-0000-0000-000045410000}"/>
    <cellStyle name="Note 2 2 3 4 2 3" xfId="20434" xr:uid="{00000000-0005-0000-0000-000046410000}"/>
    <cellStyle name="Note 2 2 3 4 2 3 2" xfId="26202" xr:uid="{00000000-0005-0000-0000-000047410000}"/>
    <cellStyle name="Note 2 2 3 4 2 3 3" xfId="33906" xr:uid="{00000000-0005-0000-0000-000048410000}"/>
    <cellStyle name="Note 2 2 3 4 2 4" xfId="16285" xr:uid="{00000000-0005-0000-0000-000049410000}"/>
    <cellStyle name="Note 2 2 3 4 2 4 2" xfId="29931" xr:uid="{00000000-0005-0000-0000-00004A410000}"/>
    <cellStyle name="Note 2 2 3 4 2 5" xfId="22253" xr:uid="{00000000-0005-0000-0000-00004B410000}"/>
    <cellStyle name="Note 2 2 3 4 2 5 2" xfId="35716" xr:uid="{00000000-0005-0000-0000-00004C410000}"/>
    <cellStyle name="Note 2 2 3 4 2 6" xfId="28005" xr:uid="{00000000-0005-0000-0000-00004D410000}"/>
    <cellStyle name="Note 2 2 3 4 2 7" xfId="11538" xr:uid="{00000000-0005-0000-0000-00004E410000}"/>
    <cellStyle name="Note 2 2 3 4 3" xfId="18870" xr:uid="{00000000-0005-0000-0000-00004F410000}"/>
    <cellStyle name="Note 2 2 3 4 3 2" xfId="24642" xr:uid="{00000000-0005-0000-0000-000050410000}"/>
    <cellStyle name="Note 2 2 3 4 3 3" xfId="32344" xr:uid="{00000000-0005-0000-0000-000051410000}"/>
    <cellStyle name="Note 2 2 3 4 4" xfId="18972" xr:uid="{00000000-0005-0000-0000-000052410000}"/>
    <cellStyle name="Note 2 2 3 4 4 2" xfId="24744" xr:uid="{00000000-0005-0000-0000-000053410000}"/>
    <cellStyle name="Note 2 2 3 4 4 3" xfId="32446" xr:uid="{00000000-0005-0000-0000-000054410000}"/>
    <cellStyle name="Note 2 2 3 4 5" xfId="15199" xr:uid="{00000000-0005-0000-0000-000055410000}"/>
    <cellStyle name="Note 2 2 3 4 5 2" xfId="29033" xr:uid="{00000000-0005-0000-0000-000056410000}"/>
    <cellStyle name="Note 2 2 3 4 6" xfId="21354" xr:uid="{00000000-0005-0000-0000-000057410000}"/>
    <cellStyle name="Note 2 2 3 4 6 2" xfId="34817" xr:uid="{00000000-0005-0000-0000-000058410000}"/>
    <cellStyle name="Note 2 2 3 4 7" xfId="27106" xr:uid="{00000000-0005-0000-0000-000059410000}"/>
    <cellStyle name="Note 2 2 3 4 8" xfId="10877" xr:uid="{00000000-0005-0000-0000-00005A410000}"/>
    <cellStyle name="Note 2 2 3 5" xfId="18191" xr:uid="{00000000-0005-0000-0000-00005B410000}"/>
    <cellStyle name="Note 2 2 3 5 2" xfId="23989" xr:uid="{00000000-0005-0000-0000-00005C410000}"/>
    <cellStyle name="Note 2 2 3 5 3" xfId="31687" xr:uid="{00000000-0005-0000-0000-00005D410000}"/>
    <cellStyle name="Note 2 2 3 6" xfId="20642" xr:uid="{00000000-0005-0000-0000-00005E410000}"/>
    <cellStyle name="Note 2 2 3 6 2" xfId="26405" xr:uid="{00000000-0005-0000-0000-00005F410000}"/>
    <cellStyle name="Note 2 2 3 6 3" xfId="34110" xr:uid="{00000000-0005-0000-0000-000060410000}"/>
    <cellStyle name="Note 2 2 3 7" xfId="20983" xr:uid="{00000000-0005-0000-0000-000061410000}"/>
    <cellStyle name="Note 2 2 3 7 2" xfId="34446" xr:uid="{00000000-0005-0000-0000-000062410000}"/>
    <cellStyle name="Note 2 2 3 8" xfId="10037" xr:uid="{00000000-0005-0000-0000-000063410000}"/>
    <cellStyle name="Note 2 2 4" xfId="4392" xr:uid="{00000000-0005-0000-0000-000064410000}"/>
    <cellStyle name="Note 2 2 4 10" xfId="10307" xr:uid="{00000000-0005-0000-0000-000065410000}"/>
    <cellStyle name="Note 2 2 4 2" xfId="5215" xr:uid="{00000000-0005-0000-0000-000066410000}"/>
    <cellStyle name="Note 2 2 4 2 2" xfId="5946" xr:uid="{00000000-0005-0000-0000-000067410000}"/>
    <cellStyle name="Note 2 2 4 2 2 2" xfId="7033" xr:uid="{00000000-0005-0000-0000-000068410000}"/>
    <cellStyle name="Note 2 2 4 2 2 2 2" xfId="20329" xr:uid="{00000000-0005-0000-0000-000069410000}"/>
    <cellStyle name="Note 2 2 4 2 2 2 2 2" xfId="26099" xr:uid="{00000000-0005-0000-0000-00006A410000}"/>
    <cellStyle name="Note 2 2 4 2 2 2 2 3" xfId="33802" xr:uid="{00000000-0005-0000-0000-00006B410000}"/>
    <cellStyle name="Note 2 2 4 2 2 2 3" xfId="20432" xr:uid="{00000000-0005-0000-0000-00006C410000}"/>
    <cellStyle name="Note 2 2 4 2 2 2 3 2" xfId="26200" xr:uid="{00000000-0005-0000-0000-00006D410000}"/>
    <cellStyle name="Note 2 2 4 2 2 2 3 3" xfId="33904" xr:uid="{00000000-0005-0000-0000-00006E410000}"/>
    <cellStyle name="Note 2 2 4 2 2 2 4" xfId="16861" xr:uid="{00000000-0005-0000-0000-00006F410000}"/>
    <cellStyle name="Note 2 2 4 2 2 2 4 2" xfId="30414" xr:uid="{00000000-0005-0000-0000-000070410000}"/>
    <cellStyle name="Note 2 2 4 2 2 2 5" xfId="22737" xr:uid="{00000000-0005-0000-0000-000071410000}"/>
    <cellStyle name="Note 2 2 4 2 2 2 5 2" xfId="36200" xr:uid="{00000000-0005-0000-0000-000072410000}"/>
    <cellStyle name="Note 2 2 4 2 2 2 6" xfId="28489" xr:uid="{00000000-0005-0000-0000-000073410000}"/>
    <cellStyle name="Note 2 2 4 2 2 2 7" xfId="11885" xr:uid="{00000000-0005-0000-0000-000074410000}"/>
    <cellStyle name="Note 2 2 4 2 2 3" xfId="19380" xr:uid="{00000000-0005-0000-0000-000075410000}"/>
    <cellStyle name="Note 2 2 4 2 2 3 2" xfId="25151" xr:uid="{00000000-0005-0000-0000-000076410000}"/>
    <cellStyle name="Note 2 2 4 2 2 3 3" xfId="32853" xr:uid="{00000000-0005-0000-0000-000077410000}"/>
    <cellStyle name="Note 2 2 4 2 2 4" xfId="17839" xr:uid="{00000000-0005-0000-0000-000078410000}"/>
    <cellStyle name="Note 2 2 4 2 2 4 2" xfId="23651" xr:uid="{00000000-0005-0000-0000-000079410000}"/>
    <cellStyle name="Note 2 2 4 2 2 4 2 2" xfId="37114" xr:uid="{00000000-0005-0000-0000-00007A410000}"/>
    <cellStyle name="Note 2 2 4 2 2 4 3" xfId="31343" xr:uid="{00000000-0005-0000-0000-00007B410000}"/>
    <cellStyle name="Note 2 2 4 2 2 5" xfId="15775" xr:uid="{00000000-0005-0000-0000-00007C410000}"/>
    <cellStyle name="Note 2 2 4 2 2 5 2" xfId="29516" xr:uid="{00000000-0005-0000-0000-00007D410000}"/>
    <cellStyle name="Note 2 2 4 2 2 6" xfId="21838" xr:uid="{00000000-0005-0000-0000-00007E410000}"/>
    <cellStyle name="Note 2 2 4 2 2 6 2" xfId="35301" xr:uid="{00000000-0005-0000-0000-00007F410000}"/>
    <cellStyle name="Note 2 2 4 2 2 7" xfId="27590" xr:uid="{00000000-0005-0000-0000-000080410000}"/>
    <cellStyle name="Note 2 2 4 2 2 8" xfId="11224" xr:uid="{00000000-0005-0000-0000-000081410000}"/>
    <cellStyle name="Note 2 2 4 2 3" xfId="6303" xr:uid="{00000000-0005-0000-0000-000082410000}"/>
    <cellStyle name="Note 2 2 4 2 3 2" xfId="19674" xr:uid="{00000000-0005-0000-0000-000083410000}"/>
    <cellStyle name="Note 2 2 4 2 3 2 2" xfId="25444" xr:uid="{00000000-0005-0000-0000-000084410000}"/>
    <cellStyle name="Note 2 2 4 2 3 2 3" xfId="33147" xr:uid="{00000000-0005-0000-0000-000085410000}"/>
    <cellStyle name="Note 2 2 4 2 3 3" xfId="20572" xr:uid="{00000000-0005-0000-0000-000086410000}"/>
    <cellStyle name="Note 2 2 4 2 3 3 2" xfId="26337" xr:uid="{00000000-0005-0000-0000-000087410000}"/>
    <cellStyle name="Note 2 2 4 2 3 3 3" xfId="34041" xr:uid="{00000000-0005-0000-0000-000088410000}"/>
    <cellStyle name="Note 2 2 4 2 3 4" xfId="16132" xr:uid="{00000000-0005-0000-0000-000089410000}"/>
    <cellStyle name="Note 2 2 4 2 3 4 2" xfId="29789" xr:uid="{00000000-0005-0000-0000-00008A410000}"/>
    <cellStyle name="Note 2 2 4 2 3 5" xfId="22111" xr:uid="{00000000-0005-0000-0000-00008B410000}"/>
    <cellStyle name="Note 2 2 4 2 3 5 2" xfId="35574" xr:uid="{00000000-0005-0000-0000-00008C410000}"/>
    <cellStyle name="Note 2 2 4 2 3 6" xfId="27863" xr:uid="{00000000-0005-0000-0000-00008D410000}"/>
    <cellStyle name="Note 2 2 4 2 3 7" xfId="11429" xr:uid="{00000000-0005-0000-0000-00008E410000}"/>
    <cellStyle name="Note 2 2 4 2 4" xfId="18722" xr:uid="{00000000-0005-0000-0000-00008F410000}"/>
    <cellStyle name="Note 2 2 4 2 4 2" xfId="24494" xr:uid="{00000000-0005-0000-0000-000090410000}"/>
    <cellStyle name="Note 2 2 4 2 4 3" xfId="32196" xr:uid="{00000000-0005-0000-0000-000091410000}"/>
    <cellStyle name="Note 2 2 4 2 5" xfId="17291" xr:uid="{00000000-0005-0000-0000-000092410000}"/>
    <cellStyle name="Note 2 2 4 2 5 2" xfId="23121" xr:uid="{00000000-0005-0000-0000-000093410000}"/>
    <cellStyle name="Note 2 2 4 2 5 2 2" xfId="36584" xr:uid="{00000000-0005-0000-0000-000094410000}"/>
    <cellStyle name="Note 2 2 4 2 5 3" xfId="30808" xr:uid="{00000000-0005-0000-0000-000095410000}"/>
    <cellStyle name="Note 2 2 4 2 6" xfId="15045" xr:uid="{00000000-0005-0000-0000-000096410000}"/>
    <cellStyle name="Note 2 2 4 2 6 2" xfId="28890" xr:uid="{00000000-0005-0000-0000-000097410000}"/>
    <cellStyle name="Note 2 2 4 2 7" xfId="21211" xr:uid="{00000000-0005-0000-0000-000098410000}"/>
    <cellStyle name="Note 2 2 4 2 7 2" xfId="34674" xr:uid="{00000000-0005-0000-0000-000099410000}"/>
    <cellStyle name="Note 2 2 4 2 8" xfId="26964" xr:uid="{00000000-0005-0000-0000-00009A410000}"/>
    <cellStyle name="Note 2 2 4 2 9" xfId="10767" xr:uid="{00000000-0005-0000-0000-00009B410000}"/>
    <cellStyle name="Note 2 2 4 3" xfId="5392" xr:uid="{00000000-0005-0000-0000-00009C410000}"/>
    <cellStyle name="Note 2 2 4 3 2" xfId="6479" xr:uid="{00000000-0005-0000-0000-00009D410000}"/>
    <cellStyle name="Note 2 2 4 3 2 2" xfId="19843" xr:uid="{00000000-0005-0000-0000-00009E410000}"/>
    <cellStyle name="Note 2 2 4 3 2 2 2" xfId="25613" xr:uid="{00000000-0005-0000-0000-00009F410000}"/>
    <cellStyle name="Note 2 2 4 3 2 2 3" xfId="33316" xr:uid="{00000000-0005-0000-0000-0000A0410000}"/>
    <cellStyle name="Note 2 2 4 3 2 3" xfId="18032" xr:uid="{00000000-0005-0000-0000-0000A1410000}"/>
    <cellStyle name="Note 2 2 4 3 2 3 2" xfId="23836" xr:uid="{00000000-0005-0000-0000-0000A2410000}"/>
    <cellStyle name="Note 2 2 4 3 2 3 3" xfId="31533" xr:uid="{00000000-0005-0000-0000-0000A3410000}"/>
    <cellStyle name="Note 2 2 4 3 2 4" xfId="16308" xr:uid="{00000000-0005-0000-0000-0000A4410000}"/>
    <cellStyle name="Note 2 2 4 3 2 4 2" xfId="29953" xr:uid="{00000000-0005-0000-0000-0000A5410000}"/>
    <cellStyle name="Note 2 2 4 3 2 5" xfId="22275" xr:uid="{00000000-0005-0000-0000-0000A6410000}"/>
    <cellStyle name="Note 2 2 4 3 2 5 2" xfId="35738" xr:uid="{00000000-0005-0000-0000-0000A7410000}"/>
    <cellStyle name="Note 2 2 4 3 2 6" xfId="28027" xr:uid="{00000000-0005-0000-0000-0000A8410000}"/>
    <cellStyle name="Note 2 2 4 3 2 7" xfId="11553" xr:uid="{00000000-0005-0000-0000-0000A9410000}"/>
    <cellStyle name="Note 2 2 4 3 3" xfId="18892" xr:uid="{00000000-0005-0000-0000-0000AA410000}"/>
    <cellStyle name="Note 2 2 4 3 3 2" xfId="24664" xr:uid="{00000000-0005-0000-0000-0000AB410000}"/>
    <cellStyle name="Note 2 2 4 3 3 3" xfId="32366" xr:uid="{00000000-0005-0000-0000-0000AC410000}"/>
    <cellStyle name="Note 2 2 4 3 4" xfId="17768" xr:uid="{00000000-0005-0000-0000-0000AD410000}"/>
    <cellStyle name="Note 2 2 4 3 4 2" xfId="23583" xr:uid="{00000000-0005-0000-0000-0000AE410000}"/>
    <cellStyle name="Note 2 2 4 3 4 2 2" xfId="37046" xr:uid="{00000000-0005-0000-0000-0000AF410000}"/>
    <cellStyle name="Note 2 2 4 3 4 3" xfId="31274" xr:uid="{00000000-0005-0000-0000-0000B0410000}"/>
    <cellStyle name="Note 2 2 4 3 5" xfId="15222" xr:uid="{00000000-0005-0000-0000-0000B1410000}"/>
    <cellStyle name="Note 2 2 4 3 5 2" xfId="29055" xr:uid="{00000000-0005-0000-0000-0000B2410000}"/>
    <cellStyle name="Note 2 2 4 3 6" xfId="21376" xr:uid="{00000000-0005-0000-0000-0000B3410000}"/>
    <cellStyle name="Note 2 2 4 3 6 2" xfId="34839" xr:uid="{00000000-0005-0000-0000-0000B4410000}"/>
    <cellStyle name="Note 2 2 4 3 7" xfId="27128" xr:uid="{00000000-0005-0000-0000-0000B5410000}"/>
    <cellStyle name="Note 2 2 4 3 8" xfId="10892" xr:uid="{00000000-0005-0000-0000-0000B6410000}"/>
    <cellStyle name="Note 2 2 4 4" xfId="6046" xr:uid="{00000000-0005-0000-0000-0000B7410000}"/>
    <cellStyle name="Note 2 2 4 4 2" xfId="19459" xr:uid="{00000000-0005-0000-0000-0000B8410000}"/>
    <cellStyle name="Note 2 2 4 4 2 2" xfId="25229" xr:uid="{00000000-0005-0000-0000-0000B9410000}"/>
    <cellStyle name="Note 2 2 4 4 2 3" xfId="32932" xr:uid="{00000000-0005-0000-0000-0000BA410000}"/>
    <cellStyle name="Note 2 2 4 4 3" xfId="16976" xr:uid="{00000000-0005-0000-0000-0000BB410000}"/>
    <cellStyle name="Note 2 2 4 4 3 2" xfId="22826" xr:uid="{00000000-0005-0000-0000-0000BC410000}"/>
    <cellStyle name="Note 2 2 4 4 3 2 2" xfId="36289" xr:uid="{00000000-0005-0000-0000-0000BD410000}"/>
    <cellStyle name="Note 2 2 4 4 3 3" xfId="30504" xr:uid="{00000000-0005-0000-0000-0000BE410000}"/>
    <cellStyle name="Note 2 2 4 4 4" xfId="15875" xr:uid="{00000000-0005-0000-0000-0000BF410000}"/>
    <cellStyle name="Note 2 2 4 4 4 2" xfId="29587" xr:uid="{00000000-0005-0000-0000-0000C0410000}"/>
    <cellStyle name="Note 2 2 4 4 5" xfId="21909" xr:uid="{00000000-0005-0000-0000-0000C1410000}"/>
    <cellStyle name="Note 2 2 4 4 5 2" xfId="35372" xr:uid="{00000000-0005-0000-0000-0000C2410000}"/>
    <cellStyle name="Note 2 2 4 4 6" xfId="27661" xr:uid="{00000000-0005-0000-0000-0000C3410000}"/>
    <cellStyle name="Note 2 2 4 4 7" xfId="11287" xr:uid="{00000000-0005-0000-0000-0000C4410000}"/>
    <cellStyle name="Note 2 2 4 5" xfId="18334" xr:uid="{00000000-0005-0000-0000-0000C5410000}"/>
    <cellStyle name="Note 2 2 4 5 2" xfId="24114" xr:uid="{00000000-0005-0000-0000-0000C6410000}"/>
    <cellStyle name="Note 2 2 4 5 3" xfId="31815" xr:uid="{00000000-0005-0000-0000-0000C7410000}"/>
    <cellStyle name="Note 2 2 4 6" xfId="20717" xr:uid="{00000000-0005-0000-0000-0000C8410000}"/>
    <cellStyle name="Note 2 2 4 6 2" xfId="26480" xr:uid="{00000000-0005-0000-0000-0000C9410000}"/>
    <cellStyle name="Note 2 2 4 6 3" xfId="34185" xr:uid="{00000000-0005-0000-0000-0000CA410000}"/>
    <cellStyle name="Note 2 2 4 7" xfId="14450" xr:uid="{00000000-0005-0000-0000-0000CB410000}"/>
    <cellStyle name="Note 2 2 4 7 2" xfId="28667" xr:uid="{00000000-0005-0000-0000-0000CC410000}"/>
    <cellStyle name="Note 2 2 4 8" xfId="21009" xr:uid="{00000000-0005-0000-0000-0000CD410000}"/>
    <cellStyle name="Note 2 2 4 8 2" xfId="34472" xr:uid="{00000000-0005-0000-0000-0000CE410000}"/>
    <cellStyle name="Note 2 2 4 9" xfId="26764" xr:uid="{00000000-0005-0000-0000-0000CF410000}"/>
    <cellStyle name="Note 2 2 5" xfId="4963" xr:uid="{00000000-0005-0000-0000-0000D0410000}"/>
    <cellStyle name="Note 2 2 5 2" xfId="5628" xr:uid="{00000000-0005-0000-0000-0000D1410000}"/>
    <cellStyle name="Note 2 2 5 2 2" xfId="6715" xr:uid="{00000000-0005-0000-0000-0000D2410000}"/>
    <cellStyle name="Note 2 2 5 2 2 2" xfId="20039" xr:uid="{00000000-0005-0000-0000-0000D3410000}"/>
    <cellStyle name="Note 2 2 5 2 2 2 2" xfId="25809" xr:uid="{00000000-0005-0000-0000-0000D4410000}"/>
    <cellStyle name="Note 2 2 5 2 2 2 3" xfId="33512" xr:uid="{00000000-0005-0000-0000-0000D5410000}"/>
    <cellStyle name="Note 2 2 5 2 2 3" xfId="17826" xr:uid="{00000000-0005-0000-0000-0000D6410000}"/>
    <cellStyle name="Note 2 2 5 2 2 3 2" xfId="23639" xr:uid="{00000000-0005-0000-0000-0000D7410000}"/>
    <cellStyle name="Note 2 2 5 2 2 3 2 2" xfId="37102" xr:uid="{00000000-0005-0000-0000-0000D8410000}"/>
    <cellStyle name="Note 2 2 5 2 2 3 3" xfId="31331" xr:uid="{00000000-0005-0000-0000-0000D9410000}"/>
    <cellStyle name="Note 2 2 5 2 2 4" xfId="16543" xr:uid="{00000000-0005-0000-0000-0000DA410000}"/>
    <cellStyle name="Note 2 2 5 2 2 4 2" xfId="30135" xr:uid="{00000000-0005-0000-0000-0000DB410000}"/>
    <cellStyle name="Note 2 2 5 2 2 5" xfId="22458" xr:uid="{00000000-0005-0000-0000-0000DC410000}"/>
    <cellStyle name="Note 2 2 5 2 2 5 2" xfId="35921" xr:uid="{00000000-0005-0000-0000-0000DD410000}"/>
    <cellStyle name="Note 2 2 5 2 2 6" xfId="28210" xr:uid="{00000000-0005-0000-0000-0000DE410000}"/>
    <cellStyle name="Note 2 2 5 2 3" xfId="19090" xr:uid="{00000000-0005-0000-0000-0000DF410000}"/>
    <cellStyle name="Note 2 2 5 2 3 2" xfId="24862" xr:uid="{00000000-0005-0000-0000-0000E0410000}"/>
    <cellStyle name="Note 2 2 5 2 3 3" xfId="32564" xr:uid="{00000000-0005-0000-0000-0000E1410000}"/>
    <cellStyle name="Note 2 2 5 2 4" xfId="18313" xr:uid="{00000000-0005-0000-0000-0000E2410000}"/>
    <cellStyle name="Note 2 2 5 2 4 2" xfId="24093" xr:uid="{00000000-0005-0000-0000-0000E3410000}"/>
    <cellStyle name="Note 2 2 5 2 4 3" xfId="31794" xr:uid="{00000000-0005-0000-0000-0000E4410000}"/>
    <cellStyle name="Note 2 2 5 2 5" xfId="15457" xr:uid="{00000000-0005-0000-0000-0000E5410000}"/>
    <cellStyle name="Note 2 2 5 2 5 2" xfId="29237" xr:uid="{00000000-0005-0000-0000-0000E6410000}"/>
    <cellStyle name="Note 2 2 5 2 6" xfId="21559" xr:uid="{00000000-0005-0000-0000-0000E7410000}"/>
    <cellStyle name="Note 2 2 5 2 6 2" xfId="35022" xr:uid="{00000000-0005-0000-0000-0000E8410000}"/>
    <cellStyle name="Note 2 2 5 2 7" xfId="27311" xr:uid="{00000000-0005-0000-0000-0000E9410000}"/>
    <cellStyle name="Note 2 2 5 3" xfId="5803" xr:uid="{00000000-0005-0000-0000-0000EA410000}"/>
    <cellStyle name="Note 2 2 5 3 2" xfId="6890" xr:uid="{00000000-0005-0000-0000-0000EB410000}"/>
    <cellStyle name="Note 2 2 5 3 2 2" xfId="20186" xr:uid="{00000000-0005-0000-0000-0000EC410000}"/>
    <cellStyle name="Note 2 2 5 3 2 2 2" xfId="25956" xr:uid="{00000000-0005-0000-0000-0000ED410000}"/>
    <cellStyle name="Note 2 2 5 3 2 2 3" xfId="33659" xr:uid="{00000000-0005-0000-0000-0000EE410000}"/>
    <cellStyle name="Note 2 2 5 3 2 3" xfId="17840" xr:uid="{00000000-0005-0000-0000-0000EF410000}"/>
    <cellStyle name="Note 2 2 5 3 2 3 2" xfId="23652" xr:uid="{00000000-0005-0000-0000-0000F0410000}"/>
    <cellStyle name="Note 2 2 5 3 2 3 2 2" xfId="37115" xr:uid="{00000000-0005-0000-0000-0000F1410000}"/>
    <cellStyle name="Note 2 2 5 3 2 3 3" xfId="31344" xr:uid="{00000000-0005-0000-0000-0000F2410000}"/>
    <cellStyle name="Note 2 2 5 3 2 4" xfId="16718" xr:uid="{00000000-0005-0000-0000-0000F3410000}"/>
    <cellStyle name="Note 2 2 5 3 2 4 2" xfId="30271" xr:uid="{00000000-0005-0000-0000-0000F4410000}"/>
    <cellStyle name="Note 2 2 5 3 2 5" xfId="22594" xr:uid="{00000000-0005-0000-0000-0000F5410000}"/>
    <cellStyle name="Note 2 2 5 3 2 5 2" xfId="36057" xr:uid="{00000000-0005-0000-0000-0000F6410000}"/>
    <cellStyle name="Note 2 2 5 3 2 6" xfId="28346" xr:uid="{00000000-0005-0000-0000-0000F7410000}"/>
    <cellStyle name="Note 2 2 5 3 3" xfId="19237" xr:uid="{00000000-0005-0000-0000-0000F8410000}"/>
    <cellStyle name="Note 2 2 5 3 3 2" xfId="25008" xr:uid="{00000000-0005-0000-0000-0000F9410000}"/>
    <cellStyle name="Note 2 2 5 3 3 3" xfId="32710" xr:uid="{00000000-0005-0000-0000-0000FA410000}"/>
    <cellStyle name="Note 2 2 5 3 4" xfId="18570" xr:uid="{00000000-0005-0000-0000-0000FB410000}"/>
    <cellStyle name="Note 2 2 5 3 4 2" xfId="24342" xr:uid="{00000000-0005-0000-0000-0000FC410000}"/>
    <cellStyle name="Note 2 2 5 3 4 3" xfId="32044" xr:uid="{00000000-0005-0000-0000-0000FD410000}"/>
    <cellStyle name="Note 2 2 5 3 5" xfId="15632" xr:uid="{00000000-0005-0000-0000-0000FE410000}"/>
    <cellStyle name="Note 2 2 5 3 5 2" xfId="29373" xr:uid="{00000000-0005-0000-0000-0000FF410000}"/>
    <cellStyle name="Note 2 2 5 3 6" xfId="21695" xr:uid="{00000000-0005-0000-0000-000000420000}"/>
    <cellStyle name="Note 2 2 5 3 6 2" xfId="35158" xr:uid="{00000000-0005-0000-0000-000001420000}"/>
    <cellStyle name="Note 2 2 5 3 7" xfId="27447" xr:uid="{00000000-0005-0000-0000-000002420000}"/>
    <cellStyle name="Note 2 2 5 4" xfId="6130" xr:uid="{00000000-0005-0000-0000-000003420000}"/>
    <cellStyle name="Note 2 2 5 4 2" xfId="19525" xr:uid="{00000000-0005-0000-0000-000004420000}"/>
    <cellStyle name="Note 2 2 5 4 2 2" xfId="25295" xr:uid="{00000000-0005-0000-0000-000005420000}"/>
    <cellStyle name="Note 2 2 5 4 2 3" xfId="32998" xr:uid="{00000000-0005-0000-0000-000006420000}"/>
    <cellStyle name="Note 2 2 5 4 3" xfId="17459" xr:uid="{00000000-0005-0000-0000-000007420000}"/>
    <cellStyle name="Note 2 2 5 4 3 2" xfId="23283" xr:uid="{00000000-0005-0000-0000-000008420000}"/>
    <cellStyle name="Note 2 2 5 4 3 2 2" xfId="36746" xr:uid="{00000000-0005-0000-0000-000009420000}"/>
    <cellStyle name="Note 2 2 5 4 3 3" xfId="30971" xr:uid="{00000000-0005-0000-0000-00000A420000}"/>
    <cellStyle name="Note 2 2 5 4 4" xfId="15959" xr:uid="{00000000-0005-0000-0000-00000B420000}"/>
    <cellStyle name="Note 2 2 5 4 4 2" xfId="29646" xr:uid="{00000000-0005-0000-0000-00000C420000}"/>
    <cellStyle name="Note 2 2 5 4 5" xfId="21968" xr:uid="{00000000-0005-0000-0000-00000D420000}"/>
    <cellStyle name="Note 2 2 5 4 5 2" xfId="35431" xr:uid="{00000000-0005-0000-0000-00000E420000}"/>
    <cellStyle name="Note 2 2 5 4 6" xfId="27720" xr:uid="{00000000-0005-0000-0000-00000F420000}"/>
    <cellStyle name="Note 2 2 5 5" xfId="18549" xr:uid="{00000000-0005-0000-0000-000010420000}"/>
    <cellStyle name="Note 2 2 5 5 2" xfId="24322" xr:uid="{00000000-0005-0000-0000-000011420000}"/>
    <cellStyle name="Note 2 2 5 5 3" xfId="32023" xr:uid="{00000000-0005-0000-0000-000012420000}"/>
    <cellStyle name="Note 2 2 5 6" xfId="17334" xr:uid="{00000000-0005-0000-0000-000013420000}"/>
    <cellStyle name="Note 2 2 5 6 2" xfId="23163" xr:uid="{00000000-0005-0000-0000-000014420000}"/>
    <cellStyle name="Note 2 2 5 6 2 2" xfId="36626" xr:uid="{00000000-0005-0000-0000-000015420000}"/>
    <cellStyle name="Note 2 2 5 6 3" xfId="30850" xr:uid="{00000000-0005-0000-0000-000016420000}"/>
    <cellStyle name="Note 2 2 5 7" xfId="14863" xr:uid="{00000000-0005-0000-0000-000017420000}"/>
    <cellStyle name="Note 2 2 5 7 2" xfId="28746" xr:uid="{00000000-0005-0000-0000-000018420000}"/>
    <cellStyle name="Note 2 2 5 8" xfId="21067" xr:uid="{00000000-0005-0000-0000-000019420000}"/>
    <cellStyle name="Note 2 2 5 8 2" xfId="34530" xr:uid="{00000000-0005-0000-0000-00001A420000}"/>
    <cellStyle name="Note 2 2 5 9" xfId="26821" xr:uid="{00000000-0005-0000-0000-00001B420000}"/>
    <cellStyle name="Note 2 2 6" xfId="7682" xr:uid="{00000000-0005-0000-0000-00001C420000}"/>
    <cellStyle name="Note 2 3" xfId="1322" xr:uid="{00000000-0005-0000-0000-00001D420000}"/>
    <cellStyle name="Note 2 3 2" xfId="2095" xr:uid="{00000000-0005-0000-0000-00001E420000}"/>
    <cellStyle name="Note 2 3 2 2" xfId="3290" xr:uid="{00000000-0005-0000-0000-00001F420000}"/>
    <cellStyle name="Note 2 3 2 2 2" xfId="14018" xr:uid="{00000000-0005-0000-0000-000020420000}"/>
    <cellStyle name="Note 2 3 2 2 3" xfId="9656" xr:uid="{00000000-0005-0000-0000-000021420000}"/>
    <cellStyle name="Note 2 3 2 3" xfId="4968" xr:uid="{00000000-0005-0000-0000-000022420000}"/>
    <cellStyle name="Note 2 3 2 3 2" xfId="5633" xr:uid="{00000000-0005-0000-0000-000023420000}"/>
    <cellStyle name="Note 2 3 2 3 2 2" xfId="6720" xr:uid="{00000000-0005-0000-0000-000024420000}"/>
    <cellStyle name="Note 2 3 2 3 2 2 2" xfId="20044" xr:uid="{00000000-0005-0000-0000-000025420000}"/>
    <cellStyle name="Note 2 3 2 3 2 2 2 2" xfId="25814" xr:uid="{00000000-0005-0000-0000-000026420000}"/>
    <cellStyle name="Note 2 3 2 3 2 2 2 3" xfId="33517" xr:uid="{00000000-0005-0000-0000-000027420000}"/>
    <cellStyle name="Note 2 3 2 3 2 2 3" xfId="17425" xr:uid="{00000000-0005-0000-0000-000028420000}"/>
    <cellStyle name="Note 2 3 2 3 2 2 3 2" xfId="23250" xr:uid="{00000000-0005-0000-0000-000029420000}"/>
    <cellStyle name="Note 2 3 2 3 2 2 3 2 2" xfId="36713" xr:uid="{00000000-0005-0000-0000-00002A420000}"/>
    <cellStyle name="Note 2 3 2 3 2 2 3 3" xfId="30938" xr:uid="{00000000-0005-0000-0000-00002B420000}"/>
    <cellStyle name="Note 2 3 2 3 2 2 4" xfId="16548" xr:uid="{00000000-0005-0000-0000-00002C420000}"/>
    <cellStyle name="Note 2 3 2 3 2 2 4 2" xfId="30140" xr:uid="{00000000-0005-0000-0000-00002D420000}"/>
    <cellStyle name="Note 2 3 2 3 2 2 5" xfId="22463" xr:uid="{00000000-0005-0000-0000-00002E420000}"/>
    <cellStyle name="Note 2 3 2 3 2 2 5 2" xfId="35926" xr:uid="{00000000-0005-0000-0000-00002F420000}"/>
    <cellStyle name="Note 2 3 2 3 2 2 6" xfId="28215" xr:uid="{00000000-0005-0000-0000-000030420000}"/>
    <cellStyle name="Note 2 3 2 3 2 3" xfId="19095" xr:uid="{00000000-0005-0000-0000-000031420000}"/>
    <cellStyle name="Note 2 3 2 3 2 3 2" xfId="24867" xr:uid="{00000000-0005-0000-0000-000032420000}"/>
    <cellStyle name="Note 2 3 2 3 2 3 3" xfId="32569" xr:uid="{00000000-0005-0000-0000-000033420000}"/>
    <cellStyle name="Note 2 3 2 3 2 4" xfId="18588" xr:uid="{00000000-0005-0000-0000-000034420000}"/>
    <cellStyle name="Note 2 3 2 3 2 4 2" xfId="24360" xr:uid="{00000000-0005-0000-0000-000035420000}"/>
    <cellStyle name="Note 2 3 2 3 2 4 3" xfId="32062" xr:uid="{00000000-0005-0000-0000-000036420000}"/>
    <cellStyle name="Note 2 3 2 3 2 5" xfId="15462" xr:uid="{00000000-0005-0000-0000-000037420000}"/>
    <cellStyle name="Note 2 3 2 3 2 5 2" xfId="29242" xr:uid="{00000000-0005-0000-0000-000038420000}"/>
    <cellStyle name="Note 2 3 2 3 2 6" xfId="21564" xr:uid="{00000000-0005-0000-0000-000039420000}"/>
    <cellStyle name="Note 2 3 2 3 2 6 2" xfId="35027" xr:uid="{00000000-0005-0000-0000-00003A420000}"/>
    <cellStyle name="Note 2 3 2 3 2 7" xfId="27316" xr:uid="{00000000-0005-0000-0000-00003B420000}"/>
    <cellStyle name="Note 2 3 2 3 3" xfId="5808" xr:uid="{00000000-0005-0000-0000-00003C420000}"/>
    <cellStyle name="Note 2 3 2 3 3 2" xfId="6895" xr:uid="{00000000-0005-0000-0000-00003D420000}"/>
    <cellStyle name="Note 2 3 2 3 3 2 2" xfId="20191" xr:uid="{00000000-0005-0000-0000-00003E420000}"/>
    <cellStyle name="Note 2 3 2 3 3 2 2 2" xfId="25961" xr:uid="{00000000-0005-0000-0000-00003F420000}"/>
    <cellStyle name="Note 2 3 2 3 3 2 2 3" xfId="33664" xr:uid="{00000000-0005-0000-0000-000040420000}"/>
    <cellStyle name="Note 2 3 2 3 3 2 3" xfId="18185" xr:uid="{00000000-0005-0000-0000-000041420000}"/>
    <cellStyle name="Note 2 3 2 3 3 2 3 2" xfId="23983" xr:uid="{00000000-0005-0000-0000-000042420000}"/>
    <cellStyle name="Note 2 3 2 3 3 2 3 3" xfId="31681" xr:uid="{00000000-0005-0000-0000-000043420000}"/>
    <cellStyle name="Note 2 3 2 3 3 2 4" xfId="16723" xr:uid="{00000000-0005-0000-0000-000044420000}"/>
    <cellStyle name="Note 2 3 2 3 3 2 4 2" xfId="30276" xr:uid="{00000000-0005-0000-0000-000045420000}"/>
    <cellStyle name="Note 2 3 2 3 3 2 5" xfId="22599" xr:uid="{00000000-0005-0000-0000-000046420000}"/>
    <cellStyle name="Note 2 3 2 3 3 2 5 2" xfId="36062" xr:uid="{00000000-0005-0000-0000-000047420000}"/>
    <cellStyle name="Note 2 3 2 3 3 2 6" xfId="28351" xr:uid="{00000000-0005-0000-0000-000048420000}"/>
    <cellStyle name="Note 2 3 2 3 3 3" xfId="19242" xr:uid="{00000000-0005-0000-0000-000049420000}"/>
    <cellStyle name="Note 2 3 2 3 3 3 2" xfId="25013" xr:uid="{00000000-0005-0000-0000-00004A420000}"/>
    <cellStyle name="Note 2 3 2 3 3 3 3" xfId="32715" xr:uid="{00000000-0005-0000-0000-00004B420000}"/>
    <cellStyle name="Note 2 3 2 3 3 4" xfId="17553" xr:uid="{00000000-0005-0000-0000-00004C420000}"/>
    <cellStyle name="Note 2 3 2 3 3 4 2" xfId="23374" xr:uid="{00000000-0005-0000-0000-00004D420000}"/>
    <cellStyle name="Note 2 3 2 3 3 4 2 2" xfId="36837" xr:uid="{00000000-0005-0000-0000-00004E420000}"/>
    <cellStyle name="Note 2 3 2 3 3 4 3" xfId="31062" xr:uid="{00000000-0005-0000-0000-00004F420000}"/>
    <cellStyle name="Note 2 3 2 3 3 5" xfId="15637" xr:uid="{00000000-0005-0000-0000-000050420000}"/>
    <cellStyle name="Note 2 3 2 3 3 5 2" xfId="29378" xr:uid="{00000000-0005-0000-0000-000051420000}"/>
    <cellStyle name="Note 2 3 2 3 3 6" xfId="21700" xr:uid="{00000000-0005-0000-0000-000052420000}"/>
    <cellStyle name="Note 2 3 2 3 3 6 2" xfId="35163" xr:uid="{00000000-0005-0000-0000-000053420000}"/>
    <cellStyle name="Note 2 3 2 3 3 7" xfId="27452" xr:uid="{00000000-0005-0000-0000-000054420000}"/>
    <cellStyle name="Note 2 3 2 3 4" xfId="6135" xr:uid="{00000000-0005-0000-0000-000055420000}"/>
    <cellStyle name="Note 2 3 2 3 4 2" xfId="19530" xr:uid="{00000000-0005-0000-0000-000056420000}"/>
    <cellStyle name="Note 2 3 2 3 4 2 2" xfId="25300" xr:uid="{00000000-0005-0000-0000-000057420000}"/>
    <cellStyle name="Note 2 3 2 3 4 2 3" xfId="33003" xr:uid="{00000000-0005-0000-0000-000058420000}"/>
    <cellStyle name="Note 2 3 2 3 4 3" xfId="18166" xr:uid="{00000000-0005-0000-0000-000059420000}"/>
    <cellStyle name="Note 2 3 2 3 4 3 2" xfId="23964" xr:uid="{00000000-0005-0000-0000-00005A420000}"/>
    <cellStyle name="Note 2 3 2 3 4 3 3" xfId="31662" xr:uid="{00000000-0005-0000-0000-00005B420000}"/>
    <cellStyle name="Note 2 3 2 3 4 4" xfId="15964" xr:uid="{00000000-0005-0000-0000-00005C420000}"/>
    <cellStyle name="Note 2 3 2 3 4 4 2" xfId="29651" xr:uid="{00000000-0005-0000-0000-00005D420000}"/>
    <cellStyle name="Note 2 3 2 3 4 5" xfId="21973" xr:uid="{00000000-0005-0000-0000-00005E420000}"/>
    <cellStyle name="Note 2 3 2 3 4 5 2" xfId="35436" xr:uid="{00000000-0005-0000-0000-00005F420000}"/>
    <cellStyle name="Note 2 3 2 3 4 6" xfId="27725" xr:uid="{00000000-0005-0000-0000-000060420000}"/>
    <cellStyle name="Note 2 3 2 3 5" xfId="18554" xr:uid="{00000000-0005-0000-0000-000061420000}"/>
    <cellStyle name="Note 2 3 2 3 5 2" xfId="24327" xr:uid="{00000000-0005-0000-0000-000062420000}"/>
    <cellStyle name="Note 2 3 2 3 5 3" xfId="32028" xr:uid="{00000000-0005-0000-0000-000063420000}"/>
    <cellStyle name="Note 2 3 2 3 6" xfId="17512" xr:uid="{00000000-0005-0000-0000-000064420000}"/>
    <cellStyle name="Note 2 3 2 3 6 2" xfId="23334" xr:uid="{00000000-0005-0000-0000-000065420000}"/>
    <cellStyle name="Note 2 3 2 3 6 2 2" xfId="36797" xr:uid="{00000000-0005-0000-0000-000066420000}"/>
    <cellStyle name="Note 2 3 2 3 6 3" xfId="31022" xr:uid="{00000000-0005-0000-0000-000067420000}"/>
    <cellStyle name="Note 2 3 2 3 7" xfId="14868" xr:uid="{00000000-0005-0000-0000-000068420000}"/>
    <cellStyle name="Note 2 3 2 3 7 2" xfId="28751" xr:uid="{00000000-0005-0000-0000-000069420000}"/>
    <cellStyle name="Note 2 3 2 3 8" xfId="21072" xr:uid="{00000000-0005-0000-0000-00006A420000}"/>
    <cellStyle name="Note 2 3 2 3 8 2" xfId="34535" xr:uid="{00000000-0005-0000-0000-00006B420000}"/>
    <cellStyle name="Note 2 3 2 3 9" xfId="26826" xr:uid="{00000000-0005-0000-0000-00006C420000}"/>
    <cellStyle name="Note 2 3 2 4" xfId="12984" xr:uid="{00000000-0005-0000-0000-00006D420000}"/>
    <cellStyle name="Note 2 3 2 5" xfId="8639" xr:uid="{00000000-0005-0000-0000-00006E420000}"/>
    <cellStyle name="Note 2 3 3" xfId="2782" xr:uid="{00000000-0005-0000-0000-00006F420000}"/>
    <cellStyle name="Note 2 3 3 2" xfId="4969" xr:uid="{00000000-0005-0000-0000-000070420000}"/>
    <cellStyle name="Note 2 3 3 2 2" xfId="5634" xr:uid="{00000000-0005-0000-0000-000071420000}"/>
    <cellStyle name="Note 2 3 3 2 2 2" xfId="6721" xr:uid="{00000000-0005-0000-0000-000072420000}"/>
    <cellStyle name="Note 2 3 3 2 2 2 2" xfId="20045" xr:uid="{00000000-0005-0000-0000-000073420000}"/>
    <cellStyle name="Note 2 3 3 2 2 2 2 2" xfId="25815" xr:uid="{00000000-0005-0000-0000-000074420000}"/>
    <cellStyle name="Note 2 3 3 2 2 2 2 3" xfId="33518" xr:uid="{00000000-0005-0000-0000-000075420000}"/>
    <cellStyle name="Note 2 3 3 2 2 2 3" xfId="17177" xr:uid="{00000000-0005-0000-0000-000076420000}"/>
    <cellStyle name="Note 2 3 3 2 2 2 3 2" xfId="23016" xr:uid="{00000000-0005-0000-0000-000077420000}"/>
    <cellStyle name="Note 2 3 3 2 2 2 3 2 2" xfId="36479" xr:uid="{00000000-0005-0000-0000-000078420000}"/>
    <cellStyle name="Note 2 3 3 2 2 2 3 3" xfId="30698" xr:uid="{00000000-0005-0000-0000-000079420000}"/>
    <cellStyle name="Note 2 3 3 2 2 2 4" xfId="16549" xr:uid="{00000000-0005-0000-0000-00007A420000}"/>
    <cellStyle name="Note 2 3 3 2 2 2 4 2" xfId="30141" xr:uid="{00000000-0005-0000-0000-00007B420000}"/>
    <cellStyle name="Note 2 3 3 2 2 2 5" xfId="22464" xr:uid="{00000000-0005-0000-0000-00007C420000}"/>
    <cellStyle name="Note 2 3 3 2 2 2 5 2" xfId="35927" xr:uid="{00000000-0005-0000-0000-00007D420000}"/>
    <cellStyle name="Note 2 3 3 2 2 2 6" xfId="28216" xr:uid="{00000000-0005-0000-0000-00007E420000}"/>
    <cellStyle name="Note 2 3 3 2 2 3" xfId="19096" xr:uid="{00000000-0005-0000-0000-00007F420000}"/>
    <cellStyle name="Note 2 3 3 2 2 3 2" xfId="24868" xr:uid="{00000000-0005-0000-0000-000080420000}"/>
    <cellStyle name="Note 2 3 3 2 2 3 3" xfId="32570" xr:uid="{00000000-0005-0000-0000-000081420000}"/>
    <cellStyle name="Note 2 3 3 2 2 4" xfId="17895" xr:uid="{00000000-0005-0000-0000-000082420000}"/>
    <cellStyle name="Note 2 3 3 2 2 4 2" xfId="23705" xr:uid="{00000000-0005-0000-0000-000083420000}"/>
    <cellStyle name="Note 2 3 3 2 2 4 2 2" xfId="37168" xr:uid="{00000000-0005-0000-0000-000084420000}"/>
    <cellStyle name="Note 2 3 3 2 2 4 3" xfId="31399" xr:uid="{00000000-0005-0000-0000-000085420000}"/>
    <cellStyle name="Note 2 3 3 2 2 5" xfId="15463" xr:uid="{00000000-0005-0000-0000-000086420000}"/>
    <cellStyle name="Note 2 3 3 2 2 5 2" xfId="29243" xr:uid="{00000000-0005-0000-0000-000087420000}"/>
    <cellStyle name="Note 2 3 3 2 2 6" xfId="21565" xr:uid="{00000000-0005-0000-0000-000088420000}"/>
    <cellStyle name="Note 2 3 3 2 2 6 2" xfId="35028" xr:uid="{00000000-0005-0000-0000-000089420000}"/>
    <cellStyle name="Note 2 3 3 2 2 7" xfId="27317" xr:uid="{00000000-0005-0000-0000-00008A420000}"/>
    <cellStyle name="Note 2 3 3 2 3" xfId="5809" xr:uid="{00000000-0005-0000-0000-00008B420000}"/>
    <cellStyle name="Note 2 3 3 2 3 2" xfId="6896" xr:uid="{00000000-0005-0000-0000-00008C420000}"/>
    <cellStyle name="Note 2 3 3 2 3 2 2" xfId="20192" xr:uid="{00000000-0005-0000-0000-00008D420000}"/>
    <cellStyle name="Note 2 3 3 2 3 2 2 2" xfId="25962" xr:uid="{00000000-0005-0000-0000-00008E420000}"/>
    <cellStyle name="Note 2 3 3 2 3 2 2 3" xfId="33665" xr:uid="{00000000-0005-0000-0000-00008F420000}"/>
    <cellStyle name="Note 2 3 3 2 3 2 3" xfId="20867" xr:uid="{00000000-0005-0000-0000-000090420000}"/>
    <cellStyle name="Note 2 3 3 2 3 2 3 2" xfId="26627" xr:uid="{00000000-0005-0000-0000-000091420000}"/>
    <cellStyle name="Note 2 3 3 2 3 2 3 3" xfId="34332" xr:uid="{00000000-0005-0000-0000-000092420000}"/>
    <cellStyle name="Note 2 3 3 2 3 2 4" xfId="16724" xr:uid="{00000000-0005-0000-0000-000093420000}"/>
    <cellStyle name="Note 2 3 3 2 3 2 4 2" xfId="30277" xr:uid="{00000000-0005-0000-0000-000094420000}"/>
    <cellStyle name="Note 2 3 3 2 3 2 5" xfId="22600" xr:uid="{00000000-0005-0000-0000-000095420000}"/>
    <cellStyle name="Note 2 3 3 2 3 2 5 2" xfId="36063" xr:uid="{00000000-0005-0000-0000-000096420000}"/>
    <cellStyle name="Note 2 3 3 2 3 2 6" xfId="28352" xr:uid="{00000000-0005-0000-0000-000097420000}"/>
    <cellStyle name="Note 2 3 3 2 3 3" xfId="19243" xr:uid="{00000000-0005-0000-0000-000098420000}"/>
    <cellStyle name="Note 2 3 3 2 3 3 2" xfId="25014" xr:uid="{00000000-0005-0000-0000-000099420000}"/>
    <cellStyle name="Note 2 3 3 2 3 3 3" xfId="32716" xr:uid="{00000000-0005-0000-0000-00009A420000}"/>
    <cellStyle name="Note 2 3 3 2 3 4" xfId="16934" xr:uid="{00000000-0005-0000-0000-00009B420000}"/>
    <cellStyle name="Note 2 3 3 2 3 4 2" xfId="22785" xr:uid="{00000000-0005-0000-0000-00009C420000}"/>
    <cellStyle name="Note 2 3 3 2 3 4 2 2" xfId="36248" xr:uid="{00000000-0005-0000-0000-00009D420000}"/>
    <cellStyle name="Note 2 3 3 2 3 4 3" xfId="30463" xr:uid="{00000000-0005-0000-0000-00009E420000}"/>
    <cellStyle name="Note 2 3 3 2 3 5" xfId="15638" xr:uid="{00000000-0005-0000-0000-00009F420000}"/>
    <cellStyle name="Note 2 3 3 2 3 5 2" xfId="29379" xr:uid="{00000000-0005-0000-0000-0000A0420000}"/>
    <cellStyle name="Note 2 3 3 2 3 6" xfId="21701" xr:uid="{00000000-0005-0000-0000-0000A1420000}"/>
    <cellStyle name="Note 2 3 3 2 3 6 2" xfId="35164" xr:uid="{00000000-0005-0000-0000-0000A2420000}"/>
    <cellStyle name="Note 2 3 3 2 3 7" xfId="27453" xr:uid="{00000000-0005-0000-0000-0000A3420000}"/>
    <cellStyle name="Note 2 3 3 2 4" xfId="6136" xr:uid="{00000000-0005-0000-0000-0000A4420000}"/>
    <cellStyle name="Note 2 3 3 2 4 2" xfId="19531" xr:uid="{00000000-0005-0000-0000-0000A5420000}"/>
    <cellStyle name="Note 2 3 3 2 4 2 2" xfId="25301" xr:uid="{00000000-0005-0000-0000-0000A6420000}"/>
    <cellStyle name="Note 2 3 3 2 4 2 3" xfId="33004" xr:uid="{00000000-0005-0000-0000-0000A7420000}"/>
    <cellStyle name="Note 2 3 3 2 4 3" xfId="17428" xr:uid="{00000000-0005-0000-0000-0000A8420000}"/>
    <cellStyle name="Note 2 3 3 2 4 3 2" xfId="23253" xr:uid="{00000000-0005-0000-0000-0000A9420000}"/>
    <cellStyle name="Note 2 3 3 2 4 3 2 2" xfId="36716" xr:uid="{00000000-0005-0000-0000-0000AA420000}"/>
    <cellStyle name="Note 2 3 3 2 4 3 3" xfId="30941" xr:uid="{00000000-0005-0000-0000-0000AB420000}"/>
    <cellStyle name="Note 2 3 3 2 4 4" xfId="15965" xr:uid="{00000000-0005-0000-0000-0000AC420000}"/>
    <cellStyle name="Note 2 3 3 2 4 4 2" xfId="29652" xr:uid="{00000000-0005-0000-0000-0000AD420000}"/>
    <cellStyle name="Note 2 3 3 2 4 5" xfId="21974" xr:uid="{00000000-0005-0000-0000-0000AE420000}"/>
    <cellStyle name="Note 2 3 3 2 4 5 2" xfId="35437" xr:uid="{00000000-0005-0000-0000-0000AF420000}"/>
    <cellStyle name="Note 2 3 3 2 4 6" xfId="27726" xr:uid="{00000000-0005-0000-0000-0000B0420000}"/>
    <cellStyle name="Note 2 3 3 2 5" xfId="18555" xr:uid="{00000000-0005-0000-0000-0000B1420000}"/>
    <cellStyle name="Note 2 3 3 2 5 2" xfId="24328" xr:uid="{00000000-0005-0000-0000-0000B2420000}"/>
    <cellStyle name="Note 2 3 3 2 5 3" xfId="32029" xr:uid="{00000000-0005-0000-0000-0000B3420000}"/>
    <cellStyle name="Note 2 3 3 2 6" xfId="20477" xr:uid="{00000000-0005-0000-0000-0000B4420000}"/>
    <cellStyle name="Note 2 3 3 2 6 2" xfId="26245" xr:uid="{00000000-0005-0000-0000-0000B5420000}"/>
    <cellStyle name="Note 2 3 3 2 6 3" xfId="33949" xr:uid="{00000000-0005-0000-0000-0000B6420000}"/>
    <cellStyle name="Note 2 3 3 2 7" xfId="14869" xr:uid="{00000000-0005-0000-0000-0000B7420000}"/>
    <cellStyle name="Note 2 3 3 2 7 2" xfId="28752" xr:uid="{00000000-0005-0000-0000-0000B8420000}"/>
    <cellStyle name="Note 2 3 3 2 8" xfId="21073" xr:uid="{00000000-0005-0000-0000-0000B9420000}"/>
    <cellStyle name="Note 2 3 3 2 8 2" xfId="34536" xr:uid="{00000000-0005-0000-0000-0000BA420000}"/>
    <cellStyle name="Note 2 3 3 2 9" xfId="26827" xr:uid="{00000000-0005-0000-0000-0000BB420000}"/>
    <cellStyle name="Note 2 3 3 3" xfId="13510" xr:uid="{00000000-0005-0000-0000-0000BC420000}"/>
    <cellStyle name="Note 2 3 3 4" xfId="9240" xr:uid="{00000000-0005-0000-0000-0000BD420000}"/>
    <cellStyle name="Note 2 3 4" xfId="4967" xr:uid="{00000000-0005-0000-0000-0000BE420000}"/>
    <cellStyle name="Note 2 3 4 2" xfId="5632" xr:uid="{00000000-0005-0000-0000-0000BF420000}"/>
    <cellStyle name="Note 2 3 4 2 2" xfId="6719" xr:uid="{00000000-0005-0000-0000-0000C0420000}"/>
    <cellStyle name="Note 2 3 4 2 2 2" xfId="20043" xr:uid="{00000000-0005-0000-0000-0000C1420000}"/>
    <cellStyle name="Note 2 3 4 2 2 2 2" xfId="25813" xr:uid="{00000000-0005-0000-0000-0000C2420000}"/>
    <cellStyle name="Note 2 3 4 2 2 2 3" xfId="33516" xr:uid="{00000000-0005-0000-0000-0000C3420000}"/>
    <cellStyle name="Note 2 3 4 2 2 3" xfId="16912" xr:uid="{00000000-0005-0000-0000-0000C4420000}"/>
    <cellStyle name="Note 2 3 4 2 2 3 2" xfId="22770" xr:uid="{00000000-0005-0000-0000-0000C5420000}"/>
    <cellStyle name="Note 2 3 4 2 2 3 2 2" xfId="36233" xr:uid="{00000000-0005-0000-0000-0000C6420000}"/>
    <cellStyle name="Note 2 3 4 2 2 3 3" xfId="30448" xr:uid="{00000000-0005-0000-0000-0000C7420000}"/>
    <cellStyle name="Note 2 3 4 2 2 4" xfId="16547" xr:uid="{00000000-0005-0000-0000-0000C8420000}"/>
    <cellStyle name="Note 2 3 4 2 2 4 2" xfId="30139" xr:uid="{00000000-0005-0000-0000-0000C9420000}"/>
    <cellStyle name="Note 2 3 4 2 2 5" xfId="22462" xr:uid="{00000000-0005-0000-0000-0000CA420000}"/>
    <cellStyle name="Note 2 3 4 2 2 5 2" xfId="35925" xr:uid="{00000000-0005-0000-0000-0000CB420000}"/>
    <cellStyle name="Note 2 3 4 2 2 6" xfId="28214" xr:uid="{00000000-0005-0000-0000-0000CC420000}"/>
    <cellStyle name="Note 2 3 4 2 3" xfId="19094" xr:uid="{00000000-0005-0000-0000-0000CD420000}"/>
    <cellStyle name="Note 2 3 4 2 3 2" xfId="24866" xr:uid="{00000000-0005-0000-0000-0000CE420000}"/>
    <cellStyle name="Note 2 3 4 2 3 3" xfId="32568" xr:uid="{00000000-0005-0000-0000-0000CF420000}"/>
    <cellStyle name="Note 2 3 4 2 4" xfId="20893" xr:uid="{00000000-0005-0000-0000-0000D0420000}"/>
    <cellStyle name="Note 2 3 4 2 4 2" xfId="26653" xr:uid="{00000000-0005-0000-0000-0000D1420000}"/>
    <cellStyle name="Note 2 3 4 2 4 3" xfId="34358" xr:uid="{00000000-0005-0000-0000-0000D2420000}"/>
    <cellStyle name="Note 2 3 4 2 5" xfId="15461" xr:uid="{00000000-0005-0000-0000-0000D3420000}"/>
    <cellStyle name="Note 2 3 4 2 5 2" xfId="29241" xr:uid="{00000000-0005-0000-0000-0000D4420000}"/>
    <cellStyle name="Note 2 3 4 2 6" xfId="21563" xr:uid="{00000000-0005-0000-0000-0000D5420000}"/>
    <cellStyle name="Note 2 3 4 2 6 2" xfId="35026" xr:uid="{00000000-0005-0000-0000-0000D6420000}"/>
    <cellStyle name="Note 2 3 4 2 7" xfId="27315" xr:uid="{00000000-0005-0000-0000-0000D7420000}"/>
    <cellStyle name="Note 2 3 4 3" xfId="5807" xr:uid="{00000000-0005-0000-0000-0000D8420000}"/>
    <cellStyle name="Note 2 3 4 3 2" xfId="6894" xr:uid="{00000000-0005-0000-0000-0000D9420000}"/>
    <cellStyle name="Note 2 3 4 3 2 2" xfId="20190" xr:uid="{00000000-0005-0000-0000-0000DA420000}"/>
    <cellStyle name="Note 2 3 4 3 2 2 2" xfId="25960" xr:uid="{00000000-0005-0000-0000-0000DB420000}"/>
    <cellStyle name="Note 2 3 4 3 2 2 3" xfId="33663" xr:uid="{00000000-0005-0000-0000-0000DC420000}"/>
    <cellStyle name="Note 2 3 4 3 2 3" xfId="17604" xr:uid="{00000000-0005-0000-0000-0000DD420000}"/>
    <cellStyle name="Note 2 3 4 3 2 3 2" xfId="23422" xr:uid="{00000000-0005-0000-0000-0000DE420000}"/>
    <cellStyle name="Note 2 3 4 3 2 3 2 2" xfId="36885" xr:uid="{00000000-0005-0000-0000-0000DF420000}"/>
    <cellStyle name="Note 2 3 4 3 2 3 3" xfId="31112" xr:uid="{00000000-0005-0000-0000-0000E0420000}"/>
    <cellStyle name="Note 2 3 4 3 2 4" xfId="16722" xr:uid="{00000000-0005-0000-0000-0000E1420000}"/>
    <cellStyle name="Note 2 3 4 3 2 4 2" xfId="30275" xr:uid="{00000000-0005-0000-0000-0000E2420000}"/>
    <cellStyle name="Note 2 3 4 3 2 5" xfId="22598" xr:uid="{00000000-0005-0000-0000-0000E3420000}"/>
    <cellStyle name="Note 2 3 4 3 2 5 2" xfId="36061" xr:uid="{00000000-0005-0000-0000-0000E4420000}"/>
    <cellStyle name="Note 2 3 4 3 2 6" xfId="28350" xr:uid="{00000000-0005-0000-0000-0000E5420000}"/>
    <cellStyle name="Note 2 3 4 3 3" xfId="19241" xr:uid="{00000000-0005-0000-0000-0000E6420000}"/>
    <cellStyle name="Note 2 3 4 3 3 2" xfId="25012" xr:uid="{00000000-0005-0000-0000-0000E7420000}"/>
    <cellStyle name="Note 2 3 4 3 3 3" xfId="32714" xr:uid="{00000000-0005-0000-0000-0000E8420000}"/>
    <cellStyle name="Note 2 3 4 3 4" xfId="17637" xr:uid="{00000000-0005-0000-0000-0000E9420000}"/>
    <cellStyle name="Note 2 3 4 3 4 2" xfId="23455" xr:uid="{00000000-0005-0000-0000-0000EA420000}"/>
    <cellStyle name="Note 2 3 4 3 4 2 2" xfId="36918" xr:uid="{00000000-0005-0000-0000-0000EB420000}"/>
    <cellStyle name="Note 2 3 4 3 4 3" xfId="31145" xr:uid="{00000000-0005-0000-0000-0000EC420000}"/>
    <cellStyle name="Note 2 3 4 3 5" xfId="15636" xr:uid="{00000000-0005-0000-0000-0000ED420000}"/>
    <cellStyle name="Note 2 3 4 3 5 2" xfId="29377" xr:uid="{00000000-0005-0000-0000-0000EE420000}"/>
    <cellStyle name="Note 2 3 4 3 6" xfId="21699" xr:uid="{00000000-0005-0000-0000-0000EF420000}"/>
    <cellStyle name="Note 2 3 4 3 6 2" xfId="35162" xr:uid="{00000000-0005-0000-0000-0000F0420000}"/>
    <cellStyle name="Note 2 3 4 3 7" xfId="27451" xr:uid="{00000000-0005-0000-0000-0000F1420000}"/>
    <cellStyle name="Note 2 3 4 4" xfId="6134" xr:uid="{00000000-0005-0000-0000-0000F2420000}"/>
    <cellStyle name="Note 2 3 4 4 2" xfId="19529" xr:uid="{00000000-0005-0000-0000-0000F3420000}"/>
    <cellStyle name="Note 2 3 4 4 2 2" xfId="25299" xr:uid="{00000000-0005-0000-0000-0000F4420000}"/>
    <cellStyle name="Note 2 3 4 4 2 3" xfId="33002" xr:uid="{00000000-0005-0000-0000-0000F5420000}"/>
    <cellStyle name="Note 2 3 4 4 3" xfId="20412" xr:uid="{00000000-0005-0000-0000-0000F6420000}"/>
    <cellStyle name="Note 2 3 4 4 3 2" xfId="26180" xr:uid="{00000000-0005-0000-0000-0000F7420000}"/>
    <cellStyle name="Note 2 3 4 4 3 3" xfId="33884" xr:uid="{00000000-0005-0000-0000-0000F8420000}"/>
    <cellStyle name="Note 2 3 4 4 4" xfId="15963" xr:uid="{00000000-0005-0000-0000-0000F9420000}"/>
    <cellStyle name="Note 2 3 4 4 4 2" xfId="29650" xr:uid="{00000000-0005-0000-0000-0000FA420000}"/>
    <cellStyle name="Note 2 3 4 4 5" xfId="21972" xr:uid="{00000000-0005-0000-0000-0000FB420000}"/>
    <cellStyle name="Note 2 3 4 4 5 2" xfId="35435" xr:uid="{00000000-0005-0000-0000-0000FC420000}"/>
    <cellStyle name="Note 2 3 4 4 6" xfId="27724" xr:uid="{00000000-0005-0000-0000-0000FD420000}"/>
    <cellStyle name="Note 2 3 4 5" xfId="18553" xr:uid="{00000000-0005-0000-0000-0000FE420000}"/>
    <cellStyle name="Note 2 3 4 5 2" xfId="24326" xr:uid="{00000000-0005-0000-0000-0000FF420000}"/>
    <cellStyle name="Note 2 3 4 5 3" xfId="32027" xr:uid="{00000000-0005-0000-0000-000000430000}"/>
    <cellStyle name="Note 2 3 4 6" xfId="20894" xr:uid="{00000000-0005-0000-0000-000001430000}"/>
    <cellStyle name="Note 2 3 4 6 2" xfId="26654" xr:uid="{00000000-0005-0000-0000-000002430000}"/>
    <cellStyle name="Note 2 3 4 6 3" xfId="34359" xr:uid="{00000000-0005-0000-0000-000003430000}"/>
    <cellStyle name="Note 2 3 4 7" xfId="14867" xr:uid="{00000000-0005-0000-0000-000004430000}"/>
    <cellStyle name="Note 2 3 4 7 2" xfId="28750" xr:uid="{00000000-0005-0000-0000-000005430000}"/>
    <cellStyle name="Note 2 3 4 8" xfId="21071" xr:uid="{00000000-0005-0000-0000-000006430000}"/>
    <cellStyle name="Note 2 3 4 8 2" xfId="34534" xr:uid="{00000000-0005-0000-0000-000007430000}"/>
    <cellStyle name="Note 2 3 4 9" xfId="26825" xr:uid="{00000000-0005-0000-0000-000008430000}"/>
    <cellStyle name="Note 2 3 5" xfId="12476" xr:uid="{00000000-0005-0000-0000-000009430000}"/>
    <cellStyle name="Note 2 3 6" xfId="7968" xr:uid="{00000000-0005-0000-0000-00000A430000}"/>
    <cellStyle name="Note 2 4" xfId="1320" xr:uid="{00000000-0005-0000-0000-00000B430000}"/>
    <cellStyle name="Note 2 4 2" xfId="2093" xr:uid="{00000000-0005-0000-0000-00000C430000}"/>
    <cellStyle name="Note 2 4 2 2" xfId="3288" xr:uid="{00000000-0005-0000-0000-00000D430000}"/>
    <cellStyle name="Note 2 4 2 2 2" xfId="14016" xr:uid="{00000000-0005-0000-0000-00000E430000}"/>
    <cellStyle name="Note 2 4 2 2 3" xfId="9654" xr:uid="{00000000-0005-0000-0000-00000F430000}"/>
    <cellStyle name="Note 2 4 2 3" xfId="12982" xr:uid="{00000000-0005-0000-0000-000010430000}"/>
    <cellStyle name="Note 2 4 2 4" xfId="8637" xr:uid="{00000000-0005-0000-0000-000011430000}"/>
    <cellStyle name="Note 2 4 3" xfId="2780" xr:uid="{00000000-0005-0000-0000-000012430000}"/>
    <cellStyle name="Note 2 4 3 2" xfId="13508" xr:uid="{00000000-0005-0000-0000-000013430000}"/>
    <cellStyle name="Note 2 4 3 3" xfId="9238" xr:uid="{00000000-0005-0000-0000-000014430000}"/>
    <cellStyle name="Note 2 4 4" xfId="3986" xr:uid="{00000000-0005-0000-0000-000015430000}"/>
    <cellStyle name="Note 2 4 4 2" xfId="5189" xr:uid="{00000000-0005-0000-0000-000016430000}"/>
    <cellStyle name="Note 2 4 4 2 10" xfId="10743" xr:uid="{00000000-0005-0000-0000-000017430000}"/>
    <cellStyle name="Note 2 4 4 2 2" xfId="5758" xr:uid="{00000000-0005-0000-0000-000018430000}"/>
    <cellStyle name="Note 2 4 4 2 2 2" xfId="6845" xr:uid="{00000000-0005-0000-0000-000019430000}"/>
    <cellStyle name="Note 2 4 4 2 2 2 2" xfId="20148" xr:uid="{00000000-0005-0000-0000-00001A430000}"/>
    <cellStyle name="Note 2 4 4 2 2 2 2 2" xfId="25918" xr:uid="{00000000-0005-0000-0000-00001B430000}"/>
    <cellStyle name="Note 2 4 4 2 2 2 2 3" xfId="33621" xr:uid="{00000000-0005-0000-0000-00001C430000}"/>
    <cellStyle name="Note 2 4 4 2 2 2 3" xfId="17979" xr:uid="{00000000-0005-0000-0000-00001D430000}"/>
    <cellStyle name="Note 2 4 4 2 2 2 3 2" xfId="23787" xr:uid="{00000000-0005-0000-0000-00001E430000}"/>
    <cellStyle name="Note 2 4 4 2 2 2 3 2 2" xfId="37250" xr:uid="{00000000-0005-0000-0000-00001F430000}"/>
    <cellStyle name="Note 2 4 4 2 2 2 3 3" xfId="31483" xr:uid="{00000000-0005-0000-0000-000020430000}"/>
    <cellStyle name="Note 2 4 4 2 2 2 4" xfId="16673" xr:uid="{00000000-0005-0000-0000-000021430000}"/>
    <cellStyle name="Note 2 4 4 2 2 2 4 2" xfId="30235" xr:uid="{00000000-0005-0000-0000-000022430000}"/>
    <cellStyle name="Note 2 4 4 2 2 2 5" xfId="22558" xr:uid="{00000000-0005-0000-0000-000023430000}"/>
    <cellStyle name="Note 2 4 4 2 2 2 5 2" xfId="36021" xr:uid="{00000000-0005-0000-0000-000024430000}"/>
    <cellStyle name="Note 2 4 4 2 2 2 6" xfId="28310" xr:uid="{00000000-0005-0000-0000-000025430000}"/>
    <cellStyle name="Note 2 4 4 2 2 2 7" xfId="11752" xr:uid="{00000000-0005-0000-0000-000026430000}"/>
    <cellStyle name="Note 2 4 4 2 2 3" xfId="19199" xr:uid="{00000000-0005-0000-0000-000027430000}"/>
    <cellStyle name="Note 2 4 4 2 2 3 2" xfId="24970" xr:uid="{00000000-0005-0000-0000-000028430000}"/>
    <cellStyle name="Note 2 4 4 2 2 3 3" xfId="32672" xr:uid="{00000000-0005-0000-0000-000029430000}"/>
    <cellStyle name="Note 2 4 4 2 2 4" xfId="17780" xr:uid="{00000000-0005-0000-0000-00002A430000}"/>
    <cellStyle name="Note 2 4 4 2 2 4 2" xfId="23595" xr:uid="{00000000-0005-0000-0000-00002B430000}"/>
    <cellStyle name="Note 2 4 4 2 2 4 2 2" xfId="37058" xr:uid="{00000000-0005-0000-0000-00002C430000}"/>
    <cellStyle name="Note 2 4 4 2 2 4 3" xfId="31286" xr:uid="{00000000-0005-0000-0000-00002D430000}"/>
    <cellStyle name="Note 2 4 4 2 2 5" xfId="15587" xr:uid="{00000000-0005-0000-0000-00002E430000}"/>
    <cellStyle name="Note 2 4 4 2 2 5 2" xfId="29337" xr:uid="{00000000-0005-0000-0000-00002F430000}"/>
    <cellStyle name="Note 2 4 4 2 2 6" xfId="21659" xr:uid="{00000000-0005-0000-0000-000030430000}"/>
    <cellStyle name="Note 2 4 4 2 2 6 2" xfId="35122" xr:uid="{00000000-0005-0000-0000-000031430000}"/>
    <cellStyle name="Note 2 4 4 2 2 7" xfId="27411" xr:uid="{00000000-0005-0000-0000-000032430000}"/>
    <cellStyle name="Note 2 4 4 2 2 8" xfId="11091" xr:uid="{00000000-0005-0000-0000-000033430000}"/>
    <cellStyle name="Note 2 4 4 2 3" xfId="5921" xr:uid="{00000000-0005-0000-0000-000034430000}"/>
    <cellStyle name="Note 2 4 4 2 3 2" xfId="7008" xr:uid="{00000000-0005-0000-0000-000035430000}"/>
    <cellStyle name="Note 2 4 4 2 3 2 2" xfId="20304" xr:uid="{00000000-0005-0000-0000-000036430000}"/>
    <cellStyle name="Note 2 4 4 2 3 2 2 2" xfId="26074" xr:uid="{00000000-0005-0000-0000-000037430000}"/>
    <cellStyle name="Note 2 4 4 2 3 2 2 3" xfId="33777" xr:uid="{00000000-0005-0000-0000-000038430000}"/>
    <cellStyle name="Note 2 4 4 2 3 2 3" xfId="17268" xr:uid="{00000000-0005-0000-0000-000039430000}"/>
    <cellStyle name="Note 2 4 4 2 3 2 3 2" xfId="23100" xr:uid="{00000000-0005-0000-0000-00003A430000}"/>
    <cellStyle name="Note 2 4 4 2 3 2 3 2 2" xfId="36563" xr:uid="{00000000-0005-0000-0000-00003B430000}"/>
    <cellStyle name="Note 2 4 4 2 3 2 3 3" xfId="30785" xr:uid="{00000000-0005-0000-0000-00003C430000}"/>
    <cellStyle name="Note 2 4 4 2 3 2 4" xfId="16836" xr:uid="{00000000-0005-0000-0000-00003D430000}"/>
    <cellStyle name="Note 2 4 4 2 3 2 4 2" xfId="30389" xr:uid="{00000000-0005-0000-0000-00003E430000}"/>
    <cellStyle name="Note 2 4 4 2 3 2 5" xfId="22712" xr:uid="{00000000-0005-0000-0000-00003F430000}"/>
    <cellStyle name="Note 2 4 4 2 3 2 5 2" xfId="36175" xr:uid="{00000000-0005-0000-0000-000040430000}"/>
    <cellStyle name="Note 2 4 4 2 3 2 6" xfId="28464" xr:uid="{00000000-0005-0000-0000-000041430000}"/>
    <cellStyle name="Note 2 4 4 2 3 2 7" xfId="11862" xr:uid="{00000000-0005-0000-0000-000042430000}"/>
    <cellStyle name="Note 2 4 4 2 3 3" xfId="19355" xr:uid="{00000000-0005-0000-0000-000043430000}"/>
    <cellStyle name="Note 2 4 4 2 3 3 2" xfId="25126" xr:uid="{00000000-0005-0000-0000-000044430000}"/>
    <cellStyle name="Note 2 4 4 2 3 3 3" xfId="32828" xr:uid="{00000000-0005-0000-0000-000045430000}"/>
    <cellStyle name="Note 2 4 4 2 3 4" xfId="17758" xr:uid="{00000000-0005-0000-0000-000046430000}"/>
    <cellStyle name="Note 2 4 4 2 3 4 2" xfId="23573" xr:uid="{00000000-0005-0000-0000-000047430000}"/>
    <cellStyle name="Note 2 4 4 2 3 4 2 2" xfId="37036" xr:uid="{00000000-0005-0000-0000-000048430000}"/>
    <cellStyle name="Note 2 4 4 2 3 4 3" xfId="31264" xr:uid="{00000000-0005-0000-0000-000049430000}"/>
    <cellStyle name="Note 2 4 4 2 3 5" xfId="15750" xr:uid="{00000000-0005-0000-0000-00004A430000}"/>
    <cellStyle name="Note 2 4 4 2 3 5 2" xfId="29491" xr:uid="{00000000-0005-0000-0000-00004B430000}"/>
    <cellStyle name="Note 2 4 4 2 3 6" xfId="21813" xr:uid="{00000000-0005-0000-0000-00004C430000}"/>
    <cellStyle name="Note 2 4 4 2 3 6 2" xfId="35276" xr:uid="{00000000-0005-0000-0000-00004D430000}"/>
    <cellStyle name="Note 2 4 4 2 3 7" xfId="27565" xr:uid="{00000000-0005-0000-0000-00004E430000}"/>
    <cellStyle name="Note 2 4 4 2 3 8" xfId="11201" xr:uid="{00000000-0005-0000-0000-00004F430000}"/>
    <cellStyle name="Note 2 4 4 2 4" xfId="6278" xr:uid="{00000000-0005-0000-0000-000050430000}"/>
    <cellStyle name="Note 2 4 4 2 4 2" xfId="19649" xr:uid="{00000000-0005-0000-0000-000051430000}"/>
    <cellStyle name="Note 2 4 4 2 4 2 2" xfId="25419" xr:uid="{00000000-0005-0000-0000-000052430000}"/>
    <cellStyle name="Note 2 4 4 2 4 2 3" xfId="33122" xr:uid="{00000000-0005-0000-0000-000053430000}"/>
    <cellStyle name="Note 2 4 4 2 4 3" xfId="17357" xr:uid="{00000000-0005-0000-0000-000054430000}"/>
    <cellStyle name="Note 2 4 4 2 4 3 2" xfId="23186" xr:uid="{00000000-0005-0000-0000-000055430000}"/>
    <cellStyle name="Note 2 4 4 2 4 3 2 2" xfId="36649" xr:uid="{00000000-0005-0000-0000-000056430000}"/>
    <cellStyle name="Note 2 4 4 2 4 3 3" xfId="30873" xr:uid="{00000000-0005-0000-0000-000057430000}"/>
    <cellStyle name="Note 2 4 4 2 4 4" xfId="16107" xr:uid="{00000000-0005-0000-0000-000058430000}"/>
    <cellStyle name="Note 2 4 4 2 4 4 2" xfId="29764" xr:uid="{00000000-0005-0000-0000-000059430000}"/>
    <cellStyle name="Note 2 4 4 2 4 5" xfId="22086" xr:uid="{00000000-0005-0000-0000-00005A430000}"/>
    <cellStyle name="Note 2 4 4 2 4 5 2" xfId="35549" xr:uid="{00000000-0005-0000-0000-00005B430000}"/>
    <cellStyle name="Note 2 4 4 2 4 6" xfId="27838" xr:uid="{00000000-0005-0000-0000-00005C430000}"/>
    <cellStyle name="Note 2 4 4 2 4 7" xfId="11406" xr:uid="{00000000-0005-0000-0000-00005D430000}"/>
    <cellStyle name="Note 2 4 4 2 5" xfId="18696" xr:uid="{00000000-0005-0000-0000-00005E430000}"/>
    <cellStyle name="Note 2 4 4 2 5 2" xfId="24468" xr:uid="{00000000-0005-0000-0000-00005F430000}"/>
    <cellStyle name="Note 2 4 4 2 5 3" xfId="32170" xr:uid="{00000000-0005-0000-0000-000060430000}"/>
    <cellStyle name="Note 2 4 4 2 6" xfId="17876" xr:uid="{00000000-0005-0000-0000-000061430000}"/>
    <cellStyle name="Note 2 4 4 2 6 2" xfId="23687" xr:uid="{00000000-0005-0000-0000-000062430000}"/>
    <cellStyle name="Note 2 4 4 2 6 2 2" xfId="37150" xr:uid="{00000000-0005-0000-0000-000063430000}"/>
    <cellStyle name="Note 2 4 4 2 6 3" xfId="31380" xr:uid="{00000000-0005-0000-0000-000064430000}"/>
    <cellStyle name="Note 2 4 4 2 7" xfId="15019" xr:uid="{00000000-0005-0000-0000-000065430000}"/>
    <cellStyle name="Note 2 4 4 2 7 2" xfId="28864" xr:uid="{00000000-0005-0000-0000-000066430000}"/>
    <cellStyle name="Note 2 4 4 2 8" xfId="21185" xr:uid="{00000000-0005-0000-0000-000067430000}"/>
    <cellStyle name="Note 2 4 4 2 8 2" xfId="34648" xr:uid="{00000000-0005-0000-0000-000068430000}"/>
    <cellStyle name="Note 2 4 4 2 9" xfId="26939" xr:uid="{00000000-0005-0000-0000-000069430000}"/>
    <cellStyle name="Note 2 4 4 3" xfId="5531" xr:uid="{00000000-0005-0000-0000-00006A430000}"/>
    <cellStyle name="Note 2 4 4 3 2" xfId="6618" xr:uid="{00000000-0005-0000-0000-00006B430000}"/>
    <cellStyle name="Note 2 4 4 3 2 2" xfId="19960" xr:uid="{00000000-0005-0000-0000-00006C430000}"/>
    <cellStyle name="Note 2 4 4 3 2 2 2" xfId="25730" xr:uid="{00000000-0005-0000-0000-00006D430000}"/>
    <cellStyle name="Note 2 4 4 3 2 2 3" xfId="33433" xr:uid="{00000000-0005-0000-0000-00006E430000}"/>
    <cellStyle name="Note 2 4 4 3 2 3" xfId="20567" xr:uid="{00000000-0005-0000-0000-00006F430000}"/>
    <cellStyle name="Note 2 4 4 3 2 3 2" xfId="26332" xr:uid="{00000000-0005-0000-0000-000070430000}"/>
    <cellStyle name="Note 2 4 4 3 2 3 3" xfId="34036" xr:uid="{00000000-0005-0000-0000-000071430000}"/>
    <cellStyle name="Note 2 4 4 3 2 4" xfId="16446" xr:uid="{00000000-0005-0000-0000-000072430000}"/>
    <cellStyle name="Note 2 4 4 3 2 4 2" xfId="30063" xr:uid="{00000000-0005-0000-0000-000073430000}"/>
    <cellStyle name="Note 2 4 4 3 2 5" xfId="22386" xr:uid="{00000000-0005-0000-0000-000074430000}"/>
    <cellStyle name="Note 2 4 4 3 2 5 2" xfId="35849" xr:uid="{00000000-0005-0000-0000-000075430000}"/>
    <cellStyle name="Note 2 4 4 3 2 6" xfId="28138" xr:uid="{00000000-0005-0000-0000-000076430000}"/>
    <cellStyle name="Note 2 4 4 3 2 7" xfId="11635" xr:uid="{00000000-0005-0000-0000-000077430000}"/>
    <cellStyle name="Note 2 4 4 3 3" xfId="19011" xr:uid="{00000000-0005-0000-0000-000078430000}"/>
    <cellStyle name="Note 2 4 4 3 3 2" xfId="24783" xr:uid="{00000000-0005-0000-0000-000079430000}"/>
    <cellStyle name="Note 2 4 4 3 3 3" xfId="32485" xr:uid="{00000000-0005-0000-0000-00007A430000}"/>
    <cellStyle name="Note 2 4 4 3 4" xfId="17440" xr:uid="{00000000-0005-0000-0000-00007B430000}"/>
    <cellStyle name="Note 2 4 4 3 4 2" xfId="23264" xr:uid="{00000000-0005-0000-0000-00007C430000}"/>
    <cellStyle name="Note 2 4 4 3 4 2 2" xfId="36727" xr:uid="{00000000-0005-0000-0000-00007D430000}"/>
    <cellStyle name="Note 2 4 4 3 4 3" xfId="30952" xr:uid="{00000000-0005-0000-0000-00007E430000}"/>
    <cellStyle name="Note 2 4 4 3 5" xfId="15360" xr:uid="{00000000-0005-0000-0000-00007F430000}"/>
    <cellStyle name="Note 2 4 4 3 5 2" xfId="29165" xr:uid="{00000000-0005-0000-0000-000080430000}"/>
    <cellStyle name="Note 2 4 4 3 6" xfId="21487" xr:uid="{00000000-0005-0000-0000-000081430000}"/>
    <cellStyle name="Note 2 4 4 3 6 2" xfId="34950" xr:uid="{00000000-0005-0000-0000-000082430000}"/>
    <cellStyle name="Note 2 4 4 3 7" xfId="27239" xr:uid="{00000000-0005-0000-0000-000083430000}"/>
    <cellStyle name="Note 2 4 4 3 8" xfId="10974" xr:uid="{00000000-0005-0000-0000-000084430000}"/>
    <cellStyle name="Note 2 4 4 4" xfId="5401" xr:uid="{00000000-0005-0000-0000-000085430000}"/>
    <cellStyle name="Note 2 4 4 4 2" xfId="6488" xr:uid="{00000000-0005-0000-0000-000086430000}"/>
    <cellStyle name="Note 2 4 4 4 2 2" xfId="19852" xr:uid="{00000000-0005-0000-0000-000087430000}"/>
    <cellStyle name="Note 2 4 4 4 2 2 2" xfId="25622" xr:uid="{00000000-0005-0000-0000-000088430000}"/>
    <cellStyle name="Note 2 4 4 4 2 2 3" xfId="33325" xr:uid="{00000000-0005-0000-0000-000089430000}"/>
    <cellStyle name="Note 2 4 4 4 2 3" xfId="18434" xr:uid="{00000000-0005-0000-0000-00008A430000}"/>
    <cellStyle name="Note 2 4 4 4 2 3 2" xfId="24209" xr:uid="{00000000-0005-0000-0000-00008B430000}"/>
    <cellStyle name="Note 2 4 4 4 2 3 3" xfId="31910" xr:uid="{00000000-0005-0000-0000-00008C430000}"/>
    <cellStyle name="Note 2 4 4 4 2 4" xfId="16317" xr:uid="{00000000-0005-0000-0000-00008D430000}"/>
    <cellStyle name="Note 2 4 4 4 2 4 2" xfId="29962" xr:uid="{00000000-0005-0000-0000-00008E430000}"/>
    <cellStyle name="Note 2 4 4 4 2 5" xfId="22284" xr:uid="{00000000-0005-0000-0000-00008F430000}"/>
    <cellStyle name="Note 2 4 4 4 2 5 2" xfId="35747" xr:uid="{00000000-0005-0000-0000-000090430000}"/>
    <cellStyle name="Note 2 4 4 4 2 6" xfId="28036" xr:uid="{00000000-0005-0000-0000-000091430000}"/>
    <cellStyle name="Note 2 4 4 4 2 7" xfId="11559" xr:uid="{00000000-0005-0000-0000-000092430000}"/>
    <cellStyle name="Note 2 4 4 4 3" xfId="18901" xr:uid="{00000000-0005-0000-0000-000093430000}"/>
    <cellStyle name="Note 2 4 4 4 3 2" xfId="24673" xr:uid="{00000000-0005-0000-0000-000094430000}"/>
    <cellStyle name="Note 2 4 4 4 3 3" xfId="32375" xr:uid="{00000000-0005-0000-0000-000095430000}"/>
    <cellStyle name="Note 2 4 4 4 4" xfId="19004" xr:uid="{00000000-0005-0000-0000-000096430000}"/>
    <cellStyle name="Note 2 4 4 4 4 2" xfId="24776" xr:uid="{00000000-0005-0000-0000-000097430000}"/>
    <cellStyle name="Note 2 4 4 4 4 3" xfId="32478" xr:uid="{00000000-0005-0000-0000-000098430000}"/>
    <cellStyle name="Note 2 4 4 4 5" xfId="15231" xr:uid="{00000000-0005-0000-0000-000099430000}"/>
    <cellStyle name="Note 2 4 4 4 5 2" xfId="29064" xr:uid="{00000000-0005-0000-0000-00009A430000}"/>
    <cellStyle name="Note 2 4 4 4 6" xfId="21385" xr:uid="{00000000-0005-0000-0000-00009B430000}"/>
    <cellStyle name="Note 2 4 4 4 6 2" xfId="34848" xr:uid="{00000000-0005-0000-0000-00009C430000}"/>
    <cellStyle name="Note 2 4 4 4 7" xfId="27137" xr:uid="{00000000-0005-0000-0000-00009D430000}"/>
    <cellStyle name="Note 2 4 4 4 8" xfId="10898" xr:uid="{00000000-0005-0000-0000-00009E430000}"/>
    <cellStyle name="Note 2 4 4 5" xfId="18190" xr:uid="{00000000-0005-0000-0000-00009F430000}"/>
    <cellStyle name="Note 2 4 4 5 2" xfId="23988" xr:uid="{00000000-0005-0000-0000-0000A0430000}"/>
    <cellStyle name="Note 2 4 4 5 3" xfId="31686" xr:uid="{00000000-0005-0000-0000-0000A1430000}"/>
    <cellStyle name="Note 2 4 4 6" xfId="17354" xr:uid="{00000000-0005-0000-0000-0000A2430000}"/>
    <cellStyle name="Note 2 4 4 6 2" xfId="23183" xr:uid="{00000000-0005-0000-0000-0000A3430000}"/>
    <cellStyle name="Note 2 4 4 6 2 2" xfId="36646" xr:uid="{00000000-0005-0000-0000-0000A4430000}"/>
    <cellStyle name="Note 2 4 4 6 3" xfId="30870" xr:uid="{00000000-0005-0000-0000-0000A5430000}"/>
    <cellStyle name="Note 2 4 4 7" xfId="20982" xr:uid="{00000000-0005-0000-0000-0000A6430000}"/>
    <cellStyle name="Note 2 4 4 7 2" xfId="34445" xr:uid="{00000000-0005-0000-0000-0000A7430000}"/>
    <cellStyle name="Note 2 4 4 8" xfId="10036" xr:uid="{00000000-0005-0000-0000-0000A8430000}"/>
    <cellStyle name="Note 2 4 5" xfId="3416" xr:uid="{00000000-0005-0000-0000-0000A9430000}"/>
    <cellStyle name="Note 2 4 5 10" xfId="9738" xr:uid="{00000000-0005-0000-0000-0000AA430000}"/>
    <cellStyle name="Note 2 4 5 2" xfId="5166" xr:uid="{00000000-0005-0000-0000-0000AB430000}"/>
    <cellStyle name="Note 2 4 5 2 2" xfId="5906" xr:uid="{00000000-0005-0000-0000-0000AC430000}"/>
    <cellStyle name="Note 2 4 5 2 2 2" xfId="6993" xr:uid="{00000000-0005-0000-0000-0000AD430000}"/>
    <cellStyle name="Note 2 4 5 2 2 2 2" xfId="20289" xr:uid="{00000000-0005-0000-0000-0000AE430000}"/>
    <cellStyle name="Note 2 4 5 2 2 2 2 2" xfId="26059" xr:uid="{00000000-0005-0000-0000-0000AF430000}"/>
    <cellStyle name="Note 2 4 5 2 2 2 2 3" xfId="33762" xr:uid="{00000000-0005-0000-0000-0000B0430000}"/>
    <cellStyle name="Note 2 4 5 2 2 2 3" xfId="20570" xr:uid="{00000000-0005-0000-0000-0000B1430000}"/>
    <cellStyle name="Note 2 4 5 2 2 2 3 2" xfId="26335" xr:uid="{00000000-0005-0000-0000-0000B2430000}"/>
    <cellStyle name="Note 2 4 5 2 2 2 3 3" xfId="34039" xr:uid="{00000000-0005-0000-0000-0000B3430000}"/>
    <cellStyle name="Note 2 4 5 2 2 2 4" xfId="16821" xr:uid="{00000000-0005-0000-0000-0000B4430000}"/>
    <cellStyle name="Note 2 4 5 2 2 2 4 2" xfId="30374" xr:uid="{00000000-0005-0000-0000-0000B5430000}"/>
    <cellStyle name="Note 2 4 5 2 2 2 5" xfId="22697" xr:uid="{00000000-0005-0000-0000-0000B6430000}"/>
    <cellStyle name="Note 2 4 5 2 2 2 5 2" xfId="36160" xr:uid="{00000000-0005-0000-0000-0000B7430000}"/>
    <cellStyle name="Note 2 4 5 2 2 2 6" xfId="28449" xr:uid="{00000000-0005-0000-0000-0000B8430000}"/>
    <cellStyle name="Note 2 4 5 2 2 2 7" xfId="11849" xr:uid="{00000000-0005-0000-0000-0000B9430000}"/>
    <cellStyle name="Note 2 4 5 2 2 3" xfId="19340" xr:uid="{00000000-0005-0000-0000-0000BA430000}"/>
    <cellStyle name="Note 2 4 5 2 2 3 2" xfId="25111" xr:uid="{00000000-0005-0000-0000-0000BB430000}"/>
    <cellStyle name="Note 2 4 5 2 2 3 3" xfId="32813" xr:uid="{00000000-0005-0000-0000-0000BC430000}"/>
    <cellStyle name="Note 2 4 5 2 2 4" xfId="17625" xr:uid="{00000000-0005-0000-0000-0000BD430000}"/>
    <cellStyle name="Note 2 4 5 2 2 4 2" xfId="23443" xr:uid="{00000000-0005-0000-0000-0000BE430000}"/>
    <cellStyle name="Note 2 4 5 2 2 4 2 2" xfId="36906" xr:uid="{00000000-0005-0000-0000-0000BF430000}"/>
    <cellStyle name="Note 2 4 5 2 2 4 3" xfId="31133" xr:uid="{00000000-0005-0000-0000-0000C0430000}"/>
    <cellStyle name="Note 2 4 5 2 2 5" xfId="15735" xr:uid="{00000000-0005-0000-0000-0000C1430000}"/>
    <cellStyle name="Note 2 4 5 2 2 5 2" xfId="29476" xr:uid="{00000000-0005-0000-0000-0000C2430000}"/>
    <cellStyle name="Note 2 4 5 2 2 6" xfId="21798" xr:uid="{00000000-0005-0000-0000-0000C3430000}"/>
    <cellStyle name="Note 2 4 5 2 2 6 2" xfId="35261" xr:uid="{00000000-0005-0000-0000-0000C4430000}"/>
    <cellStyle name="Note 2 4 5 2 2 7" xfId="27550" xr:uid="{00000000-0005-0000-0000-0000C5430000}"/>
    <cellStyle name="Note 2 4 5 2 2 8" xfId="11188" xr:uid="{00000000-0005-0000-0000-0000C6430000}"/>
    <cellStyle name="Note 2 4 5 2 3" xfId="6255" xr:uid="{00000000-0005-0000-0000-0000C7430000}"/>
    <cellStyle name="Note 2 4 5 2 3 2" xfId="19633" xr:uid="{00000000-0005-0000-0000-0000C8430000}"/>
    <cellStyle name="Note 2 4 5 2 3 2 2" xfId="25403" xr:uid="{00000000-0005-0000-0000-0000C9430000}"/>
    <cellStyle name="Note 2 4 5 2 3 2 3" xfId="33106" xr:uid="{00000000-0005-0000-0000-0000CA430000}"/>
    <cellStyle name="Note 2 4 5 2 3 3" xfId="17612" xr:uid="{00000000-0005-0000-0000-0000CB430000}"/>
    <cellStyle name="Note 2 4 5 2 3 3 2" xfId="23430" xr:uid="{00000000-0005-0000-0000-0000CC430000}"/>
    <cellStyle name="Note 2 4 5 2 3 3 2 2" xfId="36893" xr:uid="{00000000-0005-0000-0000-0000CD430000}"/>
    <cellStyle name="Note 2 4 5 2 3 3 3" xfId="31120" xr:uid="{00000000-0005-0000-0000-0000CE430000}"/>
    <cellStyle name="Note 2 4 5 2 3 4" xfId="16084" xr:uid="{00000000-0005-0000-0000-0000CF430000}"/>
    <cellStyle name="Note 2 4 5 2 3 4 2" xfId="29749" xr:uid="{00000000-0005-0000-0000-0000D0430000}"/>
    <cellStyle name="Note 2 4 5 2 3 5" xfId="22071" xr:uid="{00000000-0005-0000-0000-0000D1430000}"/>
    <cellStyle name="Note 2 4 5 2 3 5 2" xfId="35534" xr:uid="{00000000-0005-0000-0000-0000D2430000}"/>
    <cellStyle name="Note 2 4 5 2 3 6" xfId="27823" xr:uid="{00000000-0005-0000-0000-0000D3430000}"/>
    <cellStyle name="Note 2 4 5 2 3 7" xfId="11391" xr:uid="{00000000-0005-0000-0000-0000D4430000}"/>
    <cellStyle name="Note 2 4 5 2 4" xfId="18678" xr:uid="{00000000-0005-0000-0000-0000D5430000}"/>
    <cellStyle name="Note 2 4 5 2 4 2" xfId="24450" xr:uid="{00000000-0005-0000-0000-0000D6430000}"/>
    <cellStyle name="Note 2 4 5 2 4 3" xfId="32152" xr:uid="{00000000-0005-0000-0000-0000D7430000}"/>
    <cellStyle name="Note 2 4 5 2 5" xfId="20607" xr:uid="{00000000-0005-0000-0000-0000D8430000}"/>
    <cellStyle name="Note 2 4 5 2 5 2" xfId="26371" xr:uid="{00000000-0005-0000-0000-0000D9430000}"/>
    <cellStyle name="Note 2 4 5 2 5 3" xfId="34076" xr:uid="{00000000-0005-0000-0000-0000DA430000}"/>
    <cellStyle name="Note 2 4 5 2 6" xfId="14996" xr:uid="{00000000-0005-0000-0000-0000DB430000}"/>
    <cellStyle name="Note 2 4 5 2 6 2" xfId="28849" xr:uid="{00000000-0005-0000-0000-0000DC430000}"/>
    <cellStyle name="Note 2 4 5 2 7" xfId="21170" xr:uid="{00000000-0005-0000-0000-0000DD430000}"/>
    <cellStyle name="Note 2 4 5 2 7 2" xfId="34633" xr:uid="{00000000-0005-0000-0000-0000DE430000}"/>
    <cellStyle name="Note 2 4 5 2 8" xfId="26924" xr:uid="{00000000-0005-0000-0000-0000DF430000}"/>
    <cellStyle name="Note 2 4 5 2 9" xfId="10728" xr:uid="{00000000-0005-0000-0000-0000E0430000}"/>
    <cellStyle name="Note 2 4 5 3" xfId="5436" xr:uid="{00000000-0005-0000-0000-0000E1430000}"/>
    <cellStyle name="Note 2 4 5 3 2" xfId="6523" xr:uid="{00000000-0005-0000-0000-0000E2430000}"/>
    <cellStyle name="Note 2 4 5 3 2 2" xfId="19883" xr:uid="{00000000-0005-0000-0000-0000E3430000}"/>
    <cellStyle name="Note 2 4 5 3 2 2 2" xfId="25653" xr:uid="{00000000-0005-0000-0000-0000E4430000}"/>
    <cellStyle name="Note 2 4 5 3 2 2 3" xfId="33356" xr:uid="{00000000-0005-0000-0000-0000E5430000}"/>
    <cellStyle name="Note 2 4 5 3 2 3" xfId="17103" xr:uid="{00000000-0005-0000-0000-0000E6430000}"/>
    <cellStyle name="Note 2 4 5 3 2 3 2" xfId="22944" xr:uid="{00000000-0005-0000-0000-0000E7430000}"/>
    <cellStyle name="Note 2 4 5 3 2 3 2 2" xfId="36407" xr:uid="{00000000-0005-0000-0000-0000E8430000}"/>
    <cellStyle name="Note 2 4 5 3 2 3 3" xfId="30625" xr:uid="{00000000-0005-0000-0000-0000E9430000}"/>
    <cellStyle name="Note 2 4 5 3 2 4" xfId="16352" xr:uid="{00000000-0005-0000-0000-0000EA430000}"/>
    <cellStyle name="Note 2 4 5 3 2 4 2" xfId="29991" xr:uid="{00000000-0005-0000-0000-0000EB430000}"/>
    <cellStyle name="Note 2 4 5 3 2 5" xfId="22313" xr:uid="{00000000-0005-0000-0000-0000EC430000}"/>
    <cellStyle name="Note 2 4 5 3 2 5 2" xfId="35776" xr:uid="{00000000-0005-0000-0000-0000ED430000}"/>
    <cellStyle name="Note 2 4 5 3 2 6" xfId="28065" xr:uid="{00000000-0005-0000-0000-0000EE430000}"/>
    <cellStyle name="Note 2 4 5 3 2 7" xfId="11582" xr:uid="{00000000-0005-0000-0000-0000EF430000}"/>
    <cellStyle name="Note 2 4 5 3 3" xfId="18931" xr:uid="{00000000-0005-0000-0000-0000F0430000}"/>
    <cellStyle name="Note 2 4 5 3 3 2" xfId="24703" xr:uid="{00000000-0005-0000-0000-0000F1430000}"/>
    <cellStyle name="Note 2 4 5 3 3 3" xfId="32405" xr:uid="{00000000-0005-0000-0000-0000F2430000}"/>
    <cellStyle name="Note 2 4 5 3 4" xfId="17430" xr:uid="{00000000-0005-0000-0000-0000F3430000}"/>
    <cellStyle name="Note 2 4 5 3 4 2" xfId="23255" xr:uid="{00000000-0005-0000-0000-0000F4430000}"/>
    <cellStyle name="Note 2 4 5 3 4 2 2" xfId="36718" xr:uid="{00000000-0005-0000-0000-0000F5430000}"/>
    <cellStyle name="Note 2 4 5 3 4 3" xfId="30943" xr:uid="{00000000-0005-0000-0000-0000F6430000}"/>
    <cellStyle name="Note 2 4 5 3 5" xfId="15266" xr:uid="{00000000-0005-0000-0000-0000F7430000}"/>
    <cellStyle name="Note 2 4 5 3 5 2" xfId="29093" xr:uid="{00000000-0005-0000-0000-0000F8430000}"/>
    <cellStyle name="Note 2 4 5 3 6" xfId="21414" xr:uid="{00000000-0005-0000-0000-0000F9430000}"/>
    <cellStyle name="Note 2 4 5 3 6 2" xfId="34877" xr:uid="{00000000-0005-0000-0000-0000FA430000}"/>
    <cellStyle name="Note 2 4 5 3 7" xfId="27166" xr:uid="{00000000-0005-0000-0000-0000FB430000}"/>
    <cellStyle name="Note 2 4 5 3 8" xfId="10921" xr:uid="{00000000-0005-0000-0000-0000FC430000}"/>
    <cellStyle name="Note 2 4 5 4" xfId="6005" xr:uid="{00000000-0005-0000-0000-0000FD430000}"/>
    <cellStyle name="Note 2 4 5 4 2" xfId="19425" xr:uid="{00000000-0005-0000-0000-0000FE430000}"/>
    <cellStyle name="Note 2 4 5 4 2 2" xfId="25195" xr:uid="{00000000-0005-0000-0000-0000FF430000}"/>
    <cellStyle name="Note 2 4 5 4 2 3" xfId="32898" xr:uid="{00000000-0005-0000-0000-000000440000}"/>
    <cellStyle name="Note 2 4 5 4 3" xfId="17550" xr:uid="{00000000-0005-0000-0000-000001440000}"/>
    <cellStyle name="Note 2 4 5 4 3 2" xfId="23371" xr:uid="{00000000-0005-0000-0000-000002440000}"/>
    <cellStyle name="Note 2 4 5 4 3 2 2" xfId="36834" xr:uid="{00000000-0005-0000-0000-000003440000}"/>
    <cellStyle name="Note 2 4 5 4 3 3" xfId="31059" xr:uid="{00000000-0005-0000-0000-000004440000}"/>
    <cellStyle name="Note 2 4 5 4 4" xfId="15834" xr:uid="{00000000-0005-0000-0000-000005440000}"/>
    <cellStyle name="Note 2 4 5 4 4 2" xfId="29555" xr:uid="{00000000-0005-0000-0000-000006440000}"/>
    <cellStyle name="Note 2 4 5 4 5" xfId="21877" xr:uid="{00000000-0005-0000-0000-000007440000}"/>
    <cellStyle name="Note 2 4 5 4 5 2" xfId="35340" xr:uid="{00000000-0005-0000-0000-000008440000}"/>
    <cellStyle name="Note 2 4 5 4 6" xfId="27629" xr:uid="{00000000-0005-0000-0000-000009440000}"/>
    <cellStyle name="Note 2 4 5 4 7" xfId="11257" xr:uid="{00000000-0005-0000-0000-00000A440000}"/>
    <cellStyle name="Note 2 4 5 5" xfId="18011" xr:uid="{00000000-0005-0000-0000-00000B440000}"/>
    <cellStyle name="Note 2 4 5 5 2" xfId="23816" xr:uid="{00000000-0005-0000-0000-00000C440000}"/>
    <cellStyle name="Note 2 4 5 5 3" xfId="31513" xr:uid="{00000000-0005-0000-0000-00000D440000}"/>
    <cellStyle name="Note 2 4 5 6" xfId="20913" xr:uid="{00000000-0005-0000-0000-00000E440000}"/>
    <cellStyle name="Note 2 4 5 6 2" xfId="26673" xr:uid="{00000000-0005-0000-0000-00000F440000}"/>
    <cellStyle name="Note 2 4 5 6 3" xfId="34378" xr:uid="{00000000-0005-0000-0000-000010440000}"/>
    <cellStyle name="Note 2 4 5 7" xfId="14104" xr:uid="{00000000-0005-0000-0000-000011440000}"/>
    <cellStyle name="Note 2 4 5 7 2" xfId="28608" xr:uid="{00000000-0005-0000-0000-000012440000}"/>
    <cellStyle name="Note 2 4 5 8" xfId="20967" xr:uid="{00000000-0005-0000-0000-000013440000}"/>
    <cellStyle name="Note 2 4 5 8 2" xfId="34430" xr:uid="{00000000-0005-0000-0000-000014440000}"/>
    <cellStyle name="Note 2 4 5 9" xfId="26734" xr:uid="{00000000-0005-0000-0000-000015440000}"/>
    <cellStyle name="Note 2 4 6" xfId="12474" xr:uid="{00000000-0005-0000-0000-000016440000}"/>
    <cellStyle name="Note 2 4 7" xfId="7966" xr:uid="{00000000-0005-0000-0000-000017440000}"/>
    <cellStyle name="Note 2 5" xfId="1696" xr:uid="{00000000-0005-0000-0000-000018440000}"/>
    <cellStyle name="Note 2 5 2" xfId="2946" xr:uid="{00000000-0005-0000-0000-000019440000}"/>
    <cellStyle name="Note 2 5 2 2" xfId="13674" xr:uid="{00000000-0005-0000-0000-00001A440000}"/>
    <cellStyle name="Note 2 5 2 3" xfId="9366" xr:uid="{00000000-0005-0000-0000-00001B440000}"/>
    <cellStyle name="Note 2 5 3" xfId="12641" xr:uid="{00000000-0005-0000-0000-00001C440000}"/>
    <cellStyle name="Note 2 5 4" xfId="8293" xr:uid="{00000000-0005-0000-0000-00001D440000}"/>
    <cellStyle name="Note 2 6" xfId="2451" xr:uid="{00000000-0005-0000-0000-00001E440000}"/>
    <cellStyle name="Note 2 6 2" xfId="13179" xr:uid="{00000000-0005-0000-0000-00001F440000}"/>
    <cellStyle name="Note 2 6 3" xfId="8950" xr:uid="{00000000-0005-0000-0000-000020440000}"/>
    <cellStyle name="Note 2 7" xfId="4962" xr:uid="{00000000-0005-0000-0000-000021440000}"/>
    <cellStyle name="Note 2 7 2" xfId="5627" xr:uid="{00000000-0005-0000-0000-000022440000}"/>
    <cellStyle name="Note 2 7 2 2" xfId="6714" xr:uid="{00000000-0005-0000-0000-000023440000}"/>
    <cellStyle name="Note 2 7 2 2 2" xfId="20038" xr:uid="{00000000-0005-0000-0000-000024440000}"/>
    <cellStyle name="Note 2 7 2 2 2 2" xfId="25808" xr:uid="{00000000-0005-0000-0000-000025440000}"/>
    <cellStyle name="Note 2 7 2 2 2 3" xfId="33511" xr:uid="{00000000-0005-0000-0000-000026440000}"/>
    <cellStyle name="Note 2 7 2 2 3" xfId="20817" xr:uid="{00000000-0005-0000-0000-000027440000}"/>
    <cellStyle name="Note 2 7 2 2 3 2" xfId="26578" xr:uid="{00000000-0005-0000-0000-000028440000}"/>
    <cellStyle name="Note 2 7 2 2 3 3" xfId="34283" xr:uid="{00000000-0005-0000-0000-000029440000}"/>
    <cellStyle name="Note 2 7 2 2 4" xfId="16542" xr:uid="{00000000-0005-0000-0000-00002A440000}"/>
    <cellStyle name="Note 2 7 2 2 4 2" xfId="30134" xr:uid="{00000000-0005-0000-0000-00002B440000}"/>
    <cellStyle name="Note 2 7 2 2 5" xfId="22457" xr:uid="{00000000-0005-0000-0000-00002C440000}"/>
    <cellStyle name="Note 2 7 2 2 5 2" xfId="35920" xr:uid="{00000000-0005-0000-0000-00002D440000}"/>
    <cellStyle name="Note 2 7 2 2 6" xfId="28209" xr:uid="{00000000-0005-0000-0000-00002E440000}"/>
    <cellStyle name="Note 2 7 2 3" xfId="19089" xr:uid="{00000000-0005-0000-0000-00002F440000}"/>
    <cellStyle name="Note 2 7 2 3 2" xfId="24861" xr:uid="{00000000-0005-0000-0000-000030440000}"/>
    <cellStyle name="Note 2 7 2 3 3" xfId="32563" xr:uid="{00000000-0005-0000-0000-000031440000}"/>
    <cellStyle name="Note 2 7 2 4" xfId="20617" xr:uid="{00000000-0005-0000-0000-000032440000}"/>
    <cellStyle name="Note 2 7 2 4 2" xfId="26381" xr:uid="{00000000-0005-0000-0000-000033440000}"/>
    <cellStyle name="Note 2 7 2 4 3" xfId="34086" xr:uid="{00000000-0005-0000-0000-000034440000}"/>
    <cellStyle name="Note 2 7 2 5" xfId="15456" xr:uid="{00000000-0005-0000-0000-000035440000}"/>
    <cellStyle name="Note 2 7 2 5 2" xfId="29236" xr:uid="{00000000-0005-0000-0000-000036440000}"/>
    <cellStyle name="Note 2 7 2 6" xfId="21558" xr:uid="{00000000-0005-0000-0000-000037440000}"/>
    <cellStyle name="Note 2 7 2 6 2" xfId="35021" xr:uid="{00000000-0005-0000-0000-000038440000}"/>
    <cellStyle name="Note 2 7 2 7" xfId="27310" xr:uid="{00000000-0005-0000-0000-000039440000}"/>
    <cellStyle name="Note 2 7 3" xfId="5802" xr:uid="{00000000-0005-0000-0000-00003A440000}"/>
    <cellStyle name="Note 2 7 3 2" xfId="6889" xr:uid="{00000000-0005-0000-0000-00003B440000}"/>
    <cellStyle name="Note 2 7 3 2 2" xfId="20185" xr:uid="{00000000-0005-0000-0000-00003C440000}"/>
    <cellStyle name="Note 2 7 3 2 2 2" xfId="25955" xr:uid="{00000000-0005-0000-0000-00003D440000}"/>
    <cellStyle name="Note 2 7 3 2 2 3" xfId="33658" xr:uid="{00000000-0005-0000-0000-00003E440000}"/>
    <cellStyle name="Note 2 7 3 2 3" xfId="17272" xr:uid="{00000000-0005-0000-0000-00003F440000}"/>
    <cellStyle name="Note 2 7 3 2 3 2" xfId="23102" xr:uid="{00000000-0005-0000-0000-000040440000}"/>
    <cellStyle name="Note 2 7 3 2 3 2 2" xfId="36565" xr:uid="{00000000-0005-0000-0000-000041440000}"/>
    <cellStyle name="Note 2 7 3 2 3 3" xfId="30789" xr:uid="{00000000-0005-0000-0000-000042440000}"/>
    <cellStyle name="Note 2 7 3 2 4" xfId="16717" xr:uid="{00000000-0005-0000-0000-000043440000}"/>
    <cellStyle name="Note 2 7 3 2 4 2" xfId="30270" xr:uid="{00000000-0005-0000-0000-000044440000}"/>
    <cellStyle name="Note 2 7 3 2 5" xfId="22593" xr:uid="{00000000-0005-0000-0000-000045440000}"/>
    <cellStyle name="Note 2 7 3 2 5 2" xfId="36056" xr:uid="{00000000-0005-0000-0000-000046440000}"/>
    <cellStyle name="Note 2 7 3 2 6" xfId="28345" xr:uid="{00000000-0005-0000-0000-000047440000}"/>
    <cellStyle name="Note 2 7 3 3" xfId="19236" xr:uid="{00000000-0005-0000-0000-000048440000}"/>
    <cellStyle name="Note 2 7 3 3 2" xfId="25007" xr:uid="{00000000-0005-0000-0000-000049440000}"/>
    <cellStyle name="Note 2 7 3 3 3" xfId="32709" xr:uid="{00000000-0005-0000-0000-00004A440000}"/>
    <cellStyle name="Note 2 7 3 4" xfId="20847" xr:uid="{00000000-0005-0000-0000-00004B440000}"/>
    <cellStyle name="Note 2 7 3 4 2" xfId="26607" xr:uid="{00000000-0005-0000-0000-00004C440000}"/>
    <cellStyle name="Note 2 7 3 4 3" xfId="34312" xr:uid="{00000000-0005-0000-0000-00004D440000}"/>
    <cellStyle name="Note 2 7 3 5" xfId="15631" xr:uid="{00000000-0005-0000-0000-00004E440000}"/>
    <cellStyle name="Note 2 7 3 5 2" xfId="29372" xr:uid="{00000000-0005-0000-0000-00004F440000}"/>
    <cellStyle name="Note 2 7 3 6" xfId="21694" xr:uid="{00000000-0005-0000-0000-000050440000}"/>
    <cellStyle name="Note 2 7 3 6 2" xfId="35157" xr:uid="{00000000-0005-0000-0000-000051440000}"/>
    <cellStyle name="Note 2 7 3 7" xfId="27446" xr:uid="{00000000-0005-0000-0000-000052440000}"/>
    <cellStyle name="Note 2 7 4" xfId="6129" xr:uid="{00000000-0005-0000-0000-000053440000}"/>
    <cellStyle name="Note 2 7 4 2" xfId="19524" xr:uid="{00000000-0005-0000-0000-000054440000}"/>
    <cellStyle name="Note 2 7 4 2 2" xfId="25294" xr:uid="{00000000-0005-0000-0000-000055440000}"/>
    <cellStyle name="Note 2 7 4 2 3" xfId="32997" xr:uid="{00000000-0005-0000-0000-000056440000}"/>
    <cellStyle name="Note 2 7 4 3" xfId="16949" xr:uid="{00000000-0005-0000-0000-000057440000}"/>
    <cellStyle name="Note 2 7 4 3 2" xfId="22800" xr:uid="{00000000-0005-0000-0000-000058440000}"/>
    <cellStyle name="Note 2 7 4 3 2 2" xfId="36263" xr:uid="{00000000-0005-0000-0000-000059440000}"/>
    <cellStyle name="Note 2 7 4 3 3" xfId="30478" xr:uid="{00000000-0005-0000-0000-00005A440000}"/>
    <cellStyle name="Note 2 7 4 4" xfId="15958" xr:uid="{00000000-0005-0000-0000-00005B440000}"/>
    <cellStyle name="Note 2 7 4 4 2" xfId="29645" xr:uid="{00000000-0005-0000-0000-00005C440000}"/>
    <cellStyle name="Note 2 7 4 5" xfId="21967" xr:uid="{00000000-0005-0000-0000-00005D440000}"/>
    <cellStyle name="Note 2 7 4 5 2" xfId="35430" xr:uid="{00000000-0005-0000-0000-00005E440000}"/>
    <cellStyle name="Note 2 7 4 6" xfId="27719" xr:uid="{00000000-0005-0000-0000-00005F440000}"/>
    <cellStyle name="Note 2 7 5" xfId="18548" xr:uid="{00000000-0005-0000-0000-000060440000}"/>
    <cellStyle name="Note 2 7 5 2" xfId="24321" xr:uid="{00000000-0005-0000-0000-000061440000}"/>
    <cellStyle name="Note 2 7 5 3" xfId="32022" xr:uid="{00000000-0005-0000-0000-000062440000}"/>
    <cellStyle name="Note 2 7 6" xfId="17773" xr:uid="{00000000-0005-0000-0000-000063440000}"/>
    <cellStyle name="Note 2 7 6 2" xfId="23588" xr:uid="{00000000-0005-0000-0000-000064440000}"/>
    <cellStyle name="Note 2 7 6 2 2" xfId="37051" xr:uid="{00000000-0005-0000-0000-000065440000}"/>
    <cellStyle name="Note 2 7 6 3" xfId="31279" xr:uid="{00000000-0005-0000-0000-000066440000}"/>
    <cellStyle name="Note 2 7 7" xfId="14862" xr:uid="{00000000-0005-0000-0000-000067440000}"/>
    <cellStyle name="Note 2 7 7 2" xfId="28745" xr:uid="{00000000-0005-0000-0000-000068440000}"/>
    <cellStyle name="Note 2 7 8" xfId="21066" xr:uid="{00000000-0005-0000-0000-000069440000}"/>
    <cellStyle name="Note 2 7 8 2" xfId="34529" xr:uid="{00000000-0005-0000-0000-00006A440000}"/>
    <cellStyle name="Note 2 7 9" xfId="26820" xr:uid="{00000000-0005-0000-0000-00006B440000}"/>
    <cellStyle name="Note 2 8" xfId="12104" xr:uid="{00000000-0005-0000-0000-00006C440000}"/>
    <cellStyle name="Note 2 9" xfId="7456" xr:uid="{00000000-0005-0000-0000-00006D440000}"/>
    <cellStyle name="Note 20" xfId="3471" xr:uid="{00000000-0005-0000-0000-00006E440000}"/>
    <cellStyle name="Note 20 2" xfId="4285" xr:uid="{00000000-0005-0000-0000-00006F440000}"/>
    <cellStyle name="Note 20 2 2" xfId="4653" xr:uid="{00000000-0005-0000-0000-000070440000}"/>
    <cellStyle name="Note 20 2 2 2" xfId="14703" xr:uid="{00000000-0005-0000-0000-000071440000}"/>
    <cellStyle name="Note 20 2 2 3" xfId="10537" xr:uid="{00000000-0005-0000-0000-000072440000}"/>
    <cellStyle name="Note 20 2 3" xfId="14363" xr:uid="{00000000-0005-0000-0000-000073440000}"/>
    <cellStyle name="Note 20 2 4" xfId="10223" xr:uid="{00000000-0005-0000-0000-000074440000}"/>
    <cellStyle name="Note 20 3" xfId="4470" xr:uid="{00000000-0005-0000-0000-000075440000}"/>
    <cellStyle name="Note 20 3 2" xfId="14528" xr:uid="{00000000-0005-0000-0000-000076440000}"/>
    <cellStyle name="Note 20 3 3" xfId="10378" xr:uid="{00000000-0005-0000-0000-000077440000}"/>
    <cellStyle name="Note 20 4" xfId="14155" xr:uid="{00000000-0005-0000-0000-000078440000}"/>
    <cellStyle name="Note 20 5" xfId="9781" xr:uid="{00000000-0005-0000-0000-000079440000}"/>
    <cellStyle name="Note 21" xfId="3484" xr:uid="{00000000-0005-0000-0000-00007A440000}"/>
    <cellStyle name="Note 21 2" xfId="4298" xr:uid="{00000000-0005-0000-0000-00007B440000}"/>
    <cellStyle name="Note 21 2 2" xfId="4666" xr:uid="{00000000-0005-0000-0000-00007C440000}"/>
    <cellStyle name="Note 21 2 2 2" xfId="14716" xr:uid="{00000000-0005-0000-0000-00007D440000}"/>
    <cellStyle name="Note 21 2 2 3" xfId="10550" xr:uid="{00000000-0005-0000-0000-00007E440000}"/>
    <cellStyle name="Note 21 2 3" xfId="14376" xr:uid="{00000000-0005-0000-0000-00007F440000}"/>
    <cellStyle name="Note 21 2 4" xfId="10236" xr:uid="{00000000-0005-0000-0000-000080440000}"/>
    <cellStyle name="Note 21 3" xfId="4483" xr:uid="{00000000-0005-0000-0000-000081440000}"/>
    <cellStyle name="Note 21 3 2" xfId="14541" xr:uid="{00000000-0005-0000-0000-000082440000}"/>
    <cellStyle name="Note 21 3 3" xfId="10391" xr:uid="{00000000-0005-0000-0000-000083440000}"/>
    <cellStyle name="Note 21 4" xfId="14168" xr:uid="{00000000-0005-0000-0000-000084440000}"/>
    <cellStyle name="Note 21 5" xfId="9794" xr:uid="{00000000-0005-0000-0000-000085440000}"/>
    <cellStyle name="Note 22" xfId="3497" xr:uid="{00000000-0005-0000-0000-000086440000}"/>
    <cellStyle name="Note 22 2" xfId="4160" xr:uid="{00000000-0005-0000-0000-000087440000}"/>
    <cellStyle name="Note 22 2 2" xfId="10119" xr:uid="{00000000-0005-0000-0000-000088440000}"/>
    <cellStyle name="Note 22 3" xfId="4496" xr:uid="{00000000-0005-0000-0000-000089440000}"/>
    <cellStyle name="Note 22 3 2" xfId="14554" xr:uid="{00000000-0005-0000-0000-00008A440000}"/>
    <cellStyle name="Note 22 3 3" xfId="10404" xr:uid="{00000000-0005-0000-0000-00008B440000}"/>
    <cellStyle name="Note 22 4" xfId="14181" xr:uid="{00000000-0005-0000-0000-00008C440000}"/>
    <cellStyle name="Note 22 5" xfId="9807" xr:uid="{00000000-0005-0000-0000-00008D440000}"/>
    <cellStyle name="Note 23" xfId="3510" xr:uid="{00000000-0005-0000-0000-00008E440000}"/>
    <cellStyle name="Note 23 2" xfId="4509" xr:uid="{00000000-0005-0000-0000-00008F440000}"/>
    <cellStyle name="Note 23 2 2" xfId="14567" xr:uid="{00000000-0005-0000-0000-000090440000}"/>
    <cellStyle name="Note 23 2 3" xfId="10417" xr:uid="{00000000-0005-0000-0000-000091440000}"/>
    <cellStyle name="Note 23 3" xfId="14194" xr:uid="{00000000-0005-0000-0000-000092440000}"/>
    <cellStyle name="Note 23 4" xfId="9820" xr:uid="{00000000-0005-0000-0000-000093440000}"/>
    <cellStyle name="Note 24" xfId="3523" xr:uid="{00000000-0005-0000-0000-000094440000}"/>
    <cellStyle name="Note 24 2" xfId="4522" xr:uid="{00000000-0005-0000-0000-000095440000}"/>
    <cellStyle name="Note 24 2 2" xfId="14580" xr:uid="{00000000-0005-0000-0000-000096440000}"/>
    <cellStyle name="Note 24 2 3" xfId="10430" xr:uid="{00000000-0005-0000-0000-000097440000}"/>
    <cellStyle name="Note 24 3" xfId="14207" xr:uid="{00000000-0005-0000-0000-000098440000}"/>
    <cellStyle name="Note 24 4" xfId="9833" xr:uid="{00000000-0005-0000-0000-000099440000}"/>
    <cellStyle name="Note 25" xfId="4324" xr:uid="{00000000-0005-0000-0000-00009A440000}"/>
    <cellStyle name="Note 25 2" xfId="4679" xr:uid="{00000000-0005-0000-0000-00009B440000}"/>
    <cellStyle name="Note 25 2 2" xfId="14729" xr:uid="{00000000-0005-0000-0000-00009C440000}"/>
    <cellStyle name="Note 25 2 3" xfId="10563" xr:uid="{00000000-0005-0000-0000-00009D440000}"/>
    <cellStyle name="Note 25 3" xfId="14389" xr:uid="{00000000-0005-0000-0000-00009E440000}"/>
    <cellStyle name="Note 25 4" xfId="10249" xr:uid="{00000000-0005-0000-0000-00009F440000}"/>
    <cellStyle name="Note 26" xfId="4337" xr:uid="{00000000-0005-0000-0000-0000A0440000}"/>
    <cellStyle name="Note 26 2" xfId="4692" xr:uid="{00000000-0005-0000-0000-0000A1440000}"/>
    <cellStyle name="Note 26 2 2" xfId="14742" xr:uid="{00000000-0005-0000-0000-0000A2440000}"/>
    <cellStyle name="Note 26 2 3" xfId="10576" xr:uid="{00000000-0005-0000-0000-0000A3440000}"/>
    <cellStyle name="Note 26 3" xfId="14402" xr:uid="{00000000-0005-0000-0000-0000A4440000}"/>
    <cellStyle name="Note 26 4" xfId="10262" xr:uid="{00000000-0005-0000-0000-0000A5440000}"/>
    <cellStyle name="Note 27" xfId="4350" xr:uid="{00000000-0005-0000-0000-0000A6440000}"/>
    <cellStyle name="Note 27 2" xfId="4705" xr:uid="{00000000-0005-0000-0000-0000A7440000}"/>
    <cellStyle name="Note 27 2 2" xfId="14755" xr:uid="{00000000-0005-0000-0000-0000A8440000}"/>
    <cellStyle name="Note 27 2 3" xfId="10589" xr:uid="{00000000-0005-0000-0000-0000A9440000}"/>
    <cellStyle name="Note 27 3" xfId="14415" xr:uid="{00000000-0005-0000-0000-0000AA440000}"/>
    <cellStyle name="Note 27 4" xfId="10275" xr:uid="{00000000-0005-0000-0000-0000AB440000}"/>
    <cellStyle name="Note 28" xfId="4363" xr:uid="{00000000-0005-0000-0000-0000AC440000}"/>
    <cellStyle name="Note 28 2" xfId="14428" xr:uid="{00000000-0005-0000-0000-0000AD440000}"/>
    <cellStyle name="Note 28 3" xfId="10288" xr:uid="{00000000-0005-0000-0000-0000AE440000}"/>
    <cellStyle name="Note 29" xfId="4381" xr:uid="{00000000-0005-0000-0000-0000AF440000}"/>
    <cellStyle name="Note 29 2" xfId="10301" xr:uid="{00000000-0005-0000-0000-0000B0440000}"/>
    <cellStyle name="Note 3" xfId="606" xr:uid="{00000000-0005-0000-0000-0000B1440000}"/>
    <cellStyle name="Note 3 2" xfId="1027" xr:uid="{00000000-0005-0000-0000-0000B2440000}"/>
    <cellStyle name="Note 3 2 2" xfId="1324" xr:uid="{00000000-0005-0000-0000-0000B3440000}"/>
    <cellStyle name="Note 3 2 2 2" xfId="2097" xr:uid="{00000000-0005-0000-0000-0000B4440000}"/>
    <cellStyle name="Note 3 2 2 2 2" xfId="3292" xr:uid="{00000000-0005-0000-0000-0000B5440000}"/>
    <cellStyle name="Note 3 2 2 2 2 2" xfId="14020" xr:uid="{00000000-0005-0000-0000-0000B6440000}"/>
    <cellStyle name="Note 3 2 2 2 2 3" xfId="9658" xr:uid="{00000000-0005-0000-0000-0000B7440000}"/>
    <cellStyle name="Note 3 2 2 2 3" xfId="12986" xr:uid="{00000000-0005-0000-0000-0000B8440000}"/>
    <cellStyle name="Note 3 2 2 2 4" xfId="8641" xr:uid="{00000000-0005-0000-0000-0000B9440000}"/>
    <cellStyle name="Note 3 2 2 3" xfId="2784" xr:uid="{00000000-0005-0000-0000-0000BA440000}"/>
    <cellStyle name="Note 3 2 2 3 2" xfId="13512" xr:uid="{00000000-0005-0000-0000-0000BB440000}"/>
    <cellStyle name="Note 3 2 2 3 3" xfId="9242" xr:uid="{00000000-0005-0000-0000-0000BC440000}"/>
    <cellStyle name="Note 3 2 2 4" xfId="12478" xr:uid="{00000000-0005-0000-0000-0000BD440000}"/>
    <cellStyle name="Note 3 2 2 5" xfId="7970" xr:uid="{00000000-0005-0000-0000-0000BE440000}"/>
    <cellStyle name="Note 3 2 3" xfId="1842" xr:uid="{00000000-0005-0000-0000-0000BF440000}"/>
    <cellStyle name="Note 3 2 3 2" xfId="3046" xr:uid="{00000000-0005-0000-0000-0000C0440000}"/>
    <cellStyle name="Note 3 2 3 2 2" xfId="13774" xr:uid="{00000000-0005-0000-0000-0000C1440000}"/>
    <cellStyle name="Note 3 2 3 2 3" xfId="9437" xr:uid="{00000000-0005-0000-0000-0000C2440000}"/>
    <cellStyle name="Note 3 2 3 3" xfId="12740" xr:uid="{00000000-0005-0000-0000-0000C3440000}"/>
    <cellStyle name="Note 3 2 3 4" xfId="8411" xr:uid="{00000000-0005-0000-0000-0000C4440000}"/>
    <cellStyle name="Note 3 2 4" xfId="2538" xr:uid="{00000000-0005-0000-0000-0000C5440000}"/>
    <cellStyle name="Note 3 2 4 2" xfId="13266" xr:uid="{00000000-0005-0000-0000-0000C6440000}"/>
    <cellStyle name="Note 3 2 4 3" xfId="9021" xr:uid="{00000000-0005-0000-0000-0000C7440000}"/>
    <cellStyle name="Note 3 2 5" xfId="12226" xr:uid="{00000000-0005-0000-0000-0000C8440000}"/>
    <cellStyle name="Note 3 2 6" xfId="7709" xr:uid="{00000000-0005-0000-0000-0000C9440000}"/>
    <cellStyle name="Note 3 3" xfId="1325" xr:uid="{00000000-0005-0000-0000-0000CA440000}"/>
    <cellStyle name="Note 3 3 2" xfId="2098" xr:uid="{00000000-0005-0000-0000-0000CB440000}"/>
    <cellStyle name="Note 3 3 2 2" xfId="3293" xr:uid="{00000000-0005-0000-0000-0000CC440000}"/>
    <cellStyle name="Note 3 3 2 2 2" xfId="14021" xr:uid="{00000000-0005-0000-0000-0000CD440000}"/>
    <cellStyle name="Note 3 3 2 2 3" xfId="9659" xr:uid="{00000000-0005-0000-0000-0000CE440000}"/>
    <cellStyle name="Note 3 3 2 3" xfId="12987" xr:uid="{00000000-0005-0000-0000-0000CF440000}"/>
    <cellStyle name="Note 3 3 2 4" xfId="8642" xr:uid="{00000000-0005-0000-0000-0000D0440000}"/>
    <cellStyle name="Note 3 3 3" xfId="2785" xr:uid="{00000000-0005-0000-0000-0000D1440000}"/>
    <cellStyle name="Note 3 3 3 2" xfId="13513" xr:uid="{00000000-0005-0000-0000-0000D2440000}"/>
    <cellStyle name="Note 3 3 3 3" xfId="9243" xr:uid="{00000000-0005-0000-0000-0000D3440000}"/>
    <cellStyle name="Note 3 3 4" xfId="12479" xr:uid="{00000000-0005-0000-0000-0000D4440000}"/>
    <cellStyle name="Note 3 3 5" xfId="7971" xr:uid="{00000000-0005-0000-0000-0000D5440000}"/>
    <cellStyle name="Note 3 4" xfId="1323" xr:uid="{00000000-0005-0000-0000-0000D6440000}"/>
    <cellStyle name="Note 3 4 2" xfId="2096" xr:uid="{00000000-0005-0000-0000-0000D7440000}"/>
    <cellStyle name="Note 3 4 2 2" xfId="3291" xr:uid="{00000000-0005-0000-0000-0000D8440000}"/>
    <cellStyle name="Note 3 4 2 2 2" xfId="14019" xr:uid="{00000000-0005-0000-0000-0000D9440000}"/>
    <cellStyle name="Note 3 4 2 2 3" xfId="9657" xr:uid="{00000000-0005-0000-0000-0000DA440000}"/>
    <cellStyle name="Note 3 4 2 3" xfId="12985" xr:uid="{00000000-0005-0000-0000-0000DB440000}"/>
    <cellStyle name="Note 3 4 2 4" xfId="8640" xr:uid="{00000000-0005-0000-0000-0000DC440000}"/>
    <cellStyle name="Note 3 4 3" xfId="2783" xr:uid="{00000000-0005-0000-0000-0000DD440000}"/>
    <cellStyle name="Note 3 4 3 2" xfId="13511" xr:uid="{00000000-0005-0000-0000-0000DE440000}"/>
    <cellStyle name="Note 3 4 3 3" xfId="9241" xr:uid="{00000000-0005-0000-0000-0000DF440000}"/>
    <cellStyle name="Note 3 4 4" xfId="12477" xr:uid="{00000000-0005-0000-0000-0000E0440000}"/>
    <cellStyle name="Note 3 4 5" xfId="7969" xr:uid="{00000000-0005-0000-0000-0000E1440000}"/>
    <cellStyle name="Note 3 5" xfId="1697" xr:uid="{00000000-0005-0000-0000-0000E2440000}"/>
    <cellStyle name="Note 3 5 2" xfId="2947" xr:uid="{00000000-0005-0000-0000-0000E3440000}"/>
    <cellStyle name="Note 3 5 2 2" xfId="13675" xr:uid="{00000000-0005-0000-0000-0000E4440000}"/>
    <cellStyle name="Note 3 5 2 3" xfId="9367" xr:uid="{00000000-0005-0000-0000-0000E5440000}"/>
    <cellStyle name="Note 3 5 3" xfId="12642" xr:uid="{00000000-0005-0000-0000-0000E6440000}"/>
    <cellStyle name="Note 3 5 4" xfId="8294" xr:uid="{00000000-0005-0000-0000-0000E7440000}"/>
    <cellStyle name="Note 3 6" xfId="2452" xr:uid="{00000000-0005-0000-0000-0000E8440000}"/>
    <cellStyle name="Note 3 6 2" xfId="13180" xr:uid="{00000000-0005-0000-0000-0000E9440000}"/>
    <cellStyle name="Note 3 6 3" xfId="8951" xr:uid="{00000000-0005-0000-0000-0000EA440000}"/>
    <cellStyle name="Note 3 7" xfId="12105" xr:uid="{00000000-0005-0000-0000-0000EB440000}"/>
    <cellStyle name="Note 3 8" xfId="7457" xr:uid="{00000000-0005-0000-0000-0000EC440000}"/>
    <cellStyle name="Note 30" xfId="11951" xr:uid="{00000000-0005-0000-0000-0000ED440000}"/>
    <cellStyle name="Note 31" xfId="7135" xr:uid="{00000000-0005-0000-0000-0000EE440000}"/>
    <cellStyle name="Note 32" xfId="98" xr:uid="{00000000-0005-0000-0000-0000EF440000}"/>
    <cellStyle name="Note 4" xfId="607" xr:uid="{00000000-0005-0000-0000-0000F0440000}"/>
    <cellStyle name="Note 4 2" xfId="1327" xr:uid="{00000000-0005-0000-0000-0000F1440000}"/>
    <cellStyle name="Note 4 2 2" xfId="2100" xr:uid="{00000000-0005-0000-0000-0000F2440000}"/>
    <cellStyle name="Note 4 2 2 2" xfId="3295" xr:uid="{00000000-0005-0000-0000-0000F3440000}"/>
    <cellStyle name="Note 4 2 2 2 2" xfId="14023" xr:uid="{00000000-0005-0000-0000-0000F4440000}"/>
    <cellStyle name="Note 4 2 2 2 3" xfId="9661" xr:uid="{00000000-0005-0000-0000-0000F5440000}"/>
    <cellStyle name="Note 4 2 2 3" xfId="12989" xr:uid="{00000000-0005-0000-0000-0000F6440000}"/>
    <cellStyle name="Note 4 2 2 4" xfId="8644" xr:uid="{00000000-0005-0000-0000-0000F7440000}"/>
    <cellStyle name="Note 4 2 3" xfId="2787" xr:uid="{00000000-0005-0000-0000-0000F8440000}"/>
    <cellStyle name="Note 4 2 3 2" xfId="13515" xr:uid="{00000000-0005-0000-0000-0000F9440000}"/>
    <cellStyle name="Note 4 2 3 3" xfId="9245" xr:uid="{00000000-0005-0000-0000-0000FA440000}"/>
    <cellStyle name="Note 4 2 4" xfId="12481" xr:uid="{00000000-0005-0000-0000-0000FB440000}"/>
    <cellStyle name="Note 4 2 5" xfId="7973" xr:uid="{00000000-0005-0000-0000-0000FC440000}"/>
    <cellStyle name="Note 4 3" xfId="1328" xr:uid="{00000000-0005-0000-0000-0000FD440000}"/>
    <cellStyle name="Note 4 3 2" xfId="2101" xr:uid="{00000000-0005-0000-0000-0000FE440000}"/>
    <cellStyle name="Note 4 3 2 2" xfId="3296" xr:uid="{00000000-0005-0000-0000-0000FF440000}"/>
    <cellStyle name="Note 4 3 2 2 2" xfId="14024" xr:uid="{00000000-0005-0000-0000-000000450000}"/>
    <cellStyle name="Note 4 3 2 2 3" xfId="9662" xr:uid="{00000000-0005-0000-0000-000001450000}"/>
    <cellStyle name="Note 4 3 2 3" xfId="12990" xr:uid="{00000000-0005-0000-0000-000002450000}"/>
    <cellStyle name="Note 4 3 2 4" xfId="8645" xr:uid="{00000000-0005-0000-0000-000003450000}"/>
    <cellStyle name="Note 4 3 3" xfId="2788" xr:uid="{00000000-0005-0000-0000-000004450000}"/>
    <cellStyle name="Note 4 3 3 2" xfId="13516" xr:uid="{00000000-0005-0000-0000-000005450000}"/>
    <cellStyle name="Note 4 3 3 3" xfId="9246" xr:uid="{00000000-0005-0000-0000-000006450000}"/>
    <cellStyle name="Note 4 3 4" xfId="12482" xr:uid="{00000000-0005-0000-0000-000007450000}"/>
    <cellStyle name="Note 4 3 5" xfId="7974" xr:uid="{00000000-0005-0000-0000-000008450000}"/>
    <cellStyle name="Note 4 4" xfId="1326" xr:uid="{00000000-0005-0000-0000-000009450000}"/>
    <cellStyle name="Note 4 4 2" xfId="2099" xr:uid="{00000000-0005-0000-0000-00000A450000}"/>
    <cellStyle name="Note 4 4 2 2" xfId="3294" xr:uid="{00000000-0005-0000-0000-00000B450000}"/>
    <cellStyle name="Note 4 4 2 2 2" xfId="14022" xr:uid="{00000000-0005-0000-0000-00000C450000}"/>
    <cellStyle name="Note 4 4 2 2 3" xfId="9660" xr:uid="{00000000-0005-0000-0000-00000D450000}"/>
    <cellStyle name="Note 4 4 2 3" xfId="12988" xr:uid="{00000000-0005-0000-0000-00000E450000}"/>
    <cellStyle name="Note 4 4 2 4" xfId="8643" xr:uid="{00000000-0005-0000-0000-00000F450000}"/>
    <cellStyle name="Note 4 4 3" xfId="2786" xr:uid="{00000000-0005-0000-0000-000010450000}"/>
    <cellStyle name="Note 4 4 3 2" xfId="13514" xr:uid="{00000000-0005-0000-0000-000011450000}"/>
    <cellStyle name="Note 4 4 3 3" xfId="9244" xr:uid="{00000000-0005-0000-0000-000012450000}"/>
    <cellStyle name="Note 4 4 4" xfId="12480" xr:uid="{00000000-0005-0000-0000-000013450000}"/>
    <cellStyle name="Note 4 4 5" xfId="7972" xr:uid="{00000000-0005-0000-0000-000014450000}"/>
    <cellStyle name="Note 4 5" xfId="1698" xr:uid="{00000000-0005-0000-0000-000015450000}"/>
    <cellStyle name="Note 4 5 2" xfId="2948" xr:uid="{00000000-0005-0000-0000-000016450000}"/>
    <cellStyle name="Note 4 5 2 2" xfId="13676" xr:uid="{00000000-0005-0000-0000-000017450000}"/>
    <cellStyle name="Note 4 5 2 3" xfId="9368" xr:uid="{00000000-0005-0000-0000-000018450000}"/>
    <cellStyle name="Note 4 5 3" xfId="12643" xr:uid="{00000000-0005-0000-0000-000019450000}"/>
    <cellStyle name="Note 4 5 4" xfId="8295" xr:uid="{00000000-0005-0000-0000-00001A450000}"/>
    <cellStyle name="Note 4 6" xfId="2453" xr:uid="{00000000-0005-0000-0000-00001B450000}"/>
    <cellStyle name="Note 4 6 2" xfId="13181" xr:uid="{00000000-0005-0000-0000-00001C450000}"/>
    <cellStyle name="Note 4 6 3" xfId="8952" xr:uid="{00000000-0005-0000-0000-00001D450000}"/>
    <cellStyle name="Note 4 7" xfId="12106" xr:uid="{00000000-0005-0000-0000-00001E450000}"/>
    <cellStyle name="Note 4 8" xfId="7458" xr:uid="{00000000-0005-0000-0000-00001F450000}"/>
    <cellStyle name="Note 5" xfId="608" xr:uid="{00000000-0005-0000-0000-000020450000}"/>
    <cellStyle name="Note 5 2" xfId="1330" xr:uid="{00000000-0005-0000-0000-000021450000}"/>
    <cellStyle name="Note 5 2 2" xfId="2103" xr:uid="{00000000-0005-0000-0000-000022450000}"/>
    <cellStyle name="Note 5 2 2 2" xfId="3298" xr:uid="{00000000-0005-0000-0000-000023450000}"/>
    <cellStyle name="Note 5 2 2 2 2" xfId="14026" xr:uid="{00000000-0005-0000-0000-000024450000}"/>
    <cellStyle name="Note 5 2 2 2 3" xfId="9664" xr:uid="{00000000-0005-0000-0000-000025450000}"/>
    <cellStyle name="Note 5 2 2 3" xfId="12992" xr:uid="{00000000-0005-0000-0000-000026450000}"/>
    <cellStyle name="Note 5 2 2 4" xfId="8647" xr:uid="{00000000-0005-0000-0000-000027450000}"/>
    <cellStyle name="Note 5 2 3" xfId="2790" xr:uid="{00000000-0005-0000-0000-000028450000}"/>
    <cellStyle name="Note 5 2 3 2" xfId="13518" xr:uid="{00000000-0005-0000-0000-000029450000}"/>
    <cellStyle name="Note 5 2 3 3" xfId="9248" xr:uid="{00000000-0005-0000-0000-00002A450000}"/>
    <cellStyle name="Note 5 2 4" xfId="12484" xr:uid="{00000000-0005-0000-0000-00002B450000}"/>
    <cellStyle name="Note 5 2 5" xfId="7976" xr:uid="{00000000-0005-0000-0000-00002C450000}"/>
    <cellStyle name="Note 5 3" xfId="1331" xr:uid="{00000000-0005-0000-0000-00002D450000}"/>
    <cellStyle name="Note 5 3 2" xfId="2104" xr:uid="{00000000-0005-0000-0000-00002E450000}"/>
    <cellStyle name="Note 5 3 2 2" xfId="3299" xr:uid="{00000000-0005-0000-0000-00002F450000}"/>
    <cellStyle name="Note 5 3 2 2 2" xfId="14027" xr:uid="{00000000-0005-0000-0000-000030450000}"/>
    <cellStyle name="Note 5 3 2 2 3" xfId="9665" xr:uid="{00000000-0005-0000-0000-000031450000}"/>
    <cellStyle name="Note 5 3 2 3" xfId="12993" xr:uid="{00000000-0005-0000-0000-000032450000}"/>
    <cellStyle name="Note 5 3 2 4" xfId="8648" xr:uid="{00000000-0005-0000-0000-000033450000}"/>
    <cellStyle name="Note 5 3 3" xfId="2791" xr:uid="{00000000-0005-0000-0000-000034450000}"/>
    <cellStyle name="Note 5 3 3 2" xfId="13519" xr:uid="{00000000-0005-0000-0000-000035450000}"/>
    <cellStyle name="Note 5 3 3 3" xfId="9249" xr:uid="{00000000-0005-0000-0000-000036450000}"/>
    <cellStyle name="Note 5 3 4" xfId="12485" xr:uid="{00000000-0005-0000-0000-000037450000}"/>
    <cellStyle name="Note 5 3 5" xfId="7977" xr:uid="{00000000-0005-0000-0000-000038450000}"/>
    <cellStyle name="Note 5 4" xfId="1329" xr:uid="{00000000-0005-0000-0000-000039450000}"/>
    <cellStyle name="Note 5 4 2" xfId="2102" xr:uid="{00000000-0005-0000-0000-00003A450000}"/>
    <cellStyle name="Note 5 4 2 2" xfId="3297" xr:uid="{00000000-0005-0000-0000-00003B450000}"/>
    <cellStyle name="Note 5 4 2 2 2" xfId="14025" xr:uid="{00000000-0005-0000-0000-00003C450000}"/>
    <cellStyle name="Note 5 4 2 2 3" xfId="9663" xr:uid="{00000000-0005-0000-0000-00003D450000}"/>
    <cellStyle name="Note 5 4 2 3" xfId="12991" xr:uid="{00000000-0005-0000-0000-00003E450000}"/>
    <cellStyle name="Note 5 4 2 4" xfId="8646" xr:uid="{00000000-0005-0000-0000-00003F450000}"/>
    <cellStyle name="Note 5 4 3" xfId="2789" xr:uid="{00000000-0005-0000-0000-000040450000}"/>
    <cellStyle name="Note 5 4 3 2" xfId="13517" xr:uid="{00000000-0005-0000-0000-000041450000}"/>
    <cellStyle name="Note 5 4 3 3" xfId="9247" xr:uid="{00000000-0005-0000-0000-000042450000}"/>
    <cellStyle name="Note 5 4 4" xfId="12483" xr:uid="{00000000-0005-0000-0000-000043450000}"/>
    <cellStyle name="Note 5 4 5" xfId="7975" xr:uid="{00000000-0005-0000-0000-000044450000}"/>
    <cellStyle name="Note 5 5" xfId="1699" xr:uid="{00000000-0005-0000-0000-000045450000}"/>
    <cellStyle name="Note 5 5 2" xfId="2949" xr:uid="{00000000-0005-0000-0000-000046450000}"/>
    <cellStyle name="Note 5 5 2 2" xfId="13677" xr:uid="{00000000-0005-0000-0000-000047450000}"/>
    <cellStyle name="Note 5 5 2 3" xfId="9369" xr:uid="{00000000-0005-0000-0000-000048450000}"/>
    <cellStyle name="Note 5 5 3" xfId="12644" xr:uid="{00000000-0005-0000-0000-000049450000}"/>
    <cellStyle name="Note 5 5 4" xfId="8296" xr:uid="{00000000-0005-0000-0000-00004A450000}"/>
    <cellStyle name="Note 5 6" xfId="2454" xr:uid="{00000000-0005-0000-0000-00004B450000}"/>
    <cellStyle name="Note 5 6 2" xfId="13182" xr:uid="{00000000-0005-0000-0000-00004C450000}"/>
    <cellStyle name="Note 5 6 3" xfId="8953" xr:uid="{00000000-0005-0000-0000-00004D450000}"/>
    <cellStyle name="Note 5 7" xfId="12107" xr:uid="{00000000-0005-0000-0000-00004E450000}"/>
    <cellStyle name="Note 5 8" xfId="7459" xr:uid="{00000000-0005-0000-0000-00004F450000}"/>
    <cellStyle name="Note 6" xfId="609" xr:uid="{00000000-0005-0000-0000-000050450000}"/>
    <cellStyle name="Note 6 2" xfId="1333" xr:uid="{00000000-0005-0000-0000-000051450000}"/>
    <cellStyle name="Note 6 2 2" xfId="2106" xr:uid="{00000000-0005-0000-0000-000052450000}"/>
    <cellStyle name="Note 6 2 2 2" xfId="3301" xr:uid="{00000000-0005-0000-0000-000053450000}"/>
    <cellStyle name="Note 6 2 2 2 2" xfId="14029" xr:uid="{00000000-0005-0000-0000-000054450000}"/>
    <cellStyle name="Note 6 2 2 2 3" xfId="9667" xr:uid="{00000000-0005-0000-0000-000055450000}"/>
    <cellStyle name="Note 6 2 2 3" xfId="12995" xr:uid="{00000000-0005-0000-0000-000056450000}"/>
    <cellStyle name="Note 6 2 2 4" xfId="8650" xr:uid="{00000000-0005-0000-0000-000057450000}"/>
    <cellStyle name="Note 6 2 3" xfId="2793" xr:uid="{00000000-0005-0000-0000-000058450000}"/>
    <cellStyle name="Note 6 2 3 2" xfId="13521" xr:uid="{00000000-0005-0000-0000-000059450000}"/>
    <cellStyle name="Note 6 2 3 3" xfId="9251" xr:uid="{00000000-0005-0000-0000-00005A450000}"/>
    <cellStyle name="Note 6 2 4" xfId="12487" xr:uid="{00000000-0005-0000-0000-00005B450000}"/>
    <cellStyle name="Note 6 2 5" xfId="7979" xr:uid="{00000000-0005-0000-0000-00005C450000}"/>
    <cellStyle name="Note 6 3" xfId="1332" xr:uid="{00000000-0005-0000-0000-00005D450000}"/>
    <cellStyle name="Note 6 3 2" xfId="2105" xr:uid="{00000000-0005-0000-0000-00005E450000}"/>
    <cellStyle name="Note 6 3 2 2" xfId="3300" xr:uid="{00000000-0005-0000-0000-00005F450000}"/>
    <cellStyle name="Note 6 3 2 2 2" xfId="14028" xr:uid="{00000000-0005-0000-0000-000060450000}"/>
    <cellStyle name="Note 6 3 2 2 3" xfId="9666" xr:uid="{00000000-0005-0000-0000-000061450000}"/>
    <cellStyle name="Note 6 3 2 3" xfId="12994" xr:uid="{00000000-0005-0000-0000-000062450000}"/>
    <cellStyle name="Note 6 3 2 4" xfId="8649" xr:uid="{00000000-0005-0000-0000-000063450000}"/>
    <cellStyle name="Note 6 3 3" xfId="2792" xr:uid="{00000000-0005-0000-0000-000064450000}"/>
    <cellStyle name="Note 6 3 3 2" xfId="13520" xr:uid="{00000000-0005-0000-0000-000065450000}"/>
    <cellStyle name="Note 6 3 3 3" xfId="9250" xr:uid="{00000000-0005-0000-0000-000066450000}"/>
    <cellStyle name="Note 6 3 4" xfId="3989" xr:uid="{00000000-0005-0000-0000-000067450000}"/>
    <cellStyle name="Note 6 3 4 2" xfId="5192" xr:uid="{00000000-0005-0000-0000-000068450000}"/>
    <cellStyle name="Note 6 3 4 2 10" xfId="10746" xr:uid="{00000000-0005-0000-0000-000069450000}"/>
    <cellStyle name="Note 6 3 4 2 2" xfId="5761" xr:uid="{00000000-0005-0000-0000-00006A450000}"/>
    <cellStyle name="Note 6 3 4 2 2 2" xfId="6848" xr:uid="{00000000-0005-0000-0000-00006B450000}"/>
    <cellStyle name="Note 6 3 4 2 2 2 2" xfId="20151" xr:uid="{00000000-0005-0000-0000-00006C450000}"/>
    <cellStyle name="Note 6 3 4 2 2 2 2 2" xfId="25921" xr:uid="{00000000-0005-0000-0000-00006D450000}"/>
    <cellStyle name="Note 6 3 4 2 2 2 2 3" xfId="33624" xr:uid="{00000000-0005-0000-0000-00006E450000}"/>
    <cellStyle name="Note 6 3 4 2 2 2 3" xfId="16938" xr:uid="{00000000-0005-0000-0000-00006F450000}"/>
    <cellStyle name="Note 6 3 4 2 2 2 3 2" xfId="22789" xr:uid="{00000000-0005-0000-0000-000070450000}"/>
    <cellStyle name="Note 6 3 4 2 2 2 3 2 2" xfId="36252" xr:uid="{00000000-0005-0000-0000-000071450000}"/>
    <cellStyle name="Note 6 3 4 2 2 2 3 3" xfId="30467" xr:uid="{00000000-0005-0000-0000-000072450000}"/>
    <cellStyle name="Note 6 3 4 2 2 2 4" xfId="16676" xr:uid="{00000000-0005-0000-0000-000073450000}"/>
    <cellStyle name="Note 6 3 4 2 2 2 4 2" xfId="30238" xr:uid="{00000000-0005-0000-0000-000074450000}"/>
    <cellStyle name="Note 6 3 4 2 2 2 5" xfId="22561" xr:uid="{00000000-0005-0000-0000-000075450000}"/>
    <cellStyle name="Note 6 3 4 2 2 2 5 2" xfId="36024" xr:uid="{00000000-0005-0000-0000-000076450000}"/>
    <cellStyle name="Note 6 3 4 2 2 2 6" xfId="28313" xr:uid="{00000000-0005-0000-0000-000077450000}"/>
    <cellStyle name="Note 6 3 4 2 2 2 7" xfId="11755" xr:uid="{00000000-0005-0000-0000-000078450000}"/>
    <cellStyle name="Note 6 3 4 2 2 3" xfId="19202" xr:uid="{00000000-0005-0000-0000-000079450000}"/>
    <cellStyle name="Note 6 3 4 2 2 3 2" xfId="24973" xr:uid="{00000000-0005-0000-0000-00007A450000}"/>
    <cellStyle name="Note 6 3 4 2 2 3 3" xfId="32675" xr:uid="{00000000-0005-0000-0000-00007B450000}"/>
    <cellStyle name="Note 6 3 4 2 2 4" xfId="17835" xr:uid="{00000000-0005-0000-0000-00007C450000}"/>
    <cellStyle name="Note 6 3 4 2 2 4 2" xfId="23648" xr:uid="{00000000-0005-0000-0000-00007D450000}"/>
    <cellStyle name="Note 6 3 4 2 2 4 2 2" xfId="37111" xr:uid="{00000000-0005-0000-0000-00007E450000}"/>
    <cellStyle name="Note 6 3 4 2 2 4 3" xfId="31340" xr:uid="{00000000-0005-0000-0000-00007F450000}"/>
    <cellStyle name="Note 6 3 4 2 2 5" xfId="15590" xr:uid="{00000000-0005-0000-0000-000080450000}"/>
    <cellStyle name="Note 6 3 4 2 2 5 2" xfId="29340" xr:uid="{00000000-0005-0000-0000-000081450000}"/>
    <cellStyle name="Note 6 3 4 2 2 6" xfId="21662" xr:uid="{00000000-0005-0000-0000-000082450000}"/>
    <cellStyle name="Note 6 3 4 2 2 6 2" xfId="35125" xr:uid="{00000000-0005-0000-0000-000083450000}"/>
    <cellStyle name="Note 6 3 4 2 2 7" xfId="27414" xr:uid="{00000000-0005-0000-0000-000084450000}"/>
    <cellStyle name="Note 6 3 4 2 2 8" xfId="11094" xr:uid="{00000000-0005-0000-0000-000085450000}"/>
    <cellStyle name="Note 6 3 4 2 3" xfId="5924" xr:uid="{00000000-0005-0000-0000-000086450000}"/>
    <cellStyle name="Note 6 3 4 2 3 2" xfId="7011" xr:uid="{00000000-0005-0000-0000-000087450000}"/>
    <cellStyle name="Note 6 3 4 2 3 2 2" xfId="20307" xr:uid="{00000000-0005-0000-0000-000088450000}"/>
    <cellStyle name="Note 6 3 4 2 3 2 2 2" xfId="26077" xr:uid="{00000000-0005-0000-0000-000089450000}"/>
    <cellStyle name="Note 6 3 4 2 3 2 2 3" xfId="33780" xr:uid="{00000000-0005-0000-0000-00008A450000}"/>
    <cellStyle name="Note 6 3 4 2 3 2 3" xfId="18270" xr:uid="{00000000-0005-0000-0000-00008B450000}"/>
    <cellStyle name="Note 6 3 4 2 3 2 3 2" xfId="24052" xr:uid="{00000000-0005-0000-0000-00008C450000}"/>
    <cellStyle name="Note 6 3 4 2 3 2 3 3" xfId="31753" xr:uid="{00000000-0005-0000-0000-00008D450000}"/>
    <cellStyle name="Note 6 3 4 2 3 2 4" xfId="16839" xr:uid="{00000000-0005-0000-0000-00008E450000}"/>
    <cellStyle name="Note 6 3 4 2 3 2 4 2" xfId="30392" xr:uid="{00000000-0005-0000-0000-00008F450000}"/>
    <cellStyle name="Note 6 3 4 2 3 2 5" xfId="22715" xr:uid="{00000000-0005-0000-0000-000090450000}"/>
    <cellStyle name="Note 6 3 4 2 3 2 5 2" xfId="36178" xr:uid="{00000000-0005-0000-0000-000091450000}"/>
    <cellStyle name="Note 6 3 4 2 3 2 6" xfId="28467" xr:uid="{00000000-0005-0000-0000-000092450000}"/>
    <cellStyle name="Note 6 3 4 2 3 2 7" xfId="11865" xr:uid="{00000000-0005-0000-0000-000093450000}"/>
    <cellStyle name="Note 6 3 4 2 3 3" xfId="19358" xr:uid="{00000000-0005-0000-0000-000094450000}"/>
    <cellStyle name="Note 6 3 4 2 3 3 2" xfId="25129" xr:uid="{00000000-0005-0000-0000-000095450000}"/>
    <cellStyle name="Note 6 3 4 2 3 3 3" xfId="32831" xr:uid="{00000000-0005-0000-0000-000096450000}"/>
    <cellStyle name="Note 6 3 4 2 3 4" xfId="16951" xr:uid="{00000000-0005-0000-0000-000097450000}"/>
    <cellStyle name="Note 6 3 4 2 3 4 2" xfId="22802" xr:uid="{00000000-0005-0000-0000-000098450000}"/>
    <cellStyle name="Note 6 3 4 2 3 4 2 2" xfId="36265" xr:uid="{00000000-0005-0000-0000-000099450000}"/>
    <cellStyle name="Note 6 3 4 2 3 4 3" xfId="30480" xr:uid="{00000000-0005-0000-0000-00009A450000}"/>
    <cellStyle name="Note 6 3 4 2 3 5" xfId="15753" xr:uid="{00000000-0005-0000-0000-00009B450000}"/>
    <cellStyle name="Note 6 3 4 2 3 5 2" xfId="29494" xr:uid="{00000000-0005-0000-0000-00009C450000}"/>
    <cellStyle name="Note 6 3 4 2 3 6" xfId="21816" xr:uid="{00000000-0005-0000-0000-00009D450000}"/>
    <cellStyle name="Note 6 3 4 2 3 6 2" xfId="35279" xr:uid="{00000000-0005-0000-0000-00009E450000}"/>
    <cellStyle name="Note 6 3 4 2 3 7" xfId="27568" xr:uid="{00000000-0005-0000-0000-00009F450000}"/>
    <cellStyle name="Note 6 3 4 2 3 8" xfId="11204" xr:uid="{00000000-0005-0000-0000-0000A0450000}"/>
    <cellStyle name="Note 6 3 4 2 4" xfId="6281" xr:uid="{00000000-0005-0000-0000-0000A1450000}"/>
    <cellStyle name="Note 6 3 4 2 4 2" xfId="19652" xr:uid="{00000000-0005-0000-0000-0000A2450000}"/>
    <cellStyle name="Note 6 3 4 2 4 2 2" xfId="25422" xr:uid="{00000000-0005-0000-0000-0000A3450000}"/>
    <cellStyle name="Note 6 3 4 2 4 2 3" xfId="33125" xr:uid="{00000000-0005-0000-0000-0000A4450000}"/>
    <cellStyle name="Note 6 3 4 2 4 3" xfId="20054" xr:uid="{00000000-0005-0000-0000-0000A5450000}"/>
    <cellStyle name="Note 6 3 4 2 4 3 2" xfId="25824" xr:uid="{00000000-0005-0000-0000-0000A6450000}"/>
    <cellStyle name="Note 6 3 4 2 4 3 3" xfId="33527" xr:uid="{00000000-0005-0000-0000-0000A7450000}"/>
    <cellStyle name="Note 6 3 4 2 4 4" xfId="16110" xr:uid="{00000000-0005-0000-0000-0000A8450000}"/>
    <cellStyle name="Note 6 3 4 2 4 4 2" xfId="29767" xr:uid="{00000000-0005-0000-0000-0000A9450000}"/>
    <cellStyle name="Note 6 3 4 2 4 5" xfId="22089" xr:uid="{00000000-0005-0000-0000-0000AA450000}"/>
    <cellStyle name="Note 6 3 4 2 4 5 2" xfId="35552" xr:uid="{00000000-0005-0000-0000-0000AB450000}"/>
    <cellStyle name="Note 6 3 4 2 4 6" xfId="27841" xr:uid="{00000000-0005-0000-0000-0000AC450000}"/>
    <cellStyle name="Note 6 3 4 2 4 7" xfId="11409" xr:uid="{00000000-0005-0000-0000-0000AD450000}"/>
    <cellStyle name="Note 6 3 4 2 5" xfId="18699" xr:uid="{00000000-0005-0000-0000-0000AE450000}"/>
    <cellStyle name="Note 6 3 4 2 5 2" xfId="24471" xr:uid="{00000000-0005-0000-0000-0000AF450000}"/>
    <cellStyle name="Note 6 3 4 2 5 3" xfId="32173" xr:uid="{00000000-0005-0000-0000-0000B0450000}"/>
    <cellStyle name="Note 6 3 4 2 6" xfId="18312" xr:uid="{00000000-0005-0000-0000-0000B1450000}"/>
    <cellStyle name="Note 6 3 4 2 6 2" xfId="24092" xr:uid="{00000000-0005-0000-0000-0000B2450000}"/>
    <cellStyle name="Note 6 3 4 2 6 3" xfId="31793" xr:uid="{00000000-0005-0000-0000-0000B3450000}"/>
    <cellStyle name="Note 6 3 4 2 7" xfId="15022" xr:uid="{00000000-0005-0000-0000-0000B4450000}"/>
    <cellStyle name="Note 6 3 4 2 7 2" xfId="28867" xr:uid="{00000000-0005-0000-0000-0000B5450000}"/>
    <cellStyle name="Note 6 3 4 2 8" xfId="21188" xr:uid="{00000000-0005-0000-0000-0000B6450000}"/>
    <cellStyle name="Note 6 3 4 2 8 2" xfId="34651" xr:uid="{00000000-0005-0000-0000-0000B7450000}"/>
    <cellStyle name="Note 6 3 4 2 9" xfId="26942" xr:uid="{00000000-0005-0000-0000-0000B8450000}"/>
    <cellStyle name="Note 6 3 4 3" xfId="5534" xr:uid="{00000000-0005-0000-0000-0000B9450000}"/>
    <cellStyle name="Note 6 3 4 3 2" xfId="6621" xr:uid="{00000000-0005-0000-0000-0000BA450000}"/>
    <cellStyle name="Note 6 3 4 3 2 2" xfId="19963" xr:uid="{00000000-0005-0000-0000-0000BB450000}"/>
    <cellStyle name="Note 6 3 4 3 2 2 2" xfId="25733" xr:uid="{00000000-0005-0000-0000-0000BC450000}"/>
    <cellStyle name="Note 6 3 4 3 2 2 3" xfId="33436" xr:uid="{00000000-0005-0000-0000-0000BD450000}"/>
    <cellStyle name="Note 6 3 4 3 2 3" xfId="16924" xr:uid="{00000000-0005-0000-0000-0000BE450000}"/>
    <cellStyle name="Note 6 3 4 3 2 3 2" xfId="22777" xr:uid="{00000000-0005-0000-0000-0000BF450000}"/>
    <cellStyle name="Note 6 3 4 3 2 3 2 2" xfId="36240" xr:uid="{00000000-0005-0000-0000-0000C0450000}"/>
    <cellStyle name="Note 6 3 4 3 2 3 3" xfId="30455" xr:uid="{00000000-0005-0000-0000-0000C1450000}"/>
    <cellStyle name="Note 6 3 4 3 2 4" xfId="16449" xr:uid="{00000000-0005-0000-0000-0000C2450000}"/>
    <cellStyle name="Note 6 3 4 3 2 4 2" xfId="30066" xr:uid="{00000000-0005-0000-0000-0000C3450000}"/>
    <cellStyle name="Note 6 3 4 3 2 5" xfId="22389" xr:uid="{00000000-0005-0000-0000-0000C4450000}"/>
    <cellStyle name="Note 6 3 4 3 2 5 2" xfId="35852" xr:uid="{00000000-0005-0000-0000-0000C5450000}"/>
    <cellStyle name="Note 6 3 4 3 2 6" xfId="28141" xr:uid="{00000000-0005-0000-0000-0000C6450000}"/>
    <cellStyle name="Note 6 3 4 3 2 7" xfId="11638" xr:uid="{00000000-0005-0000-0000-0000C7450000}"/>
    <cellStyle name="Note 6 3 4 3 3" xfId="19014" xr:uid="{00000000-0005-0000-0000-0000C8450000}"/>
    <cellStyle name="Note 6 3 4 3 3 2" xfId="24786" xr:uid="{00000000-0005-0000-0000-0000C9450000}"/>
    <cellStyle name="Note 6 3 4 3 3 3" xfId="32488" xr:uid="{00000000-0005-0000-0000-0000CA450000}"/>
    <cellStyle name="Note 6 3 4 3 4" xfId="17848" xr:uid="{00000000-0005-0000-0000-0000CB450000}"/>
    <cellStyle name="Note 6 3 4 3 4 2" xfId="23660" xr:uid="{00000000-0005-0000-0000-0000CC450000}"/>
    <cellStyle name="Note 6 3 4 3 4 2 2" xfId="37123" xr:uid="{00000000-0005-0000-0000-0000CD450000}"/>
    <cellStyle name="Note 6 3 4 3 4 3" xfId="31352" xr:uid="{00000000-0005-0000-0000-0000CE450000}"/>
    <cellStyle name="Note 6 3 4 3 5" xfId="15363" xr:uid="{00000000-0005-0000-0000-0000CF450000}"/>
    <cellStyle name="Note 6 3 4 3 5 2" xfId="29168" xr:uid="{00000000-0005-0000-0000-0000D0450000}"/>
    <cellStyle name="Note 6 3 4 3 6" xfId="21490" xr:uid="{00000000-0005-0000-0000-0000D1450000}"/>
    <cellStyle name="Note 6 3 4 3 6 2" xfId="34953" xr:uid="{00000000-0005-0000-0000-0000D2450000}"/>
    <cellStyle name="Note 6 3 4 3 7" xfId="27242" xr:uid="{00000000-0005-0000-0000-0000D3450000}"/>
    <cellStyle name="Note 6 3 4 3 8" xfId="10977" xr:uid="{00000000-0005-0000-0000-0000D4450000}"/>
    <cellStyle name="Note 6 3 4 4" xfId="5467" xr:uid="{00000000-0005-0000-0000-0000D5450000}"/>
    <cellStyle name="Note 6 3 4 4 2" xfId="6554" xr:uid="{00000000-0005-0000-0000-0000D6450000}"/>
    <cellStyle name="Note 6 3 4 4 2 2" xfId="19911" xr:uid="{00000000-0005-0000-0000-0000D7450000}"/>
    <cellStyle name="Note 6 3 4 4 2 2 2" xfId="25681" xr:uid="{00000000-0005-0000-0000-0000D8450000}"/>
    <cellStyle name="Note 6 3 4 4 2 2 3" xfId="33384" xr:uid="{00000000-0005-0000-0000-0000D9450000}"/>
    <cellStyle name="Note 6 3 4 4 2 3" xfId="20862" xr:uid="{00000000-0005-0000-0000-0000DA450000}"/>
    <cellStyle name="Note 6 3 4 4 2 3 2" xfId="26622" xr:uid="{00000000-0005-0000-0000-0000DB450000}"/>
    <cellStyle name="Note 6 3 4 4 2 3 3" xfId="34327" xr:uid="{00000000-0005-0000-0000-0000DC450000}"/>
    <cellStyle name="Note 6 3 4 4 2 4" xfId="16383" xr:uid="{00000000-0005-0000-0000-0000DD450000}"/>
    <cellStyle name="Note 6 3 4 4 2 4 2" xfId="30018" xr:uid="{00000000-0005-0000-0000-0000DE450000}"/>
    <cellStyle name="Note 6 3 4 4 2 5" xfId="22340" xr:uid="{00000000-0005-0000-0000-0000DF450000}"/>
    <cellStyle name="Note 6 3 4 4 2 5 2" xfId="35803" xr:uid="{00000000-0005-0000-0000-0000E0450000}"/>
    <cellStyle name="Note 6 3 4 4 2 6" xfId="28092" xr:uid="{00000000-0005-0000-0000-0000E1450000}"/>
    <cellStyle name="Note 6 3 4 4 2 7" xfId="11599" xr:uid="{00000000-0005-0000-0000-0000E2450000}"/>
    <cellStyle name="Note 6 3 4 4 3" xfId="18960" xr:uid="{00000000-0005-0000-0000-0000E3450000}"/>
    <cellStyle name="Note 6 3 4 4 3 2" xfId="24732" xr:uid="{00000000-0005-0000-0000-0000E4450000}"/>
    <cellStyle name="Note 6 3 4 4 3 3" xfId="32434" xr:uid="{00000000-0005-0000-0000-0000E5450000}"/>
    <cellStyle name="Note 6 3 4 4 4" xfId="17934" xr:uid="{00000000-0005-0000-0000-0000E6450000}"/>
    <cellStyle name="Note 6 3 4 4 4 2" xfId="23743" xr:uid="{00000000-0005-0000-0000-0000E7450000}"/>
    <cellStyle name="Note 6 3 4 4 4 2 2" xfId="37206" xr:uid="{00000000-0005-0000-0000-0000E8450000}"/>
    <cellStyle name="Note 6 3 4 4 4 3" xfId="31438" xr:uid="{00000000-0005-0000-0000-0000E9450000}"/>
    <cellStyle name="Note 6 3 4 4 5" xfId="15297" xr:uid="{00000000-0005-0000-0000-0000EA450000}"/>
    <cellStyle name="Note 6 3 4 4 5 2" xfId="29120" xr:uid="{00000000-0005-0000-0000-0000EB450000}"/>
    <cellStyle name="Note 6 3 4 4 6" xfId="21441" xr:uid="{00000000-0005-0000-0000-0000EC450000}"/>
    <cellStyle name="Note 6 3 4 4 6 2" xfId="34904" xr:uid="{00000000-0005-0000-0000-0000ED450000}"/>
    <cellStyle name="Note 6 3 4 4 7" xfId="27193" xr:uid="{00000000-0005-0000-0000-0000EE450000}"/>
    <cellStyle name="Note 6 3 4 4 8" xfId="10938" xr:uid="{00000000-0005-0000-0000-0000EF450000}"/>
    <cellStyle name="Note 6 3 4 5" xfId="18193" xr:uid="{00000000-0005-0000-0000-0000F0450000}"/>
    <cellStyle name="Note 6 3 4 5 2" xfId="23991" xr:uid="{00000000-0005-0000-0000-0000F1450000}"/>
    <cellStyle name="Note 6 3 4 5 3" xfId="31689" xr:uid="{00000000-0005-0000-0000-0000F2450000}"/>
    <cellStyle name="Note 6 3 4 6" xfId="18319" xr:uid="{00000000-0005-0000-0000-0000F3450000}"/>
    <cellStyle name="Note 6 3 4 6 2" xfId="24099" xr:uid="{00000000-0005-0000-0000-0000F4450000}"/>
    <cellStyle name="Note 6 3 4 6 3" xfId="31800" xr:uid="{00000000-0005-0000-0000-0000F5450000}"/>
    <cellStyle name="Note 6 3 4 7" xfId="20985" xr:uid="{00000000-0005-0000-0000-0000F6450000}"/>
    <cellStyle name="Note 6 3 4 7 2" xfId="34448" xr:uid="{00000000-0005-0000-0000-0000F7450000}"/>
    <cellStyle name="Note 6 3 4 8" xfId="10039" xr:uid="{00000000-0005-0000-0000-0000F8450000}"/>
    <cellStyle name="Note 6 3 5" xfId="4200" xr:uid="{00000000-0005-0000-0000-0000F9450000}"/>
    <cellStyle name="Note 6 3 5 10" xfId="10151" xr:uid="{00000000-0005-0000-0000-0000FA450000}"/>
    <cellStyle name="Note 6 3 5 2" xfId="5203" xr:uid="{00000000-0005-0000-0000-0000FB450000}"/>
    <cellStyle name="Note 6 3 5 2 2" xfId="5935" xr:uid="{00000000-0005-0000-0000-0000FC450000}"/>
    <cellStyle name="Note 6 3 5 2 2 2" xfId="7022" xr:uid="{00000000-0005-0000-0000-0000FD450000}"/>
    <cellStyle name="Note 6 3 5 2 2 2 2" xfId="20318" xr:uid="{00000000-0005-0000-0000-0000FE450000}"/>
    <cellStyle name="Note 6 3 5 2 2 2 2 2" xfId="26088" xr:uid="{00000000-0005-0000-0000-0000FF450000}"/>
    <cellStyle name="Note 6 3 5 2 2 2 2 3" xfId="33791" xr:uid="{00000000-0005-0000-0000-000000460000}"/>
    <cellStyle name="Note 6 3 5 2 2 2 3" xfId="20638" xr:uid="{00000000-0005-0000-0000-000001460000}"/>
    <cellStyle name="Note 6 3 5 2 2 2 3 2" xfId="26401" xr:uid="{00000000-0005-0000-0000-000002460000}"/>
    <cellStyle name="Note 6 3 5 2 2 2 3 3" xfId="34106" xr:uid="{00000000-0005-0000-0000-000003460000}"/>
    <cellStyle name="Note 6 3 5 2 2 2 4" xfId="16850" xr:uid="{00000000-0005-0000-0000-000004460000}"/>
    <cellStyle name="Note 6 3 5 2 2 2 4 2" xfId="30403" xr:uid="{00000000-0005-0000-0000-000005460000}"/>
    <cellStyle name="Note 6 3 5 2 2 2 5" xfId="22726" xr:uid="{00000000-0005-0000-0000-000006460000}"/>
    <cellStyle name="Note 6 3 5 2 2 2 5 2" xfId="36189" xr:uid="{00000000-0005-0000-0000-000007460000}"/>
    <cellStyle name="Note 6 3 5 2 2 2 6" xfId="28478" xr:uid="{00000000-0005-0000-0000-000008460000}"/>
    <cellStyle name="Note 6 3 5 2 2 2 7" xfId="11876" xr:uid="{00000000-0005-0000-0000-000009460000}"/>
    <cellStyle name="Note 6 3 5 2 2 3" xfId="19369" xr:uid="{00000000-0005-0000-0000-00000A460000}"/>
    <cellStyle name="Note 6 3 5 2 2 3 2" xfId="25140" xr:uid="{00000000-0005-0000-0000-00000B460000}"/>
    <cellStyle name="Note 6 3 5 2 2 3 3" xfId="32842" xr:uid="{00000000-0005-0000-0000-00000C460000}"/>
    <cellStyle name="Note 6 3 5 2 2 4" xfId="17737" xr:uid="{00000000-0005-0000-0000-00000D460000}"/>
    <cellStyle name="Note 6 3 5 2 2 4 2" xfId="23552" xr:uid="{00000000-0005-0000-0000-00000E460000}"/>
    <cellStyle name="Note 6 3 5 2 2 4 2 2" xfId="37015" xr:uid="{00000000-0005-0000-0000-00000F460000}"/>
    <cellStyle name="Note 6 3 5 2 2 4 3" xfId="31243" xr:uid="{00000000-0005-0000-0000-000010460000}"/>
    <cellStyle name="Note 6 3 5 2 2 5" xfId="15764" xr:uid="{00000000-0005-0000-0000-000011460000}"/>
    <cellStyle name="Note 6 3 5 2 2 5 2" xfId="29505" xr:uid="{00000000-0005-0000-0000-000012460000}"/>
    <cellStyle name="Note 6 3 5 2 2 6" xfId="21827" xr:uid="{00000000-0005-0000-0000-000013460000}"/>
    <cellStyle name="Note 6 3 5 2 2 6 2" xfId="35290" xr:uid="{00000000-0005-0000-0000-000014460000}"/>
    <cellStyle name="Note 6 3 5 2 2 7" xfId="27579" xr:uid="{00000000-0005-0000-0000-000015460000}"/>
    <cellStyle name="Note 6 3 5 2 2 8" xfId="11215" xr:uid="{00000000-0005-0000-0000-000016460000}"/>
    <cellStyle name="Note 6 3 5 2 3" xfId="6292" xr:uid="{00000000-0005-0000-0000-000017460000}"/>
    <cellStyle name="Note 6 3 5 2 3 2" xfId="19663" xr:uid="{00000000-0005-0000-0000-000018460000}"/>
    <cellStyle name="Note 6 3 5 2 3 2 2" xfId="25433" xr:uid="{00000000-0005-0000-0000-000019460000}"/>
    <cellStyle name="Note 6 3 5 2 3 2 3" xfId="33136" xr:uid="{00000000-0005-0000-0000-00001A460000}"/>
    <cellStyle name="Note 6 3 5 2 3 3" xfId="18105" xr:uid="{00000000-0005-0000-0000-00001B460000}"/>
    <cellStyle name="Note 6 3 5 2 3 3 2" xfId="23907" xr:uid="{00000000-0005-0000-0000-00001C460000}"/>
    <cellStyle name="Note 6 3 5 2 3 3 3" xfId="31604" xr:uid="{00000000-0005-0000-0000-00001D460000}"/>
    <cellStyle name="Note 6 3 5 2 3 4" xfId="16121" xr:uid="{00000000-0005-0000-0000-00001E460000}"/>
    <cellStyle name="Note 6 3 5 2 3 4 2" xfId="29778" xr:uid="{00000000-0005-0000-0000-00001F460000}"/>
    <cellStyle name="Note 6 3 5 2 3 5" xfId="22100" xr:uid="{00000000-0005-0000-0000-000020460000}"/>
    <cellStyle name="Note 6 3 5 2 3 5 2" xfId="35563" xr:uid="{00000000-0005-0000-0000-000021460000}"/>
    <cellStyle name="Note 6 3 5 2 3 6" xfId="27852" xr:uid="{00000000-0005-0000-0000-000022460000}"/>
    <cellStyle name="Note 6 3 5 2 3 7" xfId="11420" xr:uid="{00000000-0005-0000-0000-000023460000}"/>
    <cellStyle name="Note 6 3 5 2 4" xfId="18710" xr:uid="{00000000-0005-0000-0000-000024460000}"/>
    <cellStyle name="Note 6 3 5 2 4 2" xfId="24482" xr:uid="{00000000-0005-0000-0000-000025460000}"/>
    <cellStyle name="Note 6 3 5 2 4 3" xfId="32184" xr:uid="{00000000-0005-0000-0000-000026460000}"/>
    <cellStyle name="Note 6 3 5 2 5" xfId="18302" xr:uid="{00000000-0005-0000-0000-000027460000}"/>
    <cellStyle name="Note 6 3 5 2 5 2" xfId="24084" xr:uid="{00000000-0005-0000-0000-000028460000}"/>
    <cellStyle name="Note 6 3 5 2 5 3" xfId="31785" xr:uid="{00000000-0005-0000-0000-000029460000}"/>
    <cellStyle name="Note 6 3 5 2 6" xfId="15033" xr:uid="{00000000-0005-0000-0000-00002A460000}"/>
    <cellStyle name="Note 6 3 5 2 6 2" xfId="28878" xr:uid="{00000000-0005-0000-0000-00002B460000}"/>
    <cellStyle name="Note 6 3 5 2 7" xfId="21199" xr:uid="{00000000-0005-0000-0000-00002C460000}"/>
    <cellStyle name="Note 6 3 5 2 7 2" xfId="34662" xr:uid="{00000000-0005-0000-0000-00002D460000}"/>
    <cellStyle name="Note 6 3 5 2 8" xfId="26953" xr:uid="{00000000-0005-0000-0000-00002E460000}"/>
    <cellStyle name="Note 6 3 5 2 9" xfId="10757" xr:uid="{00000000-0005-0000-0000-00002F460000}"/>
    <cellStyle name="Note 6 3 5 3" xfId="5498" xr:uid="{00000000-0005-0000-0000-000030460000}"/>
    <cellStyle name="Note 6 3 5 3 2" xfId="6585" xr:uid="{00000000-0005-0000-0000-000031460000}"/>
    <cellStyle name="Note 6 3 5 3 2 2" xfId="19936" xr:uid="{00000000-0005-0000-0000-000032460000}"/>
    <cellStyle name="Note 6 3 5 3 2 2 2" xfId="25706" xr:uid="{00000000-0005-0000-0000-000033460000}"/>
    <cellStyle name="Note 6 3 5 3 2 2 3" xfId="33409" xr:uid="{00000000-0005-0000-0000-000034460000}"/>
    <cellStyle name="Note 6 3 5 3 2 3" xfId="19682" xr:uid="{00000000-0005-0000-0000-000035460000}"/>
    <cellStyle name="Note 6 3 5 3 2 3 2" xfId="25452" xr:uid="{00000000-0005-0000-0000-000036460000}"/>
    <cellStyle name="Note 6 3 5 3 2 3 3" xfId="33155" xr:uid="{00000000-0005-0000-0000-000037460000}"/>
    <cellStyle name="Note 6 3 5 3 2 4" xfId="16414" xr:uid="{00000000-0005-0000-0000-000038460000}"/>
    <cellStyle name="Note 6 3 5 3 2 4 2" xfId="30041" xr:uid="{00000000-0005-0000-0000-000039460000}"/>
    <cellStyle name="Note 6 3 5 3 2 5" xfId="22363" xr:uid="{00000000-0005-0000-0000-00003A460000}"/>
    <cellStyle name="Note 6 3 5 3 2 5 2" xfId="35826" xr:uid="{00000000-0005-0000-0000-00003B460000}"/>
    <cellStyle name="Note 6 3 5 3 2 6" xfId="28115" xr:uid="{00000000-0005-0000-0000-00003C460000}"/>
    <cellStyle name="Note 6 3 5 3 2 7" xfId="11616" xr:uid="{00000000-0005-0000-0000-00003D460000}"/>
    <cellStyle name="Note 6 3 5 3 3" xfId="18985" xr:uid="{00000000-0005-0000-0000-00003E460000}"/>
    <cellStyle name="Note 6 3 5 3 3 2" xfId="24757" xr:uid="{00000000-0005-0000-0000-00003F460000}"/>
    <cellStyle name="Note 6 3 5 3 3 3" xfId="32459" xr:uid="{00000000-0005-0000-0000-000040460000}"/>
    <cellStyle name="Note 6 3 5 3 4" xfId="17001" xr:uid="{00000000-0005-0000-0000-000041460000}"/>
    <cellStyle name="Note 6 3 5 3 4 2" xfId="22849" xr:uid="{00000000-0005-0000-0000-000042460000}"/>
    <cellStyle name="Note 6 3 5 3 4 2 2" xfId="36312" xr:uid="{00000000-0005-0000-0000-000043460000}"/>
    <cellStyle name="Note 6 3 5 3 4 3" xfId="30529" xr:uid="{00000000-0005-0000-0000-000044460000}"/>
    <cellStyle name="Note 6 3 5 3 5" xfId="15328" xr:uid="{00000000-0005-0000-0000-000045460000}"/>
    <cellStyle name="Note 6 3 5 3 5 2" xfId="29143" xr:uid="{00000000-0005-0000-0000-000046460000}"/>
    <cellStyle name="Note 6 3 5 3 6" xfId="21464" xr:uid="{00000000-0005-0000-0000-000047460000}"/>
    <cellStyle name="Note 6 3 5 3 6 2" xfId="34927" xr:uid="{00000000-0005-0000-0000-000048460000}"/>
    <cellStyle name="Note 6 3 5 3 7" xfId="27216" xr:uid="{00000000-0005-0000-0000-000049460000}"/>
    <cellStyle name="Note 6 3 5 3 8" xfId="10955" xr:uid="{00000000-0005-0000-0000-00004A460000}"/>
    <cellStyle name="Note 6 3 5 4" xfId="6035" xr:uid="{00000000-0005-0000-0000-00004B460000}"/>
    <cellStyle name="Note 6 3 5 4 2" xfId="19448" xr:uid="{00000000-0005-0000-0000-00004C460000}"/>
    <cellStyle name="Note 6 3 5 4 2 2" xfId="25218" xr:uid="{00000000-0005-0000-0000-00004D460000}"/>
    <cellStyle name="Note 6 3 5 4 2 3" xfId="32921" xr:uid="{00000000-0005-0000-0000-00004E460000}"/>
    <cellStyle name="Note 6 3 5 4 3" xfId="20531" xr:uid="{00000000-0005-0000-0000-00004F460000}"/>
    <cellStyle name="Note 6 3 5 4 3 2" xfId="26296" xr:uid="{00000000-0005-0000-0000-000050460000}"/>
    <cellStyle name="Note 6 3 5 4 3 3" xfId="34000" xr:uid="{00000000-0005-0000-0000-000051460000}"/>
    <cellStyle name="Note 6 3 5 4 4" xfId="15864" xr:uid="{00000000-0005-0000-0000-000052460000}"/>
    <cellStyle name="Note 6 3 5 4 4 2" xfId="29576" xr:uid="{00000000-0005-0000-0000-000053460000}"/>
    <cellStyle name="Note 6 3 5 4 5" xfId="21898" xr:uid="{00000000-0005-0000-0000-000054460000}"/>
    <cellStyle name="Note 6 3 5 4 5 2" xfId="35361" xr:uid="{00000000-0005-0000-0000-000055460000}"/>
    <cellStyle name="Note 6 3 5 4 6" xfId="27650" xr:uid="{00000000-0005-0000-0000-000056460000}"/>
    <cellStyle name="Note 6 3 5 4 7" xfId="11278" xr:uid="{00000000-0005-0000-0000-000057460000}"/>
    <cellStyle name="Note 6 3 5 5" xfId="18276" xr:uid="{00000000-0005-0000-0000-000058460000}"/>
    <cellStyle name="Note 6 3 5 5 2" xfId="24058" xr:uid="{00000000-0005-0000-0000-000059460000}"/>
    <cellStyle name="Note 6 3 5 5 3" xfId="31759" xr:uid="{00000000-0005-0000-0000-00005A460000}"/>
    <cellStyle name="Note 6 3 5 6" xfId="20917" xr:uid="{00000000-0005-0000-0000-00005B460000}"/>
    <cellStyle name="Note 6 3 5 6 2" xfId="26677" xr:uid="{00000000-0005-0000-0000-00005C460000}"/>
    <cellStyle name="Note 6 3 5 6 3" xfId="34382" xr:uid="{00000000-0005-0000-0000-00005D460000}"/>
    <cellStyle name="Note 6 3 5 7" xfId="14283" xr:uid="{00000000-0005-0000-0000-00005E460000}"/>
    <cellStyle name="Note 6 3 5 7 2" xfId="28654" xr:uid="{00000000-0005-0000-0000-00005F460000}"/>
    <cellStyle name="Note 6 3 5 8" xfId="20997" xr:uid="{00000000-0005-0000-0000-000060460000}"/>
    <cellStyle name="Note 6 3 5 8 2" xfId="34460" xr:uid="{00000000-0005-0000-0000-000061460000}"/>
    <cellStyle name="Note 6 3 5 9" xfId="26753" xr:uid="{00000000-0005-0000-0000-000062460000}"/>
    <cellStyle name="Note 6 3 6" xfId="12486" xr:uid="{00000000-0005-0000-0000-000063460000}"/>
    <cellStyle name="Note 6 3 7" xfId="7978" xr:uid="{00000000-0005-0000-0000-000064460000}"/>
    <cellStyle name="Note 6 4" xfId="1700" xr:uid="{00000000-0005-0000-0000-000065460000}"/>
    <cellStyle name="Note 6 4 2" xfId="2950" xr:uid="{00000000-0005-0000-0000-000066460000}"/>
    <cellStyle name="Note 6 4 2 2" xfId="13678" xr:uid="{00000000-0005-0000-0000-000067460000}"/>
    <cellStyle name="Note 6 4 2 3" xfId="9370" xr:uid="{00000000-0005-0000-0000-000068460000}"/>
    <cellStyle name="Note 6 4 3" xfId="12645" xr:uid="{00000000-0005-0000-0000-000069460000}"/>
    <cellStyle name="Note 6 4 4" xfId="8297" xr:uid="{00000000-0005-0000-0000-00006A460000}"/>
    <cellStyle name="Note 6 5" xfId="2455" xr:uid="{00000000-0005-0000-0000-00006B460000}"/>
    <cellStyle name="Note 6 5 2" xfId="13183" xr:uid="{00000000-0005-0000-0000-00006C460000}"/>
    <cellStyle name="Note 6 5 3" xfId="8954" xr:uid="{00000000-0005-0000-0000-00006D460000}"/>
    <cellStyle name="Note 6 6" xfId="12108" xr:uid="{00000000-0005-0000-0000-00006E460000}"/>
    <cellStyle name="Note 6 7" xfId="7460" xr:uid="{00000000-0005-0000-0000-00006F460000}"/>
    <cellStyle name="Note 7" xfId="610" xr:uid="{00000000-0005-0000-0000-000070460000}"/>
    <cellStyle name="Note 7 2" xfId="1335" xr:uid="{00000000-0005-0000-0000-000071460000}"/>
    <cellStyle name="Note 7 2 2" xfId="2108" xr:uid="{00000000-0005-0000-0000-000072460000}"/>
    <cellStyle name="Note 7 2 2 2" xfId="3303" xr:uid="{00000000-0005-0000-0000-000073460000}"/>
    <cellStyle name="Note 7 2 2 2 2" xfId="14031" xr:uid="{00000000-0005-0000-0000-000074460000}"/>
    <cellStyle name="Note 7 2 2 2 3" xfId="9669" xr:uid="{00000000-0005-0000-0000-000075460000}"/>
    <cellStyle name="Note 7 2 2 3" xfId="12997" xr:uid="{00000000-0005-0000-0000-000076460000}"/>
    <cellStyle name="Note 7 2 2 4" xfId="8652" xr:uid="{00000000-0005-0000-0000-000077460000}"/>
    <cellStyle name="Note 7 2 3" xfId="2795" xr:uid="{00000000-0005-0000-0000-000078460000}"/>
    <cellStyle name="Note 7 2 3 2" xfId="13523" xr:uid="{00000000-0005-0000-0000-000079460000}"/>
    <cellStyle name="Note 7 2 3 3" xfId="9253" xr:uid="{00000000-0005-0000-0000-00007A460000}"/>
    <cellStyle name="Note 7 2 4" xfId="12489" xr:uid="{00000000-0005-0000-0000-00007B460000}"/>
    <cellStyle name="Note 7 2 5" xfId="7981" xr:uid="{00000000-0005-0000-0000-00007C460000}"/>
    <cellStyle name="Note 7 3" xfId="1334" xr:uid="{00000000-0005-0000-0000-00007D460000}"/>
    <cellStyle name="Note 7 3 2" xfId="2107" xr:uid="{00000000-0005-0000-0000-00007E460000}"/>
    <cellStyle name="Note 7 3 2 2" xfId="3302" xr:uid="{00000000-0005-0000-0000-00007F460000}"/>
    <cellStyle name="Note 7 3 2 2 2" xfId="14030" xr:uid="{00000000-0005-0000-0000-000080460000}"/>
    <cellStyle name="Note 7 3 2 2 3" xfId="9668" xr:uid="{00000000-0005-0000-0000-000081460000}"/>
    <cellStyle name="Note 7 3 2 3" xfId="12996" xr:uid="{00000000-0005-0000-0000-000082460000}"/>
    <cellStyle name="Note 7 3 2 4" xfId="8651" xr:uid="{00000000-0005-0000-0000-000083460000}"/>
    <cellStyle name="Note 7 3 3" xfId="2794" xr:uid="{00000000-0005-0000-0000-000084460000}"/>
    <cellStyle name="Note 7 3 3 2" xfId="13522" xr:uid="{00000000-0005-0000-0000-000085460000}"/>
    <cellStyle name="Note 7 3 3 3" xfId="9252" xr:uid="{00000000-0005-0000-0000-000086460000}"/>
    <cellStyle name="Note 7 3 4" xfId="3990" xr:uid="{00000000-0005-0000-0000-000087460000}"/>
    <cellStyle name="Note 7 3 4 2" xfId="5193" xr:uid="{00000000-0005-0000-0000-000088460000}"/>
    <cellStyle name="Note 7 3 4 2 10" xfId="10747" xr:uid="{00000000-0005-0000-0000-000089460000}"/>
    <cellStyle name="Note 7 3 4 2 2" xfId="5762" xr:uid="{00000000-0005-0000-0000-00008A460000}"/>
    <cellStyle name="Note 7 3 4 2 2 2" xfId="6849" xr:uid="{00000000-0005-0000-0000-00008B460000}"/>
    <cellStyle name="Note 7 3 4 2 2 2 2" xfId="20152" xr:uid="{00000000-0005-0000-0000-00008C460000}"/>
    <cellStyle name="Note 7 3 4 2 2 2 2 2" xfId="25922" xr:uid="{00000000-0005-0000-0000-00008D460000}"/>
    <cellStyle name="Note 7 3 4 2 2 2 2 3" xfId="33625" xr:uid="{00000000-0005-0000-0000-00008E460000}"/>
    <cellStyle name="Note 7 3 4 2 2 2 3" xfId="20606" xr:uid="{00000000-0005-0000-0000-00008F460000}"/>
    <cellStyle name="Note 7 3 4 2 2 2 3 2" xfId="26370" xr:uid="{00000000-0005-0000-0000-000090460000}"/>
    <cellStyle name="Note 7 3 4 2 2 2 3 3" xfId="34075" xr:uid="{00000000-0005-0000-0000-000091460000}"/>
    <cellStyle name="Note 7 3 4 2 2 2 4" xfId="16677" xr:uid="{00000000-0005-0000-0000-000092460000}"/>
    <cellStyle name="Note 7 3 4 2 2 2 4 2" xfId="30239" xr:uid="{00000000-0005-0000-0000-000093460000}"/>
    <cellStyle name="Note 7 3 4 2 2 2 5" xfId="22562" xr:uid="{00000000-0005-0000-0000-000094460000}"/>
    <cellStyle name="Note 7 3 4 2 2 2 5 2" xfId="36025" xr:uid="{00000000-0005-0000-0000-000095460000}"/>
    <cellStyle name="Note 7 3 4 2 2 2 6" xfId="28314" xr:uid="{00000000-0005-0000-0000-000096460000}"/>
    <cellStyle name="Note 7 3 4 2 2 2 7" xfId="11756" xr:uid="{00000000-0005-0000-0000-000097460000}"/>
    <cellStyle name="Note 7 3 4 2 2 3" xfId="19203" xr:uid="{00000000-0005-0000-0000-000098460000}"/>
    <cellStyle name="Note 7 3 4 2 2 3 2" xfId="24974" xr:uid="{00000000-0005-0000-0000-000099460000}"/>
    <cellStyle name="Note 7 3 4 2 2 3 3" xfId="32676" xr:uid="{00000000-0005-0000-0000-00009A460000}"/>
    <cellStyle name="Note 7 3 4 2 2 4" xfId="17943" xr:uid="{00000000-0005-0000-0000-00009B460000}"/>
    <cellStyle name="Note 7 3 4 2 2 4 2" xfId="23752" xr:uid="{00000000-0005-0000-0000-00009C460000}"/>
    <cellStyle name="Note 7 3 4 2 2 4 2 2" xfId="37215" xr:uid="{00000000-0005-0000-0000-00009D460000}"/>
    <cellStyle name="Note 7 3 4 2 2 4 3" xfId="31447" xr:uid="{00000000-0005-0000-0000-00009E460000}"/>
    <cellStyle name="Note 7 3 4 2 2 5" xfId="15591" xr:uid="{00000000-0005-0000-0000-00009F460000}"/>
    <cellStyle name="Note 7 3 4 2 2 5 2" xfId="29341" xr:uid="{00000000-0005-0000-0000-0000A0460000}"/>
    <cellStyle name="Note 7 3 4 2 2 6" xfId="21663" xr:uid="{00000000-0005-0000-0000-0000A1460000}"/>
    <cellStyle name="Note 7 3 4 2 2 6 2" xfId="35126" xr:uid="{00000000-0005-0000-0000-0000A2460000}"/>
    <cellStyle name="Note 7 3 4 2 2 7" xfId="27415" xr:uid="{00000000-0005-0000-0000-0000A3460000}"/>
    <cellStyle name="Note 7 3 4 2 2 8" xfId="11095" xr:uid="{00000000-0005-0000-0000-0000A4460000}"/>
    <cellStyle name="Note 7 3 4 2 3" xfId="5925" xr:uid="{00000000-0005-0000-0000-0000A5460000}"/>
    <cellStyle name="Note 7 3 4 2 3 2" xfId="7012" xr:uid="{00000000-0005-0000-0000-0000A6460000}"/>
    <cellStyle name="Note 7 3 4 2 3 2 2" xfId="20308" xr:uid="{00000000-0005-0000-0000-0000A7460000}"/>
    <cellStyle name="Note 7 3 4 2 3 2 2 2" xfId="26078" xr:uid="{00000000-0005-0000-0000-0000A8460000}"/>
    <cellStyle name="Note 7 3 4 2 3 2 2 3" xfId="33781" xr:uid="{00000000-0005-0000-0000-0000A9460000}"/>
    <cellStyle name="Note 7 3 4 2 3 2 3" xfId="17857" xr:uid="{00000000-0005-0000-0000-0000AA460000}"/>
    <cellStyle name="Note 7 3 4 2 3 2 3 2" xfId="23669" xr:uid="{00000000-0005-0000-0000-0000AB460000}"/>
    <cellStyle name="Note 7 3 4 2 3 2 3 2 2" xfId="37132" xr:uid="{00000000-0005-0000-0000-0000AC460000}"/>
    <cellStyle name="Note 7 3 4 2 3 2 3 3" xfId="31361" xr:uid="{00000000-0005-0000-0000-0000AD460000}"/>
    <cellStyle name="Note 7 3 4 2 3 2 4" xfId="16840" xr:uid="{00000000-0005-0000-0000-0000AE460000}"/>
    <cellStyle name="Note 7 3 4 2 3 2 4 2" xfId="30393" xr:uid="{00000000-0005-0000-0000-0000AF460000}"/>
    <cellStyle name="Note 7 3 4 2 3 2 5" xfId="22716" xr:uid="{00000000-0005-0000-0000-0000B0460000}"/>
    <cellStyle name="Note 7 3 4 2 3 2 5 2" xfId="36179" xr:uid="{00000000-0005-0000-0000-0000B1460000}"/>
    <cellStyle name="Note 7 3 4 2 3 2 6" xfId="28468" xr:uid="{00000000-0005-0000-0000-0000B2460000}"/>
    <cellStyle name="Note 7 3 4 2 3 2 7" xfId="11866" xr:uid="{00000000-0005-0000-0000-0000B3460000}"/>
    <cellStyle name="Note 7 3 4 2 3 3" xfId="19359" xr:uid="{00000000-0005-0000-0000-0000B4460000}"/>
    <cellStyle name="Note 7 3 4 2 3 3 2" xfId="25130" xr:uid="{00000000-0005-0000-0000-0000B5460000}"/>
    <cellStyle name="Note 7 3 4 2 3 3 3" xfId="32832" xr:uid="{00000000-0005-0000-0000-0000B6460000}"/>
    <cellStyle name="Note 7 3 4 2 3 4" xfId="20588" xr:uid="{00000000-0005-0000-0000-0000B7460000}"/>
    <cellStyle name="Note 7 3 4 2 3 4 2" xfId="26352" xr:uid="{00000000-0005-0000-0000-0000B8460000}"/>
    <cellStyle name="Note 7 3 4 2 3 4 3" xfId="34057" xr:uid="{00000000-0005-0000-0000-0000B9460000}"/>
    <cellStyle name="Note 7 3 4 2 3 5" xfId="15754" xr:uid="{00000000-0005-0000-0000-0000BA460000}"/>
    <cellStyle name="Note 7 3 4 2 3 5 2" xfId="29495" xr:uid="{00000000-0005-0000-0000-0000BB460000}"/>
    <cellStyle name="Note 7 3 4 2 3 6" xfId="21817" xr:uid="{00000000-0005-0000-0000-0000BC460000}"/>
    <cellStyle name="Note 7 3 4 2 3 6 2" xfId="35280" xr:uid="{00000000-0005-0000-0000-0000BD460000}"/>
    <cellStyle name="Note 7 3 4 2 3 7" xfId="27569" xr:uid="{00000000-0005-0000-0000-0000BE460000}"/>
    <cellStyle name="Note 7 3 4 2 3 8" xfId="11205" xr:uid="{00000000-0005-0000-0000-0000BF460000}"/>
    <cellStyle name="Note 7 3 4 2 4" xfId="6282" xr:uid="{00000000-0005-0000-0000-0000C0460000}"/>
    <cellStyle name="Note 7 3 4 2 4 2" xfId="19653" xr:uid="{00000000-0005-0000-0000-0000C1460000}"/>
    <cellStyle name="Note 7 3 4 2 4 2 2" xfId="25423" xr:uid="{00000000-0005-0000-0000-0000C2460000}"/>
    <cellStyle name="Note 7 3 4 2 4 2 3" xfId="33126" xr:uid="{00000000-0005-0000-0000-0000C3460000}"/>
    <cellStyle name="Note 7 3 4 2 4 3" xfId="18344" xr:uid="{00000000-0005-0000-0000-0000C4460000}"/>
    <cellStyle name="Note 7 3 4 2 4 3 2" xfId="24124" xr:uid="{00000000-0005-0000-0000-0000C5460000}"/>
    <cellStyle name="Note 7 3 4 2 4 3 3" xfId="31825" xr:uid="{00000000-0005-0000-0000-0000C6460000}"/>
    <cellStyle name="Note 7 3 4 2 4 4" xfId="16111" xr:uid="{00000000-0005-0000-0000-0000C7460000}"/>
    <cellStyle name="Note 7 3 4 2 4 4 2" xfId="29768" xr:uid="{00000000-0005-0000-0000-0000C8460000}"/>
    <cellStyle name="Note 7 3 4 2 4 5" xfId="22090" xr:uid="{00000000-0005-0000-0000-0000C9460000}"/>
    <cellStyle name="Note 7 3 4 2 4 5 2" xfId="35553" xr:uid="{00000000-0005-0000-0000-0000CA460000}"/>
    <cellStyle name="Note 7 3 4 2 4 6" xfId="27842" xr:uid="{00000000-0005-0000-0000-0000CB460000}"/>
    <cellStyle name="Note 7 3 4 2 4 7" xfId="11410" xr:uid="{00000000-0005-0000-0000-0000CC460000}"/>
    <cellStyle name="Note 7 3 4 2 5" xfId="18700" xr:uid="{00000000-0005-0000-0000-0000CD460000}"/>
    <cellStyle name="Note 7 3 4 2 5 2" xfId="24472" xr:uid="{00000000-0005-0000-0000-0000CE460000}"/>
    <cellStyle name="Note 7 3 4 2 5 3" xfId="32174" xr:uid="{00000000-0005-0000-0000-0000CF460000}"/>
    <cellStyle name="Note 7 3 4 2 6" xfId="17990" xr:uid="{00000000-0005-0000-0000-0000D0460000}"/>
    <cellStyle name="Note 7 3 4 2 6 2" xfId="23797" xr:uid="{00000000-0005-0000-0000-0000D1460000}"/>
    <cellStyle name="Note 7 3 4 2 6 3" xfId="31493" xr:uid="{00000000-0005-0000-0000-0000D2460000}"/>
    <cellStyle name="Note 7 3 4 2 7" xfId="15023" xr:uid="{00000000-0005-0000-0000-0000D3460000}"/>
    <cellStyle name="Note 7 3 4 2 7 2" xfId="28868" xr:uid="{00000000-0005-0000-0000-0000D4460000}"/>
    <cellStyle name="Note 7 3 4 2 8" xfId="21189" xr:uid="{00000000-0005-0000-0000-0000D5460000}"/>
    <cellStyle name="Note 7 3 4 2 8 2" xfId="34652" xr:uid="{00000000-0005-0000-0000-0000D6460000}"/>
    <cellStyle name="Note 7 3 4 2 9" xfId="26943" xr:uid="{00000000-0005-0000-0000-0000D7460000}"/>
    <cellStyle name="Note 7 3 4 3" xfId="5535" xr:uid="{00000000-0005-0000-0000-0000D8460000}"/>
    <cellStyle name="Note 7 3 4 3 2" xfId="6622" xr:uid="{00000000-0005-0000-0000-0000D9460000}"/>
    <cellStyle name="Note 7 3 4 3 2 2" xfId="19964" xr:uid="{00000000-0005-0000-0000-0000DA460000}"/>
    <cellStyle name="Note 7 3 4 3 2 2 2" xfId="25734" xr:uid="{00000000-0005-0000-0000-0000DB460000}"/>
    <cellStyle name="Note 7 3 4 3 2 2 3" xfId="33437" xr:uid="{00000000-0005-0000-0000-0000DC460000}"/>
    <cellStyle name="Note 7 3 4 3 2 3" xfId="17591" xr:uid="{00000000-0005-0000-0000-0000DD460000}"/>
    <cellStyle name="Note 7 3 4 3 2 3 2" xfId="23409" xr:uid="{00000000-0005-0000-0000-0000DE460000}"/>
    <cellStyle name="Note 7 3 4 3 2 3 2 2" xfId="36872" xr:uid="{00000000-0005-0000-0000-0000DF460000}"/>
    <cellStyle name="Note 7 3 4 3 2 3 3" xfId="31099" xr:uid="{00000000-0005-0000-0000-0000E0460000}"/>
    <cellStyle name="Note 7 3 4 3 2 4" xfId="16450" xr:uid="{00000000-0005-0000-0000-0000E1460000}"/>
    <cellStyle name="Note 7 3 4 3 2 4 2" xfId="30067" xr:uid="{00000000-0005-0000-0000-0000E2460000}"/>
    <cellStyle name="Note 7 3 4 3 2 5" xfId="22390" xr:uid="{00000000-0005-0000-0000-0000E3460000}"/>
    <cellStyle name="Note 7 3 4 3 2 5 2" xfId="35853" xr:uid="{00000000-0005-0000-0000-0000E4460000}"/>
    <cellStyle name="Note 7 3 4 3 2 6" xfId="28142" xr:uid="{00000000-0005-0000-0000-0000E5460000}"/>
    <cellStyle name="Note 7 3 4 3 2 7" xfId="11639" xr:uid="{00000000-0005-0000-0000-0000E6460000}"/>
    <cellStyle name="Note 7 3 4 3 3" xfId="19015" xr:uid="{00000000-0005-0000-0000-0000E7460000}"/>
    <cellStyle name="Note 7 3 4 3 3 2" xfId="24787" xr:uid="{00000000-0005-0000-0000-0000E8460000}"/>
    <cellStyle name="Note 7 3 4 3 3 3" xfId="32489" xr:uid="{00000000-0005-0000-0000-0000E9460000}"/>
    <cellStyle name="Note 7 3 4 3 4" xfId="17650" xr:uid="{00000000-0005-0000-0000-0000EA460000}"/>
    <cellStyle name="Note 7 3 4 3 4 2" xfId="23468" xr:uid="{00000000-0005-0000-0000-0000EB460000}"/>
    <cellStyle name="Note 7 3 4 3 4 2 2" xfId="36931" xr:uid="{00000000-0005-0000-0000-0000EC460000}"/>
    <cellStyle name="Note 7 3 4 3 4 3" xfId="31158" xr:uid="{00000000-0005-0000-0000-0000ED460000}"/>
    <cellStyle name="Note 7 3 4 3 5" xfId="15364" xr:uid="{00000000-0005-0000-0000-0000EE460000}"/>
    <cellStyle name="Note 7 3 4 3 5 2" xfId="29169" xr:uid="{00000000-0005-0000-0000-0000EF460000}"/>
    <cellStyle name="Note 7 3 4 3 6" xfId="21491" xr:uid="{00000000-0005-0000-0000-0000F0460000}"/>
    <cellStyle name="Note 7 3 4 3 6 2" xfId="34954" xr:uid="{00000000-0005-0000-0000-0000F1460000}"/>
    <cellStyle name="Note 7 3 4 3 7" xfId="27243" xr:uid="{00000000-0005-0000-0000-0000F2460000}"/>
    <cellStyle name="Note 7 3 4 3 8" xfId="10978" xr:uid="{00000000-0005-0000-0000-0000F3460000}"/>
    <cellStyle name="Note 7 3 4 4" xfId="5402" xr:uid="{00000000-0005-0000-0000-0000F4460000}"/>
    <cellStyle name="Note 7 3 4 4 2" xfId="6489" xr:uid="{00000000-0005-0000-0000-0000F5460000}"/>
    <cellStyle name="Note 7 3 4 4 2 2" xfId="19853" xr:uid="{00000000-0005-0000-0000-0000F6460000}"/>
    <cellStyle name="Note 7 3 4 4 2 2 2" xfId="25623" xr:uid="{00000000-0005-0000-0000-0000F7460000}"/>
    <cellStyle name="Note 7 3 4 4 2 2 3" xfId="33326" xr:uid="{00000000-0005-0000-0000-0000F8460000}"/>
    <cellStyle name="Note 7 3 4 4 2 3" xfId="20423" xr:uid="{00000000-0005-0000-0000-0000F9460000}"/>
    <cellStyle name="Note 7 3 4 4 2 3 2" xfId="26191" xr:uid="{00000000-0005-0000-0000-0000FA460000}"/>
    <cellStyle name="Note 7 3 4 4 2 3 3" xfId="33895" xr:uid="{00000000-0005-0000-0000-0000FB460000}"/>
    <cellStyle name="Note 7 3 4 4 2 4" xfId="16318" xr:uid="{00000000-0005-0000-0000-0000FC460000}"/>
    <cellStyle name="Note 7 3 4 4 2 4 2" xfId="29963" xr:uid="{00000000-0005-0000-0000-0000FD460000}"/>
    <cellStyle name="Note 7 3 4 4 2 5" xfId="22285" xr:uid="{00000000-0005-0000-0000-0000FE460000}"/>
    <cellStyle name="Note 7 3 4 4 2 5 2" xfId="35748" xr:uid="{00000000-0005-0000-0000-0000FF460000}"/>
    <cellStyle name="Note 7 3 4 4 2 6" xfId="28037" xr:uid="{00000000-0005-0000-0000-000000470000}"/>
    <cellStyle name="Note 7 3 4 4 2 7" xfId="11560" xr:uid="{00000000-0005-0000-0000-000001470000}"/>
    <cellStyle name="Note 7 3 4 4 3" xfId="18902" xr:uid="{00000000-0005-0000-0000-000002470000}"/>
    <cellStyle name="Note 7 3 4 4 3 2" xfId="24674" xr:uid="{00000000-0005-0000-0000-000003470000}"/>
    <cellStyle name="Note 7 3 4 4 3 3" xfId="32376" xr:uid="{00000000-0005-0000-0000-000004470000}"/>
    <cellStyle name="Note 7 3 4 4 4" xfId="17970" xr:uid="{00000000-0005-0000-0000-000005470000}"/>
    <cellStyle name="Note 7 3 4 4 4 2" xfId="23778" xr:uid="{00000000-0005-0000-0000-000006470000}"/>
    <cellStyle name="Note 7 3 4 4 4 2 2" xfId="37241" xr:uid="{00000000-0005-0000-0000-000007470000}"/>
    <cellStyle name="Note 7 3 4 4 4 3" xfId="31474" xr:uid="{00000000-0005-0000-0000-000008470000}"/>
    <cellStyle name="Note 7 3 4 4 5" xfId="15232" xr:uid="{00000000-0005-0000-0000-000009470000}"/>
    <cellStyle name="Note 7 3 4 4 5 2" xfId="29065" xr:uid="{00000000-0005-0000-0000-00000A470000}"/>
    <cellStyle name="Note 7 3 4 4 6" xfId="21386" xr:uid="{00000000-0005-0000-0000-00000B470000}"/>
    <cellStyle name="Note 7 3 4 4 6 2" xfId="34849" xr:uid="{00000000-0005-0000-0000-00000C470000}"/>
    <cellStyle name="Note 7 3 4 4 7" xfId="27138" xr:uid="{00000000-0005-0000-0000-00000D470000}"/>
    <cellStyle name="Note 7 3 4 4 8" xfId="10899" xr:uid="{00000000-0005-0000-0000-00000E470000}"/>
    <cellStyle name="Note 7 3 4 5" xfId="18194" xr:uid="{00000000-0005-0000-0000-00000F470000}"/>
    <cellStyle name="Note 7 3 4 5 2" xfId="23992" xr:uid="{00000000-0005-0000-0000-000010470000}"/>
    <cellStyle name="Note 7 3 4 5 3" xfId="31690" xr:uid="{00000000-0005-0000-0000-000011470000}"/>
    <cellStyle name="Note 7 3 4 6" xfId="20826" xr:uid="{00000000-0005-0000-0000-000012470000}"/>
    <cellStyle name="Note 7 3 4 6 2" xfId="26586" xr:uid="{00000000-0005-0000-0000-000013470000}"/>
    <cellStyle name="Note 7 3 4 6 3" xfId="34291" xr:uid="{00000000-0005-0000-0000-000014470000}"/>
    <cellStyle name="Note 7 3 4 7" xfId="20986" xr:uid="{00000000-0005-0000-0000-000015470000}"/>
    <cellStyle name="Note 7 3 4 7 2" xfId="34449" xr:uid="{00000000-0005-0000-0000-000016470000}"/>
    <cellStyle name="Note 7 3 4 8" xfId="10040" xr:uid="{00000000-0005-0000-0000-000017470000}"/>
    <cellStyle name="Note 7 3 5" xfId="3414" xr:uid="{00000000-0005-0000-0000-000018470000}"/>
    <cellStyle name="Note 7 3 5 10" xfId="9737" xr:uid="{00000000-0005-0000-0000-000019470000}"/>
    <cellStyle name="Note 7 3 5 2" xfId="5165" xr:uid="{00000000-0005-0000-0000-00001A470000}"/>
    <cellStyle name="Note 7 3 5 2 2" xfId="5905" xr:uid="{00000000-0005-0000-0000-00001B470000}"/>
    <cellStyle name="Note 7 3 5 2 2 2" xfId="6992" xr:uid="{00000000-0005-0000-0000-00001C470000}"/>
    <cellStyle name="Note 7 3 5 2 2 2 2" xfId="20288" xr:uid="{00000000-0005-0000-0000-00001D470000}"/>
    <cellStyle name="Note 7 3 5 2 2 2 2 2" xfId="26058" xr:uid="{00000000-0005-0000-0000-00001E470000}"/>
    <cellStyle name="Note 7 3 5 2 2 2 2 3" xfId="33761" xr:uid="{00000000-0005-0000-0000-00001F470000}"/>
    <cellStyle name="Note 7 3 5 2 2 2 3" xfId="17624" xr:uid="{00000000-0005-0000-0000-000020470000}"/>
    <cellStyle name="Note 7 3 5 2 2 2 3 2" xfId="23442" xr:uid="{00000000-0005-0000-0000-000021470000}"/>
    <cellStyle name="Note 7 3 5 2 2 2 3 2 2" xfId="36905" xr:uid="{00000000-0005-0000-0000-000022470000}"/>
    <cellStyle name="Note 7 3 5 2 2 2 3 3" xfId="31132" xr:uid="{00000000-0005-0000-0000-000023470000}"/>
    <cellStyle name="Note 7 3 5 2 2 2 4" xfId="16820" xr:uid="{00000000-0005-0000-0000-000024470000}"/>
    <cellStyle name="Note 7 3 5 2 2 2 4 2" xfId="30373" xr:uid="{00000000-0005-0000-0000-000025470000}"/>
    <cellStyle name="Note 7 3 5 2 2 2 5" xfId="22696" xr:uid="{00000000-0005-0000-0000-000026470000}"/>
    <cellStyle name="Note 7 3 5 2 2 2 5 2" xfId="36159" xr:uid="{00000000-0005-0000-0000-000027470000}"/>
    <cellStyle name="Note 7 3 5 2 2 2 6" xfId="28448" xr:uid="{00000000-0005-0000-0000-000028470000}"/>
    <cellStyle name="Note 7 3 5 2 2 2 7" xfId="11848" xr:uid="{00000000-0005-0000-0000-000029470000}"/>
    <cellStyle name="Note 7 3 5 2 2 3" xfId="19339" xr:uid="{00000000-0005-0000-0000-00002A470000}"/>
    <cellStyle name="Note 7 3 5 2 2 3 2" xfId="25110" xr:uid="{00000000-0005-0000-0000-00002B470000}"/>
    <cellStyle name="Note 7 3 5 2 2 3 3" xfId="32812" xr:uid="{00000000-0005-0000-0000-00002C470000}"/>
    <cellStyle name="Note 7 3 5 2 2 4" xfId="18145" xr:uid="{00000000-0005-0000-0000-00002D470000}"/>
    <cellStyle name="Note 7 3 5 2 2 4 2" xfId="23945" xr:uid="{00000000-0005-0000-0000-00002E470000}"/>
    <cellStyle name="Note 7 3 5 2 2 4 3" xfId="31642" xr:uid="{00000000-0005-0000-0000-00002F470000}"/>
    <cellStyle name="Note 7 3 5 2 2 5" xfId="15734" xr:uid="{00000000-0005-0000-0000-000030470000}"/>
    <cellStyle name="Note 7 3 5 2 2 5 2" xfId="29475" xr:uid="{00000000-0005-0000-0000-000031470000}"/>
    <cellStyle name="Note 7 3 5 2 2 6" xfId="21797" xr:uid="{00000000-0005-0000-0000-000032470000}"/>
    <cellStyle name="Note 7 3 5 2 2 6 2" xfId="35260" xr:uid="{00000000-0005-0000-0000-000033470000}"/>
    <cellStyle name="Note 7 3 5 2 2 7" xfId="27549" xr:uid="{00000000-0005-0000-0000-000034470000}"/>
    <cellStyle name="Note 7 3 5 2 2 8" xfId="11187" xr:uid="{00000000-0005-0000-0000-000035470000}"/>
    <cellStyle name="Note 7 3 5 2 3" xfId="6254" xr:uid="{00000000-0005-0000-0000-000036470000}"/>
    <cellStyle name="Note 7 3 5 2 3 2" xfId="19632" xr:uid="{00000000-0005-0000-0000-000037470000}"/>
    <cellStyle name="Note 7 3 5 2 3 2 2" xfId="25402" xr:uid="{00000000-0005-0000-0000-000038470000}"/>
    <cellStyle name="Note 7 3 5 2 3 2 3" xfId="33105" xr:uid="{00000000-0005-0000-0000-000039470000}"/>
    <cellStyle name="Note 7 3 5 2 3 3" xfId="17717" xr:uid="{00000000-0005-0000-0000-00003A470000}"/>
    <cellStyle name="Note 7 3 5 2 3 3 2" xfId="23532" xr:uid="{00000000-0005-0000-0000-00003B470000}"/>
    <cellStyle name="Note 7 3 5 2 3 3 2 2" xfId="36995" xr:uid="{00000000-0005-0000-0000-00003C470000}"/>
    <cellStyle name="Note 7 3 5 2 3 3 3" xfId="31223" xr:uid="{00000000-0005-0000-0000-00003D470000}"/>
    <cellStyle name="Note 7 3 5 2 3 4" xfId="16083" xr:uid="{00000000-0005-0000-0000-00003E470000}"/>
    <cellStyle name="Note 7 3 5 2 3 4 2" xfId="29748" xr:uid="{00000000-0005-0000-0000-00003F470000}"/>
    <cellStyle name="Note 7 3 5 2 3 5" xfId="22070" xr:uid="{00000000-0005-0000-0000-000040470000}"/>
    <cellStyle name="Note 7 3 5 2 3 5 2" xfId="35533" xr:uid="{00000000-0005-0000-0000-000041470000}"/>
    <cellStyle name="Note 7 3 5 2 3 6" xfId="27822" xr:uid="{00000000-0005-0000-0000-000042470000}"/>
    <cellStyle name="Note 7 3 5 2 3 7" xfId="11390" xr:uid="{00000000-0005-0000-0000-000043470000}"/>
    <cellStyle name="Note 7 3 5 2 4" xfId="18677" xr:uid="{00000000-0005-0000-0000-000044470000}"/>
    <cellStyle name="Note 7 3 5 2 4 2" xfId="24449" xr:uid="{00000000-0005-0000-0000-000045470000}"/>
    <cellStyle name="Note 7 3 5 2 4 3" xfId="32151" xr:uid="{00000000-0005-0000-0000-000046470000}"/>
    <cellStyle name="Note 7 3 5 2 5" xfId="17363" xr:uid="{00000000-0005-0000-0000-000047470000}"/>
    <cellStyle name="Note 7 3 5 2 5 2" xfId="23192" xr:uid="{00000000-0005-0000-0000-000048470000}"/>
    <cellStyle name="Note 7 3 5 2 5 2 2" xfId="36655" xr:uid="{00000000-0005-0000-0000-000049470000}"/>
    <cellStyle name="Note 7 3 5 2 5 3" xfId="30879" xr:uid="{00000000-0005-0000-0000-00004A470000}"/>
    <cellStyle name="Note 7 3 5 2 6" xfId="14995" xr:uid="{00000000-0005-0000-0000-00004B470000}"/>
    <cellStyle name="Note 7 3 5 2 6 2" xfId="28848" xr:uid="{00000000-0005-0000-0000-00004C470000}"/>
    <cellStyle name="Note 7 3 5 2 7" xfId="21169" xr:uid="{00000000-0005-0000-0000-00004D470000}"/>
    <cellStyle name="Note 7 3 5 2 7 2" xfId="34632" xr:uid="{00000000-0005-0000-0000-00004E470000}"/>
    <cellStyle name="Note 7 3 5 2 8" xfId="26923" xr:uid="{00000000-0005-0000-0000-00004F470000}"/>
    <cellStyle name="Note 7 3 5 2 9" xfId="10727" xr:uid="{00000000-0005-0000-0000-000050470000}"/>
    <cellStyle name="Note 7 3 5 3" xfId="5403" xr:uid="{00000000-0005-0000-0000-000051470000}"/>
    <cellStyle name="Note 7 3 5 3 2" xfId="6490" xr:uid="{00000000-0005-0000-0000-000052470000}"/>
    <cellStyle name="Note 7 3 5 3 2 2" xfId="19854" xr:uid="{00000000-0005-0000-0000-000053470000}"/>
    <cellStyle name="Note 7 3 5 3 2 2 2" xfId="25624" xr:uid="{00000000-0005-0000-0000-000054470000}"/>
    <cellStyle name="Note 7 3 5 3 2 2 3" xfId="33327" xr:uid="{00000000-0005-0000-0000-000055470000}"/>
    <cellStyle name="Note 7 3 5 3 2 3" xfId="18272" xr:uid="{00000000-0005-0000-0000-000056470000}"/>
    <cellStyle name="Note 7 3 5 3 2 3 2" xfId="24054" xr:uid="{00000000-0005-0000-0000-000057470000}"/>
    <cellStyle name="Note 7 3 5 3 2 3 3" xfId="31755" xr:uid="{00000000-0005-0000-0000-000058470000}"/>
    <cellStyle name="Note 7 3 5 3 2 4" xfId="16319" xr:uid="{00000000-0005-0000-0000-000059470000}"/>
    <cellStyle name="Note 7 3 5 3 2 4 2" xfId="29964" xr:uid="{00000000-0005-0000-0000-00005A470000}"/>
    <cellStyle name="Note 7 3 5 3 2 5" xfId="22286" xr:uid="{00000000-0005-0000-0000-00005B470000}"/>
    <cellStyle name="Note 7 3 5 3 2 5 2" xfId="35749" xr:uid="{00000000-0005-0000-0000-00005C470000}"/>
    <cellStyle name="Note 7 3 5 3 2 6" xfId="28038" xr:uid="{00000000-0005-0000-0000-00005D470000}"/>
    <cellStyle name="Note 7 3 5 3 2 7" xfId="11561" xr:uid="{00000000-0005-0000-0000-00005E470000}"/>
    <cellStyle name="Note 7 3 5 3 3" xfId="18903" xr:uid="{00000000-0005-0000-0000-00005F470000}"/>
    <cellStyle name="Note 7 3 5 3 3 2" xfId="24675" xr:uid="{00000000-0005-0000-0000-000060470000}"/>
    <cellStyle name="Note 7 3 5 3 3 3" xfId="32377" xr:uid="{00000000-0005-0000-0000-000061470000}"/>
    <cellStyle name="Note 7 3 5 3 4" xfId="18322" xr:uid="{00000000-0005-0000-0000-000062470000}"/>
    <cellStyle name="Note 7 3 5 3 4 2" xfId="24102" xr:uid="{00000000-0005-0000-0000-000063470000}"/>
    <cellStyle name="Note 7 3 5 3 4 3" xfId="31803" xr:uid="{00000000-0005-0000-0000-000064470000}"/>
    <cellStyle name="Note 7 3 5 3 5" xfId="15233" xr:uid="{00000000-0005-0000-0000-000065470000}"/>
    <cellStyle name="Note 7 3 5 3 5 2" xfId="29066" xr:uid="{00000000-0005-0000-0000-000066470000}"/>
    <cellStyle name="Note 7 3 5 3 6" xfId="21387" xr:uid="{00000000-0005-0000-0000-000067470000}"/>
    <cellStyle name="Note 7 3 5 3 6 2" xfId="34850" xr:uid="{00000000-0005-0000-0000-000068470000}"/>
    <cellStyle name="Note 7 3 5 3 7" xfId="27139" xr:uid="{00000000-0005-0000-0000-000069470000}"/>
    <cellStyle name="Note 7 3 5 3 8" xfId="10900" xr:uid="{00000000-0005-0000-0000-00006A470000}"/>
    <cellStyle name="Note 7 3 5 4" xfId="6004" xr:uid="{00000000-0005-0000-0000-00006B470000}"/>
    <cellStyle name="Note 7 3 5 4 2" xfId="19424" xr:uid="{00000000-0005-0000-0000-00006C470000}"/>
    <cellStyle name="Note 7 3 5 4 2 2" xfId="25194" xr:uid="{00000000-0005-0000-0000-00006D470000}"/>
    <cellStyle name="Note 7 3 5 4 2 3" xfId="32897" xr:uid="{00000000-0005-0000-0000-00006E470000}"/>
    <cellStyle name="Note 7 3 5 4 3" xfId="20452" xr:uid="{00000000-0005-0000-0000-00006F470000}"/>
    <cellStyle name="Note 7 3 5 4 3 2" xfId="26220" xr:uid="{00000000-0005-0000-0000-000070470000}"/>
    <cellStyle name="Note 7 3 5 4 3 3" xfId="33924" xr:uid="{00000000-0005-0000-0000-000071470000}"/>
    <cellStyle name="Note 7 3 5 4 4" xfId="15833" xr:uid="{00000000-0005-0000-0000-000072470000}"/>
    <cellStyle name="Note 7 3 5 4 4 2" xfId="29554" xr:uid="{00000000-0005-0000-0000-000073470000}"/>
    <cellStyle name="Note 7 3 5 4 5" xfId="21876" xr:uid="{00000000-0005-0000-0000-000074470000}"/>
    <cellStyle name="Note 7 3 5 4 5 2" xfId="35339" xr:uid="{00000000-0005-0000-0000-000075470000}"/>
    <cellStyle name="Note 7 3 5 4 6" xfId="27628" xr:uid="{00000000-0005-0000-0000-000076470000}"/>
    <cellStyle name="Note 7 3 5 4 7" xfId="11256" xr:uid="{00000000-0005-0000-0000-000077470000}"/>
    <cellStyle name="Note 7 3 5 5" xfId="18010" xr:uid="{00000000-0005-0000-0000-000078470000}"/>
    <cellStyle name="Note 7 3 5 5 2" xfId="23815" xr:uid="{00000000-0005-0000-0000-000079470000}"/>
    <cellStyle name="Note 7 3 5 5 3" xfId="31512" xr:uid="{00000000-0005-0000-0000-00007A470000}"/>
    <cellStyle name="Note 7 3 5 6" xfId="19625" xr:uid="{00000000-0005-0000-0000-00007B470000}"/>
    <cellStyle name="Note 7 3 5 6 2" xfId="25395" xr:uid="{00000000-0005-0000-0000-00007C470000}"/>
    <cellStyle name="Note 7 3 5 6 3" xfId="33098" xr:uid="{00000000-0005-0000-0000-00007D470000}"/>
    <cellStyle name="Note 7 3 5 7" xfId="14102" xr:uid="{00000000-0005-0000-0000-00007E470000}"/>
    <cellStyle name="Note 7 3 5 7 2" xfId="28607" xr:uid="{00000000-0005-0000-0000-00007F470000}"/>
    <cellStyle name="Note 7 3 5 8" xfId="20966" xr:uid="{00000000-0005-0000-0000-000080470000}"/>
    <cellStyle name="Note 7 3 5 8 2" xfId="34429" xr:uid="{00000000-0005-0000-0000-000081470000}"/>
    <cellStyle name="Note 7 3 5 9" xfId="26733" xr:uid="{00000000-0005-0000-0000-000082470000}"/>
    <cellStyle name="Note 7 3 6" xfId="12488" xr:uid="{00000000-0005-0000-0000-000083470000}"/>
    <cellStyle name="Note 7 3 7" xfId="7980" xr:uid="{00000000-0005-0000-0000-000084470000}"/>
    <cellStyle name="Note 7 4" xfId="1701" xr:uid="{00000000-0005-0000-0000-000085470000}"/>
    <cellStyle name="Note 7 4 2" xfId="2951" xr:uid="{00000000-0005-0000-0000-000086470000}"/>
    <cellStyle name="Note 7 4 2 2" xfId="13679" xr:uid="{00000000-0005-0000-0000-000087470000}"/>
    <cellStyle name="Note 7 4 2 3" xfId="9371" xr:uid="{00000000-0005-0000-0000-000088470000}"/>
    <cellStyle name="Note 7 4 3" xfId="12646" xr:uid="{00000000-0005-0000-0000-000089470000}"/>
    <cellStyle name="Note 7 4 4" xfId="8298" xr:uid="{00000000-0005-0000-0000-00008A470000}"/>
    <cellStyle name="Note 7 5" xfId="2456" xr:uid="{00000000-0005-0000-0000-00008B470000}"/>
    <cellStyle name="Note 7 5 2" xfId="13184" xr:uid="{00000000-0005-0000-0000-00008C470000}"/>
    <cellStyle name="Note 7 5 3" xfId="8955" xr:uid="{00000000-0005-0000-0000-00008D470000}"/>
    <cellStyle name="Note 7 6" xfId="12109" xr:uid="{00000000-0005-0000-0000-00008E470000}"/>
    <cellStyle name="Note 7 7" xfId="7461" xr:uid="{00000000-0005-0000-0000-00008F470000}"/>
    <cellStyle name="Note 8" xfId="676" xr:uid="{00000000-0005-0000-0000-000090470000}"/>
    <cellStyle name="Note 8 2" xfId="1336" xr:uid="{00000000-0005-0000-0000-000091470000}"/>
    <cellStyle name="Note 8 2 2" xfId="2109" xr:uid="{00000000-0005-0000-0000-000092470000}"/>
    <cellStyle name="Note 8 2 2 2" xfId="3304" xr:uid="{00000000-0005-0000-0000-000093470000}"/>
    <cellStyle name="Note 8 2 2 2 2" xfId="14032" xr:uid="{00000000-0005-0000-0000-000094470000}"/>
    <cellStyle name="Note 8 2 2 2 3" xfId="9670" xr:uid="{00000000-0005-0000-0000-000095470000}"/>
    <cellStyle name="Note 8 2 2 3" xfId="12998" xr:uid="{00000000-0005-0000-0000-000096470000}"/>
    <cellStyle name="Note 8 2 2 4" xfId="8653" xr:uid="{00000000-0005-0000-0000-000097470000}"/>
    <cellStyle name="Note 8 2 3" xfId="2796" xr:uid="{00000000-0005-0000-0000-000098470000}"/>
    <cellStyle name="Note 8 2 3 2" xfId="13524" xr:uid="{00000000-0005-0000-0000-000099470000}"/>
    <cellStyle name="Note 8 2 3 3" xfId="9254" xr:uid="{00000000-0005-0000-0000-00009A470000}"/>
    <cellStyle name="Note 8 2 4" xfId="12490" xr:uid="{00000000-0005-0000-0000-00009B470000}"/>
    <cellStyle name="Note 8 2 5" xfId="7982" xr:uid="{00000000-0005-0000-0000-00009C470000}"/>
    <cellStyle name="Note 8 3" xfId="1712" xr:uid="{00000000-0005-0000-0000-00009D470000}"/>
    <cellStyle name="Note 8 3 2" xfId="2957" xr:uid="{00000000-0005-0000-0000-00009E470000}"/>
    <cellStyle name="Note 8 3 2 2" xfId="13685" xr:uid="{00000000-0005-0000-0000-00009F470000}"/>
    <cellStyle name="Note 8 3 2 3" xfId="9372" xr:uid="{00000000-0005-0000-0000-0000A0470000}"/>
    <cellStyle name="Note 8 3 3" xfId="3991" xr:uid="{00000000-0005-0000-0000-0000A1470000}"/>
    <cellStyle name="Note 8 3 3 2" xfId="5194" xr:uid="{00000000-0005-0000-0000-0000A2470000}"/>
    <cellStyle name="Note 8 3 3 2 10" xfId="10748" xr:uid="{00000000-0005-0000-0000-0000A3470000}"/>
    <cellStyle name="Note 8 3 3 2 2" xfId="5763" xr:uid="{00000000-0005-0000-0000-0000A4470000}"/>
    <cellStyle name="Note 8 3 3 2 2 2" xfId="6850" xr:uid="{00000000-0005-0000-0000-0000A5470000}"/>
    <cellStyle name="Note 8 3 3 2 2 2 2" xfId="20153" xr:uid="{00000000-0005-0000-0000-0000A6470000}"/>
    <cellStyle name="Note 8 3 3 2 2 2 2 2" xfId="25923" xr:uid="{00000000-0005-0000-0000-0000A7470000}"/>
    <cellStyle name="Note 8 3 3 2 2 2 2 3" xfId="33626" xr:uid="{00000000-0005-0000-0000-0000A8470000}"/>
    <cellStyle name="Note 8 3 3 2 2 2 3" xfId="18292" xr:uid="{00000000-0005-0000-0000-0000A9470000}"/>
    <cellStyle name="Note 8 3 3 2 2 2 3 2" xfId="24074" xr:uid="{00000000-0005-0000-0000-0000AA470000}"/>
    <cellStyle name="Note 8 3 3 2 2 2 3 3" xfId="31775" xr:uid="{00000000-0005-0000-0000-0000AB470000}"/>
    <cellStyle name="Note 8 3 3 2 2 2 4" xfId="16678" xr:uid="{00000000-0005-0000-0000-0000AC470000}"/>
    <cellStyle name="Note 8 3 3 2 2 2 4 2" xfId="30240" xr:uid="{00000000-0005-0000-0000-0000AD470000}"/>
    <cellStyle name="Note 8 3 3 2 2 2 5" xfId="22563" xr:uid="{00000000-0005-0000-0000-0000AE470000}"/>
    <cellStyle name="Note 8 3 3 2 2 2 5 2" xfId="36026" xr:uid="{00000000-0005-0000-0000-0000AF470000}"/>
    <cellStyle name="Note 8 3 3 2 2 2 6" xfId="28315" xr:uid="{00000000-0005-0000-0000-0000B0470000}"/>
    <cellStyle name="Note 8 3 3 2 2 2 7" xfId="11757" xr:uid="{00000000-0005-0000-0000-0000B1470000}"/>
    <cellStyle name="Note 8 3 3 2 2 3" xfId="19204" xr:uid="{00000000-0005-0000-0000-0000B2470000}"/>
    <cellStyle name="Note 8 3 3 2 2 3 2" xfId="24975" xr:uid="{00000000-0005-0000-0000-0000B3470000}"/>
    <cellStyle name="Note 8 3 3 2 2 3 3" xfId="32677" xr:uid="{00000000-0005-0000-0000-0000B4470000}"/>
    <cellStyle name="Note 8 3 3 2 2 4" xfId="20864" xr:uid="{00000000-0005-0000-0000-0000B5470000}"/>
    <cellStyle name="Note 8 3 3 2 2 4 2" xfId="26624" xr:uid="{00000000-0005-0000-0000-0000B6470000}"/>
    <cellStyle name="Note 8 3 3 2 2 4 3" xfId="34329" xr:uid="{00000000-0005-0000-0000-0000B7470000}"/>
    <cellStyle name="Note 8 3 3 2 2 5" xfId="15592" xr:uid="{00000000-0005-0000-0000-0000B8470000}"/>
    <cellStyle name="Note 8 3 3 2 2 5 2" xfId="29342" xr:uid="{00000000-0005-0000-0000-0000B9470000}"/>
    <cellStyle name="Note 8 3 3 2 2 6" xfId="21664" xr:uid="{00000000-0005-0000-0000-0000BA470000}"/>
    <cellStyle name="Note 8 3 3 2 2 6 2" xfId="35127" xr:uid="{00000000-0005-0000-0000-0000BB470000}"/>
    <cellStyle name="Note 8 3 3 2 2 7" xfId="27416" xr:uid="{00000000-0005-0000-0000-0000BC470000}"/>
    <cellStyle name="Note 8 3 3 2 2 8" xfId="11096" xr:uid="{00000000-0005-0000-0000-0000BD470000}"/>
    <cellStyle name="Note 8 3 3 2 3" xfId="5926" xr:uid="{00000000-0005-0000-0000-0000BE470000}"/>
    <cellStyle name="Note 8 3 3 2 3 2" xfId="7013" xr:uid="{00000000-0005-0000-0000-0000BF470000}"/>
    <cellStyle name="Note 8 3 3 2 3 2 2" xfId="20309" xr:uid="{00000000-0005-0000-0000-0000C0470000}"/>
    <cellStyle name="Note 8 3 3 2 3 2 2 2" xfId="26079" xr:uid="{00000000-0005-0000-0000-0000C1470000}"/>
    <cellStyle name="Note 8 3 3 2 3 2 2 3" xfId="33782" xr:uid="{00000000-0005-0000-0000-0000C2470000}"/>
    <cellStyle name="Note 8 3 3 2 3 2 3" xfId="18566" xr:uid="{00000000-0005-0000-0000-0000C3470000}"/>
    <cellStyle name="Note 8 3 3 2 3 2 3 2" xfId="24339" xr:uid="{00000000-0005-0000-0000-0000C4470000}"/>
    <cellStyle name="Note 8 3 3 2 3 2 3 3" xfId="32040" xr:uid="{00000000-0005-0000-0000-0000C5470000}"/>
    <cellStyle name="Note 8 3 3 2 3 2 4" xfId="16841" xr:uid="{00000000-0005-0000-0000-0000C6470000}"/>
    <cellStyle name="Note 8 3 3 2 3 2 4 2" xfId="30394" xr:uid="{00000000-0005-0000-0000-0000C7470000}"/>
    <cellStyle name="Note 8 3 3 2 3 2 5" xfId="22717" xr:uid="{00000000-0005-0000-0000-0000C8470000}"/>
    <cellStyle name="Note 8 3 3 2 3 2 5 2" xfId="36180" xr:uid="{00000000-0005-0000-0000-0000C9470000}"/>
    <cellStyle name="Note 8 3 3 2 3 2 6" xfId="28469" xr:uid="{00000000-0005-0000-0000-0000CA470000}"/>
    <cellStyle name="Note 8 3 3 2 3 2 7" xfId="11867" xr:uid="{00000000-0005-0000-0000-0000CB470000}"/>
    <cellStyle name="Note 8 3 3 2 3 3" xfId="19360" xr:uid="{00000000-0005-0000-0000-0000CC470000}"/>
    <cellStyle name="Note 8 3 3 2 3 3 2" xfId="25131" xr:uid="{00000000-0005-0000-0000-0000CD470000}"/>
    <cellStyle name="Note 8 3 3 2 3 3 3" xfId="32833" xr:uid="{00000000-0005-0000-0000-0000CE470000}"/>
    <cellStyle name="Note 8 3 3 2 3 4" xfId="20614" xr:uid="{00000000-0005-0000-0000-0000CF470000}"/>
    <cellStyle name="Note 8 3 3 2 3 4 2" xfId="26378" xr:uid="{00000000-0005-0000-0000-0000D0470000}"/>
    <cellStyle name="Note 8 3 3 2 3 4 3" xfId="34083" xr:uid="{00000000-0005-0000-0000-0000D1470000}"/>
    <cellStyle name="Note 8 3 3 2 3 5" xfId="15755" xr:uid="{00000000-0005-0000-0000-0000D2470000}"/>
    <cellStyle name="Note 8 3 3 2 3 5 2" xfId="29496" xr:uid="{00000000-0005-0000-0000-0000D3470000}"/>
    <cellStyle name="Note 8 3 3 2 3 6" xfId="21818" xr:uid="{00000000-0005-0000-0000-0000D4470000}"/>
    <cellStyle name="Note 8 3 3 2 3 6 2" xfId="35281" xr:uid="{00000000-0005-0000-0000-0000D5470000}"/>
    <cellStyle name="Note 8 3 3 2 3 7" xfId="27570" xr:uid="{00000000-0005-0000-0000-0000D6470000}"/>
    <cellStyle name="Note 8 3 3 2 3 8" xfId="11206" xr:uid="{00000000-0005-0000-0000-0000D7470000}"/>
    <cellStyle name="Note 8 3 3 2 4" xfId="6283" xr:uid="{00000000-0005-0000-0000-0000D8470000}"/>
    <cellStyle name="Note 8 3 3 2 4 2" xfId="19654" xr:uid="{00000000-0005-0000-0000-0000D9470000}"/>
    <cellStyle name="Note 8 3 3 2 4 2 2" xfId="25424" xr:uid="{00000000-0005-0000-0000-0000DA470000}"/>
    <cellStyle name="Note 8 3 3 2 4 2 3" xfId="33127" xr:uid="{00000000-0005-0000-0000-0000DB470000}"/>
    <cellStyle name="Note 8 3 3 2 4 3" xfId="17366" xr:uid="{00000000-0005-0000-0000-0000DC470000}"/>
    <cellStyle name="Note 8 3 3 2 4 3 2" xfId="23195" xr:uid="{00000000-0005-0000-0000-0000DD470000}"/>
    <cellStyle name="Note 8 3 3 2 4 3 2 2" xfId="36658" xr:uid="{00000000-0005-0000-0000-0000DE470000}"/>
    <cellStyle name="Note 8 3 3 2 4 3 3" xfId="30882" xr:uid="{00000000-0005-0000-0000-0000DF470000}"/>
    <cellStyle name="Note 8 3 3 2 4 4" xfId="16112" xr:uid="{00000000-0005-0000-0000-0000E0470000}"/>
    <cellStyle name="Note 8 3 3 2 4 4 2" xfId="29769" xr:uid="{00000000-0005-0000-0000-0000E1470000}"/>
    <cellStyle name="Note 8 3 3 2 4 5" xfId="22091" xr:uid="{00000000-0005-0000-0000-0000E2470000}"/>
    <cellStyle name="Note 8 3 3 2 4 5 2" xfId="35554" xr:uid="{00000000-0005-0000-0000-0000E3470000}"/>
    <cellStyle name="Note 8 3 3 2 4 6" xfId="27843" xr:uid="{00000000-0005-0000-0000-0000E4470000}"/>
    <cellStyle name="Note 8 3 3 2 4 7" xfId="11411" xr:uid="{00000000-0005-0000-0000-0000E5470000}"/>
    <cellStyle name="Note 8 3 3 2 5" xfId="18701" xr:uid="{00000000-0005-0000-0000-0000E6470000}"/>
    <cellStyle name="Note 8 3 3 2 5 2" xfId="24473" xr:uid="{00000000-0005-0000-0000-0000E7470000}"/>
    <cellStyle name="Note 8 3 3 2 5 3" xfId="32175" xr:uid="{00000000-0005-0000-0000-0000E8470000}"/>
    <cellStyle name="Note 8 3 3 2 6" xfId="20420" xr:uid="{00000000-0005-0000-0000-0000E9470000}"/>
    <cellStyle name="Note 8 3 3 2 6 2" xfId="26188" xr:uid="{00000000-0005-0000-0000-0000EA470000}"/>
    <cellStyle name="Note 8 3 3 2 6 3" xfId="33892" xr:uid="{00000000-0005-0000-0000-0000EB470000}"/>
    <cellStyle name="Note 8 3 3 2 7" xfId="15024" xr:uid="{00000000-0005-0000-0000-0000EC470000}"/>
    <cellStyle name="Note 8 3 3 2 7 2" xfId="28869" xr:uid="{00000000-0005-0000-0000-0000ED470000}"/>
    <cellStyle name="Note 8 3 3 2 8" xfId="21190" xr:uid="{00000000-0005-0000-0000-0000EE470000}"/>
    <cellStyle name="Note 8 3 3 2 8 2" xfId="34653" xr:uid="{00000000-0005-0000-0000-0000EF470000}"/>
    <cellStyle name="Note 8 3 3 2 9" xfId="26944" xr:uid="{00000000-0005-0000-0000-0000F0470000}"/>
    <cellStyle name="Note 8 3 3 3" xfId="5536" xr:uid="{00000000-0005-0000-0000-0000F1470000}"/>
    <cellStyle name="Note 8 3 3 3 2" xfId="6623" xr:uid="{00000000-0005-0000-0000-0000F2470000}"/>
    <cellStyle name="Note 8 3 3 3 2 2" xfId="19965" xr:uid="{00000000-0005-0000-0000-0000F3470000}"/>
    <cellStyle name="Note 8 3 3 3 2 2 2" xfId="25735" xr:uid="{00000000-0005-0000-0000-0000F4470000}"/>
    <cellStyle name="Note 8 3 3 3 2 2 3" xfId="33438" xr:uid="{00000000-0005-0000-0000-0000F5470000}"/>
    <cellStyle name="Note 8 3 3 3 2 3" xfId="17889" xr:uid="{00000000-0005-0000-0000-0000F6470000}"/>
    <cellStyle name="Note 8 3 3 3 2 3 2" xfId="23699" xr:uid="{00000000-0005-0000-0000-0000F7470000}"/>
    <cellStyle name="Note 8 3 3 3 2 3 2 2" xfId="37162" xr:uid="{00000000-0005-0000-0000-0000F8470000}"/>
    <cellStyle name="Note 8 3 3 3 2 3 3" xfId="31393" xr:uid="{00000000-0005-0000-0000-0000F9470000}"/>
    <cellStyle name="Note 8 3 3 3 2 4" xfId="16451" xr:uid="{00000000-0005-0000-0000-0000FA470000}"/>
    <cellStyle name="Note 8 3 3 3 2 4 2" xfId="30068" xr:uid="{00000000-0005-0000-0000-0000FB470000}"/>
    <cellStyle name="Note 8 3 3 3 2 5" xfId="22391" xr:uid="{00000000-0005-0000-0000-0000FC470000}"/>
    <cellStyle name="Note 8 3 3 3 2 5 2" xfId="35854" xr:uid="{00000000-0005-0000-0000-0000FD470000}"/>
    <cellStyle name="Note 8 3 3 3 2 6" xfId="28143" xr:uid="{00000000-0005-0000-0000-0000FE470000}"/>
    <cellStyle name="Note 8 3 3 3 2 7" xfId="11640" xr:uid="{00000000-0005-0000-0000-0000FF470000}"/>
    <cellStyle name="Note 8 3 3 3 3" xfId="19016" xr:uid="{00000000-0005-0000-0000-000000480000}"/>
    <cellStyle name="Note 8 3 3 3 3 2" xfId="24788" xr:uid="{00000000-0005-0000-0000-000001480000}"/>
    <cellStyle name="Note 8 3 3 3 3 3" xfId="32490" xr:uid="{00000000-0005-0000-0000-000002480000}"/>
    <cellStyle name="Note 8 3 3 3 4" xfId="18018" xr:uid="{00000000-0005-0000-0000-000003480000}"/>
    <cellStyle name="Note 8 3 3 3 4 2" xfId="23823" xr:uid="{00000000-0005-0000-0000-000004480000}"/>
    <cellStyle name="Note 8 3 3 3 4 3" xfId="31520" xr:uid="{00000000-0005-0000-0000-000005480000}"/>
    <cellStyle name="Note 8 3 3 3 5" xfId="15365" xr:uid="{00000000-0005-0000-0000-000006480000}"/>
    <cellStyle name="Note 8 3 3 3 5 2" xfId="29170" xr:uid="{00000000-0005-0000-0000-000007480000}"/>
    <cellStyle name="Note 8 3 3 3 6" xfId="21492" xr:uid="{00000000-0005-0000-0000-000008480000}"/>
    <cellStyle name="Note 8 3 3 3 6 2" xfId="34955" xr:uid="{00000000-0005-0000-0000-000009480000}"/>
    <cellStyle name="Note 8 3 3 3 7" xfId="27244" xr:uid="{00000000-0005-0000-0000-00000A480000}"/>
    <cellStyle name="Note 8 3 3 3 8" xfId="10979" xr:uid="{00000000-0005-0000-0000-00000B480000}"/>
    <cellStyle name="Note 8 3 3 4" xfId="5370" xr:uid="{00000000-0005-0000-0000-00000C480000}"/>
    <cellStyle name="Note 8 3 3 4 2" xfId="6457" xr:uid="{00000000-0005-0000-0000-00000D480000}"/>
    <cellStyle name="Note 8 3 3 4 2 2" xfId="19822" xr:uid="{00000000-0005-0000-0000-00000E480000}"/>
    <cellStyle name="Note 8 3 3 4 2 2 2" xfId="25592" xr:uid="{00000000-0005-0000-0000-00000F480000}"/>
    <cellStyle name="Note 8 3 3 4 2 2 3" xfId="33295" xr:uid="{00000000-0005-0000-0000-000010480000}"/>
    <cellStyle name="Note 8 3 3 4 2 3" xfId="17059" xr:uid="{00000000-0005-0000-0000-000011480000}"/>
    <cellStyle name="Note 8 3 3 4 2 3 2" xfId="22902" xr:uid="{00000000-0005-0000-0000-000012480000}"/>
    <cellStyle name="Note 8 3 3 4 2 3 2 2" xfId="36365" xr:uid="{00000000-0005-0000-0000-000013480000}"/>
    <cellStyle name="Note 8 3 3 4 2 3 3" xfId="30583" xr:uid="{00000000-0005-0000-0000-000014480000}"/>
    <cellStyle name="Note 8 3 3 4 2 4" xfId="16286" xr:uid="{00000000-0005-0000-0000-000015480000}"/>
    <cellStyle name="Note 8 3 3 4 2 4 2" xfId="29932" xr:uid="{00000000-0005-0000-0000-000016480000}"/>
    <cellStyle name="Note 8 3 3 4 2 5" xfId="22254" xr:uid="{00000000-0005-0000-0000-000017480000}"/>
    <cellStyle name="Note 8 3 3 4 2 5 2" xfId="35717" xr:uid="{00000000-0005-0000-0000-000018480000}"/>
    <cellStyle name="Note 8 3 3 4 2 6" xfId="28006" xr:uid="{00000000-0005-0000-0000-000019480000}"/>
    <cellStyle name="Note 8 3 3 4 2 7" xfId="11539" xr:uid="{00000000-0005-0000-0000-00001A480000}"/>
    <cellStyle name="Note 8 3 3 4 3" xfId="18871" xr:uid="{00000000-0005-0000-0000-00001B480000}"/>
    <cellStyle name="Note 8 3 3 4 3 2" xfId="24643" xr:uid="{00000000-0005-0000-0000-00001C480000}"/>
    <cellStyle name="Note 8 3 3 4 3 3" xfId="32345" xr:uid="{00000000-0005-0000-0000-00001D480000}"/>
    <cellStyle name="Note 8 3 3 4 4" xfId="18107" xr:uid="{00000000-0005-0000-0000-00001E480000}"/>
    <cellStyle name="Note 8 3 3 4 4 2" xfId="23909" xr:uid="{00000000-0005-0000-0000-00001F480000}"/>
    <cellStyle name="Note 8 3 3 4 4 3" xfId="31606" xr:uid="{00000000-0005-0000-0000-000020480000}"/>
    <cellStyle name="Note 8 3 3 4 5" xfId="15200" xr:uid="{00000000-0005-0000-0000-000021480000}"/>
    <cellStyle name="Note 8 3 3 4 5 2" xfId="29034" xr:uid="{00000000-0005-0000-0000-000022480000}"/>
    <cellStyle name="Note 8 3 3 4 6" xfId="21355" xr:uid="{00000000-0005-0000-0000-000023480000}"/>
    <cellStyle name="Note 8 3 3 4 6 2" xfId="34818" xr:uid="{00000000-0005-0000-0000-000024480000}"/>
    <cellStyle name="Note 8 3 3 4 7" xfId="27107" xr:uid="{00000000-0005-0000-0000-000025480000}"/>
    <cellStyle name="Note 8 3 3 4 8" xfId="10878" xr:uid="{00000000-0005-0000-0000-000026480000}"/>
    <cellStyle name="Note 8 3 3 5" xfId="18195" xr:uid="{00000000-0005-0000-0000-000027480000}"/>
    <cellStyle name="Note 8 3 3 5 2" xfId="23993" xr:uid="{00000000-0005-0000-0000-000028480000}"/>
    <cellStyle name="Note 8 3 3 5 3" xfId="31691" xr:uid="{00000000-0005-0000-0000-000029480000}"/>
    <cellStyle name="Note 8 3 3 6" xfId="17526" xr:uid="{00000000-0005-0000-0000-00002A480000}"/>
    <cellStyle name="Note 8 3 3 6 2" xfId="23347" xr:uid="{00000000-0005-0000-0000-00002B480000}"/>
    <cellStyle name="Note 8 3 3 6 2 2" xfId="36810" xr:uid="{00000000-0005-0000-0000-00002C480000}"/>
    <cellStyle name="Note 8 3 3 6 3" xfId="31035" xr:uid="{00000000-0005-0000-0000-00002D480000}"/>
    <cellStyle name="Note 8 3 3 7" xfId="20987" xr:uid="{00000000-0005-0000-0000-00002E480000}"/>
    <cellStyle name="Note 8 3 3 7 2" xfId="34450" xr:uid="{00000000-0005-0000-0000-00002F480000}"/>
    <cellStyle name="Note 8 3 3 8" xfId="10041" xr:uid="{00000000-0005-0000-0000-000030480000}"/>
    <cellStyle name="Note 8 3 4" xfId="4390" xr:uid="{00000000-0005-0000-0000-000031480000}"/>
    <cellStyle name="Note 8 3 4 10" xfId="10306" xr:uid="{00000000-0005-0000-0000-000032480000}"/>
    <cellStyle name="Note 8 3 4 2" xfId="5214" xr:uid="{00000000-0005-0000-0000-000033480000}"/>
    <cellStyle name="Note 8 3 4 2 2" xfId="5945" xr:uid="{00000000-0005-0000-0000-000034480000}"/>
    <cellStyle name="Note 8 3 4 2 2 2" xfId="7032" xr:uid="{00000000-0005-0000-0000-000035480000}"/>
    <cellStyle name="Note 8 3 4 2 2 2 2" xfId="20328" xr:uid="{00000000-0005-0000-0000-000036480000}"/>
    <cellStyle name="Note 8 3 4 2 2 2 2 2" xfId="26098" xr:uid="{00000000-0005-0000-0000-000037480000}"/>
    <cellStyle name="Note 8 3 4 2 2 2 2 3" xfId="33801" xr:uid="{00000000-0005-0000-0000-000038480000}"/>
    <cellStyle name="Note 8 3 4 2 2 2 3" xfId="17269" xr:uid="{00000000-0005-0000-0000-000039480000}"/>
    <cellStyle name="Note 8 3 4 2 2 2 3 2" xfId="23101" xr:uid="{00000000-0005-0000-0000-00003A480000}"/>
    <cellStyle name="Note 8 3 4 2 2 2 3 2 2" xfId="36564" xr:uid="{00000000-0005-0000-0000-00003B480000}"/>
    <cellStyle name="Note 8 3 4 2 2 2 3 3" xfId="30786" xr:uid="{00000000-0005-0000-0000-00003C480000}"/>
    <cellStyle name="Note 8 3 4 2 2 2 4" xfId="16860" xr:uid="{00000000-0005-0000-0000-00003D480000}"/>
    <cellStyle name="Note 8 3 4 2 2 2 4 2" xfId="30413" xr:uid="{00000000-0005-0000-0000-00003E480000}"/>
    <cellStyle name="Note 8 3 4 2 2 2 5" xfId="22736" xr:uid="{00000000-0005-0000-0000-00003F480000}"/>
    <cellStyle name="Note 8 3 4 2 2 2 5 2" xfId="36199" xr:uid="{00000000-0005-0000-0000-000040480000}"/>
    <cellStyle name="Note 8 3 4 2 2 2 6" xfId="28488" xr:uid="{00000000-0005-0000-0000-000041480000}"/>
    <cellStyle name="Note 8 3 4 2 2 2 7" xfId="11884" xr:uid="{00000000-0005-0000-0000-000042480000}"/>
    <cellStyle name="Note 8 3 4 2 2 3" xfId="19379" xr:uid="{00000000-0005-0000-0000-000043480000}"/>
    <cellStyle name="Note 8 3 4 2 2 3 2" xfId="25150" xr:uid="{00000000-0005-0000-0000-000044480000}"/>
    <cellStyle name="Note 8 3 4 2 2 3 3" xfId="32852" xr:uid="{00000000-0005-0000-0000-000045480000}"/>
    <cellStyle name="Note 8 3 4 2 2 4" xfId="18151" xr:uid="{00000000-0005-0000-0000-000046480000}"/>
    <cellStyle name="Note 8 3 4 2 2 4 2" xfId="23950" xr:uid="{00000000-0005-0000-0000-000047480000}"/>
    <cellStyle name="Note 8 3 4 2 2 4 3" xfId="31647" xr:uid="{00000000-0005-0000-0000-000048480000}"/>
    <cellStyle name="Note 8 3 4 2 2 5" xfId="15774" xr:uid="{00000000-0005-0000-0000-000049480000}"/>
    <cellStyle name="Note 8 3 4 2 2 5 2" xfId="29515" xr:uid="{00000000-0005-0000-0000-00004A480000}"/>
    <cellStyle name="Note 8 3 4 2 2 6" xfId="21837" xr:uid="{00000000-0005-0000-0000-00004B480000}"/>
    <cellStyle name="Note 8 3 4 2 2 6 2" xfId="35300" xr:uid="{00000000-0005-0000-0000-00004C480000}"/>
    <cellStyle name="Note 8 3 4 2 2 7" xfId="27589" xr:uid="{00000000-0005-0000-0000-00004D480000}"/>
    <cellStyle name="Note 8 3 4 2 2 8" xfId="11223" xr:uid="{00000000-0005-0000-0000-00004E480000}"/>
    <cellStyle name="Note 8 3 4 2 3" xfId="6302" xr:uid="{00000000-0005-0000-0000-00004F480000}"/>
    <cellStyle name="Note 8 3 4 2 3 2" xfId="19673" xr:uid="{00000000-0005-0000-0000-000050480000}"/>
    <cellStyle name="Note 8 3 4 2 3 2 2" xfId="25443" xr:uid="{00000000-0005-0000-0000-000051480000}"/>
    <cellStyle name="Note 8 3 4 2 3 2 3" xfId="33146" xr:uid="{00000000-0005-0000-0000-000052480000}"/>
    <cellStyle name="Note 8 3 4 2 3 3" xfId="17948" xr:uid="{00000000-0005-0000-0000-000053480000}"/>
    <cellStyle name="Note 8 3 4 2 3 3 2" xfId="23757" xr:uid="{00000000-0005-0000-0000-000054480000}"/>
    <cellStyle name="Note 8 3 4 2 3 3 2 2" xfId="37220" xr:uid="{00000000-0005-0000-0000-000055480000}"/>
    <cellStyle name="Note 8 3 4 2 3 3 3" xfId="31452" xr:uid="{00000000-0005-0000-0000-000056480000}"/>
    <cellStyle name="Note 8 3 4 2 3 4" xfId="16131" xr:uid="{00000000-0005-0000-0000-000057480000}"/>
    <cellStyle name="Note 8 3 4 2 3 4 2" xfId="29788" xr:uid="{00000000-0005-0000-0000-000058480000}"/>
    <cellStyle name="Note 8 3 4 2 3 5" xfId="22110" xr:uid="{00000000-0005-0000-0000-000059480000}"/>
    <cellStyle name="Note 8 3 4 2 3 5 2" xfId="35573" xr:uid="{00000000-0005-0000-0000-00005A480000}"/>
    <cellStyle name="Note 8 3 4 2 3 6" xfId="27862" xr:uid="{00000000-0005-0000-0000-00005B480000}"/>
    <cellStyle name="Note 8 3 4 2 3 7" xfId="11428" xr:uid="{00000000-0005-0000-0000-00005C480000}"/>
    <cellStyle name="Note 8 3 4 2 4" xfId="18721" xr:uid="{00000000-0005-0000-0000-00005D480000}"/>
    <cellStyle name="Note 8 3 4 2 4 2" xfId="24493" xr:uid="{00000000-0005-0000-0000-00005E480000}"/>
    <cellStyle name="Note 8 3 4 2 4 3" xfId="32195" xr:uid="{00000000-0005-0000-0000-00005F480000}"/>
    <cellStyle name="Note 8 3 4 2 5" xfId="20919" xr:uid="{00000000-0005-0000-0000-000060480000}"/>
    <cellStyle name="Note 8 3 4 2 5 2" xfId="26679" xr:uid="{00000000-0005-0000-0000-000061480000}"/>
    <cellStyle name="Note 8 3 4 2 5 3" xfId="34384" xr:uid="{00000000-0005-0000-0000-000062480000}"/>
    <cellStyle name="Note 8 3 4 2 6" xfId="15044" xr:uid="{00000000-0005-0000-0000-000063480000}"/>
    <cellStyle name="Note 8 3 4 2 6 2" xfId="28889" xr:uid="{00000000-0005-0000-0000-000064480000}"/>
    <cellStyle name="Note 8 3 4 2 7" xfId="21210" xr:uid="{00000000-0005-0000-0000-000065480000}"/>
    <cellStyle name="Note 8 3 4 2 7 2" xfId="34673" xr:uid="{00000000-0005-0000-0000-000066480000}"/>
    <cellStyle name="Note 8 3 4 2 8" xfId="26963" xr:uid="{00000000-0005-0000-0000-000067480000}"/>
    <cellStyle name="Note 8 3 4 2 9" xfId="10766" xr:uid="{00000000-0005-0000-0000-000068480000}"/>
    <cellStyle name="Note 8 3 4 3" xfId="5420" xr:uid="{00000000-0005-0000-0000-000069480000}"/>
    <cellStyle name="Note 8 3 4 3 2" xfId="6507" xr:uid="{00000000-0005-0000-0000-00006A480000}"/>
    <cellStyle name="Note 8 3 4 3 2 2" xfId="19867" xr:uid="{00000000-0005-0000-0000-00006B480000}"/>
    <cellStyle name="Note 8 3 4 3 2 2 2" xfId="25637" xr:uid="{00000000-0005-0000-0000-00006C480000}"/>
    <cellStyle name="Note 8 3 4 3 2 2 3" xfId="33340" xr:uid="{00000000-0005-0000-0000-00006D480000}"/>
    <cellStyle name="Note 8 3 4 3 2 3" xfId="17721" xr:uid="{00000000-0005-0000-0000-00006E480000}"/>
    <cellStyle name="Note 8 3 4 3 2 3 2" xfId="23536" xr:uid="{00000000-0005-0000-0000-00006F480000}"/>
    <cellStyle name="Note 8 3 4 3 2 3 2 2" xfId="36999" xr:uid="{00000000-0005-0000-0000-000070480000}"/>
    <cellStyle name="Note 8 3 4 3 2 3 3" xfId="31227" xr:uid="{00000000-0005-0000-0000-000071480000}"/>
    <cellStyle name="Note 8 3 4 3 2 4" xfId="16336" xr:uid="{00000000-0005-0000-0000-000072480000}"/>
    <cellStyle name="Note 8 3 4 3 2 4 2" xfId="29975" xr:uid="{00000000-0005-0000-0000-000073480000}"/>
    <cellStyle name="Note 8 3 4 3 2 5" xfId="22297" xr:uid="{00000000-0005-0000-0000-000074480000}"/>
    <cellStyle name="Note 8 3 4 3 2 5 2" xfId="35760" xr:uid="{00000000-0005-0000-0000-000075480000}"/>
    <cellStyle name="Note 8 3 4 3 2 6" xfId="28049" xr:uid="{00000000-0005-0000-0000-000076480000}"/>
    <cellStyle name="Note 8 3 4 3 2 7" xfId="11570" xr:uid="{00000000-0005-0000-0000-000077480000}"/>
    <cellStyle name="Note 8 3 4 3 3" xfId="18915" xr:uid="{00000000-0005-0000-0000-000078480000}"/>
    <cellStyle name="Note 8 3 4 3 3 2" xfId="24687" xr:uid="{00000000-0005-0000-0000-000079480000}"/>
    <cellStyle name="Note 8 3 4 3 3 3" xfId="32389" xr:uid="{00000000-0005-0000-0000-00007A480000}"/>
    <cellStyle name="Note 8 3 4 3 4" xfId="18148" xr:uid="{00000000-0005-0000-0000-00007B480000}"/>
    <cellStyle name="Note 8 3 4 3 4 2" xfId="23948" xr:uid="{00000000-0005-0000-0000-00007C480000}"/>
    <cellStyle name="Note 8 3 4 3 4 3" xfId="31645" xr:uid="{00000000-0005-0000-0000-00007D480000}"/>
    <cellStyle name="Note 8 3 4 3 5" xfId="15250" xr:uid="{00000000-0005-0000-0000-00007E480000}"/>
    <cellStyle name="Note 8 3 4 3 5 2" xfId="29077" xr:uid="{00000000-0005-0000-0000-00007F480000}"/>
    <cellStyle name="Note 8 3 4 3 6" xfId="21398" xr:uid="{00000000-0005-0000-0000-000080480000}"/>
    <cellStyle name="Note 8 3 4 3 6 2" xfId="34861" xr:uid="{00000000-0005-0000-0000-000081480000}"/>
    <cellStyle name="Note 8 3 4 3 7" xfId="27150" xr:uid="{00000000-0005-0000-0000-000082480000}"/>
    <cellStyle name="Note 8 3 4 3 8" xfId="10909" xr:uid="{00000000-0005-0000-0000-000083480000}"/>
    <cellStyle name="Note 8 3 4 4" xfId="6045" xr:uid="{00000000-0005-0000-0000-000084480000}"/>
    <cellStyle name="Note 8 3 4 4 2" xfId="19458" xr:uid="{00000000-0005-0000-0000-000085480000}"/>
    <cellStyle name="Note 8 3 4 4 2 2" xfId="25228" xr:uid="{00000000-0005-0000-0000-000086480000}"/>
    <cellStyle name="Note 8 3 4 4 2 3" xfId="32931" xr:uid="{00000000-0005-0000-0000-000087480000}"/>
    <cellStyle name="Note 8 3 4 4 3" xfId="17687" xr:uid="{00000000-0005-0000-0000-000088480000}"/>
    <cellStyle name="Note 8 3 4 4 3 2" xfId="23502" xr:uid="{00000000-0005-0000-0000-000089480000}"/>
    <cellStyle name="Note 8 3 4 4 3 2 2" xfId="36965" xr:uid="{00000000-0005-0000-0000-00008A480000}"/>
    <cellStyle name="Note 8 3 4 4 3 3" xfId="31193" xr:uid="{00000000-0005-0000-0000-00008B480000}"/>
    <cellStyle name="Note 8 3 4 4 4" xfId="15874" xr:uid="{00000000-0005-0000-0000-00008C480000}"/>
    <cellStyle name="Note 8 3 4 4 4 2" xfId="29586" xr:uid="{00000000-0005-0000-0000-00008D480000}"/>
    <cellStyle name="Note 8 3 4 4 5" xfId="21908" xr:uid="{00000000-0005-0000-0000-00008E480000}"/>
    <cellStyle name="Note 8 3 4 4 5 2" xfId="35371" xr:uid="{00000000-0005-0000-0000-00008F480000}"/>
    <cellStyle name="Note 8 3 4 4 6" xfId="27660" xr:uid="{00000000-0005-0000-0000-000090480000}"/>
    <cellStyle name="Note 8 3 4 4 7" xfId="11286" xr:uid="{00000000-0005-0000-0000-000091480000}"/>
    <cellStyle name="Note 8 3 4 5" xfId="18332" xr:uid="{00000000-0005-0000-0000-000092480000}"/>
    <cellStyle name="Note 8 3 4 5 2" xfId="24112" xr:uid="{00000000-0005-0000-0000-000093480000}"/>
    <cellStyle name="Note 8 3 4 5 3" xfId="31813" xr:uid="{00000000-0005-0000-0000-000094480000}"/>
    <cellStyle name="Note 8 3 4 6" xfId="20654" xr:uid="{00000000-0005-0000-0000-000095480000}"/>
    <cellStyle name="Note 8 3 4 6 2" xfId="26417" xr:uid="{00000000-0005-0000-0000-000096480000}"/>
    <cellStyle name="Note 8 3 4 6 3" xfId="34122" xr:uid="{00000000-0005-0000-0000-000097480000}"/>
    <cellStyle name="Note 8 3 4 7" xfId="14448" xr:uid="{00000000-0005-0000-0000-000098480000}"/>
    <cellStyle name="Note 8 3 4 7 2" xfId="28666" xr:uid="{00000000-0005-0000-0000-000099480000}"/>
    <cellStyle name="Note 8 3 4 8" xfId="21008" xr:uid="{00000000-0005-0000-0000-00009A480000}"/>
    <cellStyle name="Note 8 3 4 8 2" xfId="34471" xr:uid="{00000000-0005-0000-0000-00009B480000}"/>
    <cellStyle name="Note 8 3 4 9" xfId="26763" xr:uid="{00000000-0005-0000-0000-00009C480000}"/>
    <cellStyle name="Note 8 3 5" xfId="12652" xr:uid="{00000000-0005-0000-0000-00009D480000}"/>
    <cellStyle name="Note 8 3 6" xfId="8304" xr:uid="{00000000-0005-0000-0000-00009E480000}"/>
    <cellStyle name="Note 8 4" xfId="2462" xr:uid="{00000000-0005-0000-0000-00009F480000}"/>
    <cellStyle name="Note 8 4 2" xfId="13190" xr:uid="{00000000-0005-0000-0000-0000A0480000}"/>
    <cellStyle name="Note 8 4 3" xfId="8956" xr:uid="{00000000-0005-0000-0000-0000A1480000}"/>
    <cellStyle name="Note 8 5" xfId="12134" xr:uid="{00000000-0005-0000-0000-0000A2480000}"/>
    <cellStyle name="Note 8 6" xfId="7505" xr:uid="{00000000-0005-0000-0000-0000A3480000}"/>
    <cellStyle name="Note 9" xfId="698" xr:uid="{00000000-0005-0000-0000-0000A4480000}"/>
    <cellStyle name="Note 9 2" xfId="1727" xr:uid="{00000000-0005-0000-0000-0000A5480000}"/>
    <cellStyle name="Note 9 2 2" xfId="2972" xr:uid="{00000000-0005-0000-0000-0000A6480000}"/>
    <cellStyle name="Note 9 2 2 2" xfId="13700" xr:uid="{00000000-0005-0000-0000-0000A7480000}"/>
    <cellStyle name="Note 9 2 2 3" xfId="9385" xr:uid="{00000000-0005-0000-0000-0000A8480000}"/>
    <cellStyle name="Note 9 2 3" xfId="12667" xr:uid="{00000000-0005-0000-0000-0000A9480000}"/>
    <cellStyle name="Note 9 2 4" xfId="8317" xr:uid="{00000000-0005-0000-0000-0000AA480000}"/>
    <cellStyle name="Note 9 3" xfId="2477" xr:uid="{00000000-0005-0000-0000-0000AB480000}"/>
    <cellStyle name="Note 9 3 2" xfId="3992" xr:uid="{00000000-0005-0000-0000-0000AC480000}"/>
    <cellStyle name="Note 9 3 2 2" xfId="5195" xr:uid="{00000000-0005-0000-0000-0000AD480000}"/>
    <cellStyle name="Note 9 3 2 2 10" xfId="10749" xr:uid="{00000000-0005-0000-0000-0000AE480000}"/>
    <cellStyle name="Note 9 3 2 2 2" xfId="5764" xr:uid="{00000000-0005-0000-0000-0000AF480000}"/>
    <cellStyle name="Note 9 3 2 2 2 2" xfId="6851" xr:uid="{00000000-0005-0000-0000-0000B0480000}"/>
    <cellStyle name="Note 9 3 2 2 2 2 2" xfId="20154" xr:uid="{00000000-0005-0000-0000-0000B1480000}"/>
    <cellStyle name="Note 9 3 2 2 2 2 2 2" xfId="25924" xr:uid="{00000000-0005-0000-0000-0000B2480000}"/>
    <cellStyle name="Note 9 3 2 2 2 2 2 3" xfId="33627" xr:uid="{00000000-0005-0000-0000-0000B3480000}"/>
    <cellStyle name="Note 9 3 2 2 2 2 3" xfId="20626" xr:uid="{00000000-0005-0000-0000-0000B4480000}"/>
    <cellStyle name="Note 9 3 2 2 2 2 3 2" xfId="26390" xr:uid="{00000000-0005-0000-0000-0000B5480000}"/>
    <cellStyle name="Note 9 3 2 2 2 2 3 3" xfId="34095" xr:uid="{00000000-0005-0000-0000-0000B6480000}"/>
    <cellStyle name="Note 9 3 2 2 2 2 4" xfId="16679" xr:uid="{00000000-0005-0000-0000-0000B7480000}"/>
    <cellStyle name="Note 9 3 2 2 2 2 4 2" xfId="30241" xr:uid="{00000000-0005-0000-0000-0000B8480000}"/>
    <cellStyle name="Note 9 3 2 2 2 2 5" xfId="22564" xr:uid="{00000000-0005-0000-0000-0000B9480000}"/>
    <cellStyle name="Note 9 3 2 2 2 2 5 2" xfId="36027" xr:uid="{00000000-0005-0000-0000-0000BA480000}"/>
    <cellStyle name="Note 9 3 2 2 2 2 6" xfId="28316" xr:uid="{00000000-0005-0000-0000-0000BB480000}"/>
    <cellStyle name="Note 9 3 2 2 2 2 7" xfId="11758" xr:uid="{00000000-0005-0000-0000-0000BC480000}"/>
    <cellStyle name="Note 9 3 2 2 2 3" xfId="19205" xr:uid="{00000000-0005-0000-0000-0000BD480000}"/>
    <cellStyle name="Note 9 3 2 2 2 3 2" xfId="24976" xr:uid="{00000000-0005-0000-0000-0000BE480000}"/>
    <cellStyle name="Note 9 3 2 2 2 3 3" xfId="32678" xr:uid="{00000000-0005-0000-0000-0000BF480000}"/>
    <cellStyle name="Note 9 3 2 2 2 4" xfId="17168" xr:uid="{00000000-0005-0000-0000-0000C0480000}"/>
    <cellStyle name="Note 9 3 2 2 2 4 2" xfId="23009" xr:uid="{00000000-0005-0000-0000-0000C1480000}"/>
    <cellStyle name="Note 9 3 2 2 2 4 2 2" xfId="36472" xr:uid="{00000000-0005-0000-0000-0000C2480000}"/>
    <cellStyle name="Note 9 3 2 2 2 4 3" xfId="30690" xr:uid="{00000000-0005-0000-0000-0000C3480000}"/>
    <cellStyle name="Note 9 3 2 2 2 5" xfId="15593" xr:uid="{00000000-0005-0000-0000-0000C4480000}"/>
    <cellStyle name="Note 9 3 2 2 2 5 2" xfId="29343" xr:uid="{00000000-0005-0000-0000-0000C5480000}"/>
    <cellStyle name="Note 9 3 2 2 2 6" xfId="21665" xr:uid="{00000000-0005-0000-0000-0000C6480000}"/>
    <cellStyle name="Note 9 3 2 2 2 6 2" xfId="35128" xr:uid="{00000000-0005-0000-0000-0000C7480000}"/>
    <cellStyle name="Note 9 3 2 2 2 7" xfId="27417" xr:uid="{00000000-0005-0000-0000-0000C8480000}"/>
    <cellStyle name="Note 9 3 2 2 2 8" xfId="11097" xr:uid="{00000000-0005-0000-0000-0000C9480000}"/>
    <cellStyle name="Note 9 3 2 2 3" xfId="5927" xr:uid="{00000000-0005-0000-0000-0000CA480000}"/>
    <cellStyle name="Note 9 3 2 2 3 2" xfId="7014" xr:uid="{00000000-0005-0000-0000-0000CB480000}"/>
    <cellStyle name="Note 9 3 2 2 3 2 2" xfId="20310" xr:uid="{00000000-0005-0000-0000-0000CC480000}"/>
    <cellStyle name="Note 9 3 2 2 3 2 2 2" xfId="26080" xr:uid="{00000000-0005-0000-0000-0000CD480000}"/>
    <cellStyle name="Note 9 3 2 2 3 2 2 3" xfId="33783" xr:uid="{00000000-0005-0000-0000-0000CE480000}"/>
    <cellStyle name="Note 9 3 2 2 3 2 3" xfId="18483" xr:uid="{00000000-0005-0000-0000-0000CF480000}"/>
    <cellStyle name="Note 9 3 2 2 3 2 3 2" xfId="24258" xr:uid="{00000000-0005-0000-0000-0000D0480000}"/>
    <cellStyle name="Note 9 3 2 2 3 2 3 3" xfId="31959" xr:uid="{00000000-0005-0000-0000-0000D1480000}"/>
    <cellStyle name="Note 9 3 2 2 3 2 4" xfId="16842" xr:uid="{00000000-0005-0000-0000-0000D2480000}"/>
    <cellStyle name="Note 9 3 2 2 3 2 4 2" xfId="30395" xr:uid="{00000000-0005-0000-0000-0000D3480000}"/>
    <cellStyle name="Note 9 3 2 2 3 2 5" xfId="22718" xr:uid="{00000000-0005-0000-0000-0000D4480000}"/>
    <cellStyle name="Note 9 3 2 2 3 2 5 2" xfId="36181" xr:uid="{00000000-0005-0000-0000-0000D5480000}"/>
    <cellStyle name="Note 9 3 2 2 3 2 6" xfId="28470" xr:uid="{00000000-0005-0000-0000-0000D6480000}"/>
    <cellStyle name="Note 9 3 2 2 3 2 7" xfId="11868" xr:uid="{00000000-0005-0000-0000-0000D7480000}"/>
    <cellStyle name="Note 9 3 2 2 3 3" xfId="19361" xr:uid="{00000000-0005-0000-0000-0000D8480000}"/>
    <cellStyle name="Note 9 3 2 2 3 3 2" xfId="25132" xr:uid="{00000000-0005-0000-0000-0000D9480000}"/>
    <cellStyle name="Note 9 3 2 2 3 3 3" xfId="32834" xr:uid="{00000000-0005-0000-0000-0000DA480000}"/>
    <cellStyle name="Note 9 3 2 2 3 4" xfId="17675" xr:uid="{00000000-0005-0000-0000-0000DB480000}"/>
    <cellStyle name="Note 9 3 2 2 3 4 2" xfId="23490" xr:uid="{00000000-0005-0000-0000-0000DC480000}"/>
    <cellStyle name="Note 9 3 2 2 3 4 2 2" xfId="36953" xr:uid="{00000000-0005-0000-0000-0000DD480000}"/>
    <cellStyle name="Note 9 3 2 2 3 4 3" xfId="31181" xr:uid="{00000000-0005-0000-0000-0000DE480000}"/>
    <cellStyle name="Note 9 3 2 2 3 5" xfId="15756" xr:uid="{00000000-0005-0000-0000-0000DF480000}"/>
    <cellStyle name="Note 9 3 2 2 3 5 2" xfId="29497" xr:uid="{00000000-0005-0000-0000-0000E0480000}"/>
    <cellStyle name="Note 9 3 2 2 3 6" xfId="21819" xr:uid="{00000000-0005-0000-0000-0000E1480000}"/>
    <cellStyle name="Note 9 3 2 2 3 6 2" xfId="35282" xr:uid="{00000000-0005-0000-0000-0000E2480000}"/>
    <cellStyle name="Note 9 3 2 2 3 7" xfId="27571" xr:uid="{00000000-0005-0000-0000-0000E3480000}"/>
    <cellStyle name="Note 9 3 2 2 3 8" xfId="11207" xr:uid="{00000000-0005-0000-0000-0000E4480000}"/>
    <cellStyle name="Note 9 3 2 2 4" xfId="6284" xr:uid="{00000000-0005-0000-0000-0000E5480000}"/>
    <cellStyle name="Note 9 3 2 2 4 2" xfId="19655" xr:uid="{00000000-0005-0000-0000-0000E6480000}"/>
    <cellStyle name="Note 9 3 2 2 4 2 2" xfId="25425" xr:uid="{00000000-0005-0000-0000-0000E7480000}"/>
    <cellStyle name="Note 9 3 2 2 4 2 3" xfId="33128" xr:uid="{00000000-0005-0000-0000-0000E8480000}"/>
    <cellStyle name="Note 9 3 2 2 4 3" xfId="16955" xr:uid="{00000000-0005-0000-0000-0000E9480000}"/>
    <cellStyle name="Note 9 3 2 2 4 3 2" xfId="22805" xr:uid="{00000000-0005-0000-0000-0000EA480000}"/>
    <cellStyle name="Note 9 3 2 2 4 3 2 2" xfId="36268" xr:uid="{00000000-0005-0000-0000-0000EB480000}"/>
    <cellStyle name="Note 9 3 2 2 4 3 3" xfId="30483" xr:uid="{00000000-0005-0000-0000-0000EC480000}"/>
    <cellStyle name="Note 9 3 2 2 4 4" xfId="16113" xr:uid="{00000000-0005-0000-0000-0000ED480000}"/>
    <cellStyle name="Note 9 3 2 2 4 4 2" xfId="29770" xr:uid="{00000000-0005-0000-0000-0000EE480000}"/>
    <cellStyle name="Note 9 3 2 2 4 5" xfId="22092" xr:uid="{00000000-0005-0000-0000-0000EF480000}"/>
    <cellStyle name="Note 9 3 2 2 4 5 2" xfId="35555" xr:uid="{00000000-0005-0000-0000-0000F0480000}"/>
    <cellStyle name="Note 9 3 2 2 4 6" xfId="27844" xr:uid="{00000000-0005-0000-0000-0000F1480000}"/>
    <cellStyle name="Note 9 3 2 2 4 7" xfId="11412" xr:uid="{00000000-0005-0000-0000-0000F2480000}"/>
    <cellStyle name="Note 9 3 2 2 5" xfId="18702" xr:uid="{00000000-0005-0000-0000-0000F3480000}"/>
    <cellStyle name="Note 9 3 2 2 5 2" xfId="24474" xr:uid="{00000000-0005-0000-0000-0000F4480000}"/>
    <cellStyle name="Note 9 3 2 2 5 3" xfId="32176" xr:uid="{00000000-0005-0000-0000-0000F5480000}"/>
    <cellStyle name="Note 9 3 2 2 6" xfId="20701" xr:uid="{00000000-0005-0000-0000-0000F6480000}"/>
    <cellStyle name="Note 9 3 2 2 6 2" xfId="26464" xr:uid="{00000000-0005-0000-0000-0000F7480000}"/>
    <cellStyle name="Note 9 3 2 2 6 3" xfId="34169" xr:uid="{00000000-0005-0000-0000-0000F8480000}"/>
    <cellStyle name="Note 9 3 2 2 7" xfId="15025" xr:uid="{00000000-0005-0000-0000-0000F9480000}"/>
    <cellStyle name="Note 9 3 2 2 7 2" xfId="28870" xr:uid="{00000000-0005-0000-0000-0000FA480000}"/>
    <cellStyle name="Note 9 3 2 2 8" xfId="21191" xr:uid="{00000000-0005-0000-0000-0000FB480000}"/>
    <cellStyle name="Note 9 3 2 2 8 2" xfId="34654" xr:uid="{00000000-0005-0000-0000-0000FC480000}"/>
    <cellStyle name="Note 9 3 2 2 9" xfId="26945" xr:uid="{00000000-0005-0000-0000-0000FD480000}"/>
    <cellStyle name="Note 9 3 2 3" xfId="5537" xr:uid="{00000000-0005-0000-0000-0000FE480000}"/>
    <cellStyle name="Note 9 3 2 3 2" xfId="6624" xr:uid="{00000000-0005-0000-0000-0000FF480000}"/>
    <cellStyle name="Note 9 3 2 3 2 2" xfId="19966" xr:uid="{00000000-0005-0000-0000-000000490000}"/>
    <cellStyle name="Note 9 3 2 3 2 2 2" xfId="25736" xr:uid="{00000000-0005-0000-0000-000001490000}"/>
    <cellStyle name="Note 9 3 2 3 2 2 3" xfId="33439" xr:uid="{00000000-0005-0000-0000-000002490000}"/>
    <cellStyle name="Note 9 3 2 3 2 3" xfId="17064" xr:uid="{00000000-0005-0000-0000-000003490000}"/>
    <cellStyle name="Note 9 3 2 3 2 3 2" xfId="22906" xr:uid="{00000000-0005-0000-0000-000004490000}"/>
    <cellStyle name="Note 9 3 2 3 2 3 2 2" xfId="36369" xr:uid="{00000000-0005-0000-0000-000005490000}"/>
    <cellStyle name="Note 9 3 2 3 2 3 3" xfId="30587" xr:uid="{00000000-0005-0000-0000-000006490000}"/>
    <cellStyle name="Note 9 3 2 3 2 4" xfId="16452" xr:uid="{00000000-0005-0000-0000-000007490000}"/>
    <cellStyle name="Note 9 3 2 3 2 4 2" xfId="30069" xr:uid="{00000000-0005-0000-0000-000008490000}"/>
    <cellStyle name="Note 9 3 2 3 2 5" xfId="22392" xr:uid="{00000000-0005-0000-0000-000009490000}"/>
    <cellStyle name="Note 9 3 2 3 2 5 2" xfId="35855" xr:uid="{00000000-0005-0000-0000-00000A490000}"/>
    <cellStyle name="Note 9 3 2 3 2 6" xfId="28144" xr:uid="{00000000-0005-0000-0000-00000B490000}"/>
    <cellStyle name="Note 9 3 2 3 2 7" xfId="11641" xr:uid="{00000000-0005-0000-0000-00000C490000}"/>
    <cellStyle name="Note 9 3 2 3 3" xfId="19017" xr:uid="{00000000-0005-0000-0000-00000D490000}"/>
    <cellStyle name="Note 9 3 2 3 3 2" xfId="24789" xr:uid="{00000000-0005-0000-0000-00000E490000}"/>
    <cellStyle name="Note 9 3 2 3 3 3" xfId="32491" xr:uid="{00000000-0005-0000-0000-00000F490000}"/>
    <cellStyle name="Note 9 3 2 3 4" xfId="18496" xr:uid="{00000000-0005-0000-0000-000010490000}"/>
    <cellStyle name="Note 9 3 2 3 4 2" xfId="24271" xr:uid="{00000000-0005-0000-0000-000011490000}"/>
    <cellStyle name="Note 9 3 2 3 4 3" xfId="31972" xr:uid="{00000000-0005-0000-0000-000012490000}"/>
    <cellStyle name="Note 9 3 2 3 5" xfId="15366" xr:uid="{00000000-0005-0000-0000-000013490000}"/>
    <cellStyle name="Note 9 3 2 3 5 2" xfId="29171" xr:uid="{00000000-0005-0000-0000-000014490000}"/>
    <cellStyle name="Note 9 3 2 3 6" xfId="21493" xr:uid="{00000000-0005-0000-0000-000015490000}"/>
    <cellStyle name="Note 9 3 2 3 6 2" xfId="34956" xr:uid="{00000000-0005-0000-0000-000016490000}"/>
    <cellStyle name="Note 9 3 2 3 7" xfId="27245" xr:uid="{00000000-0005-0000-0000-000017490000}"/>
    <cellStyle name="Note 9 3 2 3 8" xfId="10980" xr:uid="{00000000-0005-0000-0000-000018490000}"/>
    <cellStyle name="Note 9 3 2 4" xfId="5432" xr:uid="{00000000-0005-0000-0000-000019490000}"/>
    <cellStyle name="Note 9 3 2 4 2" xfId="6519" xr:uid="{00000000-0005-0000-0000-00001A490000}"/>
    <cellStyle name="Note 9 3 2 4 2 2" xfId="19879" xr:uid="{00000000-0005-0000-0000-00001B490000}"/>
    <cellStyle name="Note 9 3 2 4 2 2 2" xfId="25649" xr:uid="{00000000-0005-0000-0000-00001C490000}"/>
    <cellStyle name="Note 9 3 2 4 2 2 3" xfId="33352" xr:uid="{00000000-0005-0000-0000-00001D490000}"/>
    <cellStyle name="Note 9 3 2 4 2 3" xfId="20370" xr:uid="{00000000-0005-0000-0000-00001E490000}"/>
    <cellStyle name="Note 9 3 2 4 2 3 2" xfId="26140" xr:uid="{00000000-0005-0000-0000-00001F490000}"/>
    <cellStyle name="Note 9 3 2 4 2 3 3" xfId="33843" xr:uid="{00000000-0005-0000-0000-000020490000}"/>
    <cellStyle name="Note 9 3 2 4 2 4" xfId="16348" xr:uid="{00000000-0005-0000-0000-000021490000}"/>
    <cellStyle name="Note 9 3 2 4 2 4 2" xfId="29987" xr:uid="{00000000-0005-0000-0000-000022490000}"/>
    <cellStyle name="Note 9 3 2 4 2 5" xfId="22309" xr:uid="{00000000-0005-0000-0000-000023490000}"/>
    <cellStyle name="Note 9 3 2 4 2 5 2" xfId="35772" xr:uid="{00000000-0005-0000-0000-000024490000}"/>
    <cellStyle name="Note 9 3 2 4 2 6" xfId="28061" xr:uid="{00000000-0005-0000-0000-000025490000}"/>
    <cellStyle name="Note 9 3 2 4 2 7" xfId="11578" xr:uid="{00000000-0005-0000-0000-000026490000}"/>
    <cellStyle name="Note 9 3 2 4 3" xfId="18927" xr:uid="{00000000-0005-0000-0000-000027490000}"/>
    <cellStyle name="Note 9 3 2 4 3 2" xfId="24699" xr:uid="{00000000-0005-0000-0000-000028490000}"/>
    <cellStyle name="Note 9 3 2 4 3 3" xfId="32401" xr:uid="{00000000-0005-0000-0000-000029490000}"/>
    <cellStyle name="Note 9 3 2 4 4" xfId="17478" xr:uid="{00000000-0005-0000-0000-00002A490000}"/>
    <cellStyle name="Note 9 3 2 4 4 2" xfId="23302" xr:uid="{00000000-0005-0000-0000-00002B490000}"/>
    <cellStyle name="Note 9 3 2 4 4 2 2" xfId="36765" xr:uid="{00000000-0005-0000-0000-00002C490000}"/>
    <cellStyle name="Note 9 3 2 4 4 3" xfId="30990" xr:uid="{00000000-0005-0000-0000-00002D490000}"/>
    <cellStyle name="Note 9 3 2 4 5" xfId="15262" xr:uid="{00000000-0005-0000-0000-00002E490000}"/>
    <cellStyle name="Note 9 3 2 4 5 2" xfId="29089" xr:uid="{00000000-0005-0000-0000-00002F490000}"/>
    <cellStyle name="Note 9 3 2 4 6" xfId="21410" xr:uid="{00000000-0005-0000-0000-000030490000}"/>
    <cellStyle name="Note 9 3 2 4 6 2" xfId="34873" xr:uid="{00000000-0005-0000-0000-000031490000}"/>
    <cellStyle name="Note 9 3 2 4 7" xfId="27162" xr:uid="{00000000-0005-0000-0000-000032490000}"/>
    <cellStyle name="Note 9 3 2 4 8" xfId="10917" xr:uid="{00000000-0005-0000-0000-000033490000}"/>
    <cellStyle name="Note 9 3 2 5" xfId="18196" xr:uid="{00000000-0005-0000-0000-000034490000}"/>
    <cellStyle name="Note 9 3 2 5 2" xfId="23994" xr:uid="{00000000-0005-0000-0000-000035490000}"/>
    <cellStyle name="Note 9 3 2 5 3" xfId="31692" xr:uid="{00000000-0005-0000-0000-000036490000}"/>
    <cellStyle name="Note 9 3 2 6" xfId="17977" xr:uid="{00000000-0005-0000-0000-000037490000}"/>
    <cellStyle name="Note 9 3 2 6 2" xfId="23785" xr:uid="{00000000-0005-0000-0000-000038490000}"/>
    <cellStyle name="Note 9 3 2 6 2 2" xfId="37248" xr:uid="{00000000-0005-0000-0000-000039490000}"/>
    <cellStyle name="Note 9 3 2 6 3" xfId="31481" xr:uid="{00000000-0005-0000-0000-00003A490000}"/>
    <cellStyle name="Note 9 3 2 7" xfId="20988" xr:uid="{00000000-0005-0000-0000-00003B490000}"/>
    <cellStyle name="Note 9 3 2 7 2" xfId="34451" xr:uid="{00000000-0005-0000-0000-00003C490000}"/>
    <cellStyle name="Note 9 3 2 8" xfId="10042" xr:uid="{00000000-0005-0000-0000-00003D490000}"/>
    <cellStyle name="Note 9 3 3" xfId="4556" xr:uid="{00000000-0005-0000-0000-00003E490000}"/>
    <cellStyle name="Note 9 3 3 10" xfId="10450" xr:uid="{00000000-0005-0000-0000-00003F490000}"/>
    <cellStyle name="Note 9 3 3 2" xfId="5231" xr:uid="{00000000-0005-0000-0000-000040490000}"/>
    <cellStyle name="Note 9 3 3 2 2" xfId="5954" xr:uid="{00000000-0005-0000-0000-000041490000}"/>
    <cellStyle name="Note 9 3 3 2 2 2" xfId="7041" xr:uid="{00000000-0005-0000-0000-000042490000}"/>
    <cellStyle name="Note 9 3 3 2 2 2 2" xfId="20337" xr:uid="{00000000-0005-0000-0000-000043490000}"/>
    <cellStyle name="Note 9 3 3 2 2 2 2 2" xfId="26107" xr:uid="{00000000-0005-0000-0000-000044490000}"/>
    <cellStyle name="Note 9 3 3 2 2 2 2 3" xfId="33810" xr:uid="{00000000-0005-0000-0000-000045490000}"/>
    <cellStyle name="Note 9 3 3 2 2 2 3" xfId="17175" xr:uid="{00000000-0005-0000-0000-000046490000}"/>
    <cellStyle name="Note 9 3 3 2 2 2 3 2" xfId="23014" xr:uid="{00000000-0005-0000-0000-000047490000}"/>
    <cellStyle name="Note 9 3 3 2 2 2 3 2 2" xfId="36477" xr:uid="{00000000-0005-0000-0000-000048490000}"/>
    <cellStyle name="Note 9 3 3 2 2 2 3 3" xfId="30696" xr:uid="{00000000-0005-0000-0000-000049490000}"/>
    <cellStyle name="Note 9 3 3 2 2 2 4" xfId="16869" xr:uid="{00000000-0005-0000-0000-00004A490000}"/>
    <cellStyle name="Note 9 3 3 2 2 2 4 2" xfId="30422" xr:uid="{00000000-0005-0000-0000-00004B490000}"/>
    <cellStyle name="Note 9 3 3 2 2 2 5" xfId="22745" xr:uid="{00000000-0005-0000-0000-00004C490000}"/>
    <cellStyle name="Note 9 3 3 2 2 2 5 2" xfId="36208" xr:uid="{00000000-0005-0000-0000-00004D490000}"/>
    <cellStyle name="Note 9 3 3 2 2 2 6" xfId="28497" xr:uid="{00000000-0005-0000-0000-00004E490000}"/>
    <cellStyle name="Note 9 3 3 2 2 2 7" xfId="11892" xr:uid="{00000000-0005-0000-0000-00004F490000}"/>
    <cellStyle name="Note 9 3 3 2 2 3" xfId="19388" xr:uid="{00000000-0005-0000-0000-000050490000}"/>
    <cellStyle name="Note 9 3 3 2 2 3 2" xfId="25159" xr:uid="{00000000-0005-0000-0000-000051490000}"/>
    <cellStyle name="Note 9 3 3 2 2 3 3" xfId="32861" xr:uid="{00000000-0005-0000-0000-000052490000}"/>
    <cellStyle name="Note 9 3 3 2 2 4" xfId="17893" xr:uid="{00000000-0005-0000-0000-000053490000}"/>
    <cellStyle name="Note 9 3 3 2 2 4 2" xfId="23703" xr:uid="{00000000-0005-0000-0000-000054490000}"/>
    <cellStyle name="Note 9 3 3 2 2 4 2 2" xfId="37166" xr:uid="{00000000-0005-0000-0000-000055490000}"/>
    <cellStyle name="Note 9 3 3 2 2 4 3" xfId="31397" xr:uid="{00000000-0005-0000-0000-000056490000}"/>
    <cellStyle name="Note 9 3 3 2 2 5" xfId="15783" xr:uid="{00000000-0005-0000-0000-000057490000}"/>
    <cellStyle name="Note 9 3 3 2 2 5 2" xfId="29524" xr:uid="{00000000-0005-0000-0000-000058490000}"/>
    <cellStyle name="Note 9 3 3 2 2 6" xfId="21846" xr:uid="{00000000-0005-0000-0000-000059490000}"/>
    <cellStyle name="Note 9 3 3 2 2 6 2" xfId="35309" xr:uid="{00000000-0005-0000-0000-00005A490000}"/>
    <cellStyle name="Note 9 3 3 2 2 7" xfId="27598" xr:uid="{00000000-0005-0000-0000-00005B490000}"/>
    <cellStyle name="Note 9 3 3 2 2 8" xfId="11231" xr:uid="{00000000-0005-0000-0000-00005C490000}"/>
    <cellStyle name="Note 9 3 3 2 3" xfId="6319" xr:uid="{00000000-0005-0000-0000-00005D490000}"/>
    <cellStyle name="Note 9 3 3 2 3 2" xfId="19686" xr:uid="{00000000-0005-0000-0000-00005E490000}"/>
    <cellStyle name="Note 9 3 3 2 3 2 2" xfId="25456" xr:uid="{00000000-0005-0000-0000-00005F490000}"/>
    <cellStyle name="Note 9 3 3 2 3 2 3" xfId="33159" xr:uid="{00000000-0005-0000-0000-000060490000}"/>
    <cellStyle name="Note 9 3 3 2 3 3" xfId="20619" xr:uid="{00000000-0005-0000-0000-000061490000}"/>
    <cellStyle name="Note 9 3 3 2 3 3 2" xfId="26383" xr:uid="{00000000-0005-0000-0000-000062490000}"/>
    <cellStyle name="Note 9 3 3 2 3 3 3" xfId="34088" xr:uid="{00000000-0005-0000-0000-000063490000}"/>
    <cellStyle name="Note 9 3 3 2 3 4" xfId="16148" xr:uid="{00000000-0005-0000-0000-000064490000}"/>
    <cellStyle name="Note 9 3 3 2 3 4 2" xfId="29797" xr:uid="{00000000-0005-0000-0000-000065490000}"/>
    <cellStyle name="Note 9 3 3 2 3 5" xfId="22119" xr:uid="{00000000-0005-0000-0000-000066490000}"/>
    <cellStyle name="Note 9 3 3 2 3 5 2" xfId="35582" xr:uid="{00000000-0005-0000-0000-000067490000}"/>
    <cellStyle name="Note 9 3 3 2 3 6" xfId="27871" xr:uid="{00000000-0005-0000-0000-000068490000}"/>
    <cellStyle name="Note 9 3 3 2 3 7" xfId="11438" xr:uid="{00000000-0005-0000-0000-000069490000}"/>
    <cellStyle name="Note 9 3 3 2 4" xfId="18734" xr:uid="{00000000-0005-0000-0000-00006A490000}"/>
    <cellStyle name="Note 9 3 3 2 4 2" xfId="24506" xr:uid="{00000000-0005-0000-0000-00006B490000}"/>
    <cellStyle name="Note 9 3 3 2 4 3" xfId="32208" xr:uid="{00000000-0005-0000-0000-00006C490000}"/>
    <cellStyle name="Note 9 3 3 2 5" xfId="17680" xr:uid="{00000000-0005-0000-0000-00006D490000}"/>
    <cellStyle name="Note 9 3 3 2 5 2" xfId="23495" xr:uid="{00000000-0005-0000-0000-00006E490000}"/>
    <cellStyle name="Note 9 3 3 2 5 2 2" xfId="36958" xr:uid="{00000000-0005-0000-0000-00006F490000}"/>
    <cellStyle name="Note 9 3 3 2 5 3" xfId="31186" xr:uid="{00000000-0005-0000-0000-000070490000}"/>
    <cellStyle name="Note 9 3 3 2 6" xfId="15061" xr:uid="{00000000-0005-0000-0000-000071490000}"/>
    <cellStyle name="Note 9 3 3 2 6 2" xfId="28898" xr:uid="{00000000-0005-0000-0000-000072490000}"/>
    <cellStyle name="Note 9 3 3 2 7" xfId="21219" xr:uid="{00000000-0005-0000-0000-000073490000}"/>
    <cellStyle name="Note 9 3 3 2 7 2" xfId="34682" xr:uid="{00000000-0005-0000-0000-000074490000}"/>
    <cellStyle name="Note 9 3 3 2 8" xfId="26972" xr:uid="{00000000-0005-0000-0000-000075490000}"/>
    <cellStyle name="Note 9 3 3 2 9" xfId="10776" xr:uid="{00000000-0005-0000-0000-000076490000}"/>
    <cellStyle name="Note 9 3 3 3" xfId="5545" xr:uid="{00000000-0005-0000-0000-000077490000}"/>
    <cellStyle name="Note 9 3 3 3 2" xfId="6632" xr:uid="{00000000-0005-0000-0000-000078490000}"/>
    <cellStyle name="Note 9 3 3 3 2 2" xfId="19974" xr:uid="{00000000-0005-0000-0000-000079490000}"/>
    <cellStyle name="Note 9 3 3 3 2 2 2" xfId="25744" xr:uid="{00000000-0005-0000-0000-00007A490000}"/>
    <cellStyle name="Note 9 3 3 3 2 2 3" xfId="33447" xr:uid="{00000000-0005-0000-0000-00007B490000}"/>
    <cellStyle name="Note 9 3 3 3 2 3" xfId="17988" xr:uid="{00000000-0005-0000-0000-00007C490000}"/>
    <cellStyle name="Note 9 3 3 3 2 3 2" xfId="23795" xr:uid="{00000000-0005-0000-0000-00007D490000}"/>
    <cellStyle name="Note 9 3 3 3 2 3 2 2" xfId="37258" xr:uid="{00000000-0005-0000-0000-00007E490000}"/>
    <cellStyle name="Note 9 3 3 3 2 3 3" xfId="31491" xr:uid="{00000000-0005-0000-0000-00007F490000}"/>
    <cellStyle name="Note 9 3 3 3 2 4" xfId="16460" xr:uid="{00000000-0005-0000-0000-000080490000}"/>
    <cellStyle name="Note 9 3 3 3 2 4 2" xfId="30077" xr:uid="{00000000-0005-0000-0000-000081490000}"/>
    <cellStyle name="Note 9 3 3 3 2 5" xfId="22400" xr:uid="{00000000-0005-0000-0000-000082490000}"/>
    <cellStyle name="Note 9 3 3 3 2 5 2" xfId="35863" xr:uid="{00000000-0005-0000-0000-000083490000}"/>
    <cellStyle name="Note 9 3 3 3 2 6" xfId="28152" xr:uid="{00000000-0005-0000-0000-000084490000}"/>
    <cellStyle name="Note 9 3 3 3 2 7" xfId="11646" xr:uid="{00000000-0005-0000-0000-000085490000}"/>
    <cellStyle name="Note 9 3 3 3 3" xfId="19025" xr:uid="{00000000-0005-0000-0000-000086490000}"/>
    <cellStyle name="Note 9 3 3 3 3 2" xfId="24797" xr:uid="{00000000-0005-0000-0000-000087490000}"/>
    <cellStyle name="Note 9 3 3 3 3 3" xfId="32499" xr:uid="{00000000-0005-0000-0000-000088490000}"/>
    <cellStyle name="Note 9 3 3 3 4" xfId="16930" xr:uid="{00000000-0005-0000-0000-000089490000}"/>
    <cellStyle name="Note 9 3 3 3 4 2" xfId="22781" xr:uid="{00000000-0005-0000-0000-00008A490000}"/>
    <cellStyle name="Note 9 3 3 3 4 2 2" xfId="36244" xr:uid="{00000000-0005-0000-0000-00008B490000}"/>
    <cellStyle name="Note 9 3 3 3 4 3" xfId="30459" xr:uid="{00000000-0005-0000-0000-00008C490000}"/>
    <cellStyle name="Note 9 3 3 3 5" xfId="15374" xr:uid="{00000000-0005-0000-0000-00008D490000}"/>
    <cellStyle name="Note 9 3 3 3 5 2" xfId="29179" xr:uid="{00000000-0005-0000-0000-00008E490000}"/>
    <cellStyle name="Note 9 3 3 3 6" xfId="21501" xr:uid="{00000000-0005-0000-0000-00008F490000}"/>
    <cellStyle name="Note 9 3 3 3 6 2" xfId="34964" xr:uid="{00000000-0005-0000-0000-000090490000}"/>
    <cellStyle name="Note 9 3 3 3 7" xfId="27253" xr:uid="{00000000-0005-0000-0000-000091490000}"/>
    <cellStyle name="Note 9 3 3 3 8" xfId="10985" xr:uid="{00000000-0005-0000-0000-000092490000}"/>
    <cellStyle name="Note 9 3 3 4" xfId="6063" xr:uid="{00000000-0005-0000-0000-000093490000}"/>
    <cellStyle name="Note 9 3 3 4 2" xfId="19470" xr:uid="{00000000-0005-0000-0000-000094490000}"/>
    <cellStyle name="Note 9 3 3 4 2 2" xfId="25240" xr:uid="{00000000-0005-0000-0000-000095490000}"/>
    <cellStyle name="Note 9 3 3 4 2 3" xfId="32943" xr:uid="{00000000-0005-0000-0000-000096490000}"/>
    <cellStyle name="Note 9 3 3 4 3" xfId="17137" xr:uid="{00000000-0005-0000-0000-000097490000}"/>
    <cellStyle name="Note 9 3 3 4 3 2" xfId="22978" xr:uid="{00000000-0005-0000-0000-000098490000}"/>
    <cellStyle name="Note 9 3 3 4 3 2 2" xfId="36441" xr:uid="{00000000-0005-0000-0000-000099490000}"/>
    <cellStyle name="Note 9 3 3 4 3 3" xfId="30659" xr:uid="{00000000-0005-0000-0000-00009A490000}"/>
    <cellStyle name="Note 9 3 3 4 4" xfId="15892" xr:uid="{00000000-0005-0000-0000-00009B490000}"/>
    <cellStyle name="Note 9 3 3 4 4 2" xfId="29595" xr:uid="{00000000-0005-0000-0000-00009C490000}"/>
    <cellStyle name="Note 9 3 3 4 5" xfId="21917" xr:uid="{00000000-0005-0000-0000-00009D490000}"/>
    <cellStyle name="Note 9 3 3 4 5 2" xfId="35380" xr:uid="{00000000-0005-0000-0000-00009E490000}"/>
    <cellStyle name="Note 9 3 3 4 6" xfId="27669" xr:uid="{00000000-0005-0000-0000-00009F490000}"/>
    <cellStyle name="Note 9 3 3 4 7" xfId="11296" xr:uid="{00000000-0005-0000-0000-0000A0490000}"/>
    <cellStyle name="Note 9 3 3 5" xfId="18387" xr:uid="{00000000-0005-0000-0000-0000A1490000}"/>
    <cellStyle name="Note 9 3 3 5 2" xfId="24166" xr:uid="{00000000-0005-0000-0000-0000A2490000}"/>
    <cellStyle name="Note 9 3 3 5 3" xfId="31867" xr:uid="{00000000-0005-0000-0000-0000A3490000}"/>
    <cellStyle name="Note 9 3 3 6" xfId="17358" xr:uid="{00000000-0005-0000-0000-0000A4490000}"/>
    <cellStyle name="Note 9 3 3 6 2" xfId="23187" xr:uid="{00000000-0005-0000-0000-0000A5490000}"/>
    <cellStyle name="Note 9 3 3 6 2 2" xfId="36650" xr:uid="{00000000-0005-0000-0000-0000A6490000}"/>
    <cellStyle name="Note 9 3 3 6 3" xfId="30874" xr:uid="{00000000-0005-0000-0000-0000A7490000}"/>
    <cellStyle name="Note 9 3 3 7" xfId="14610" xr:uid="{00000000-0005-0000-0000-0000A8490000}"/>
    <cellStyle name="Note 9 3 3 7 2" xfId="28674" xr:uid="{00000000-0005-0000-0000-0000A9490000}"/>
    <cellStyle name="Note 9 3 3 8" xfId="21016" xr:uid="{00000000-0005-0000-0000-0000AA490000}"/>
    <cellStyle name="Note 9 3 3 8 2" xfId="34479" xr:uid="{00000000-0005-0000-0000-0000AB490000}"/>
    <cellStyle name="Note 9 3 3 9" xfId="26771" xr:uid="{00000000-0005-0000-0000-0000AC490000}"/>
    <cellStyle name="Note 9 3 4" xfId="13205" xr:uid="{00000000-0005-0000-0000-0000AD490000}"/>
    <cellStyle name="Note 9 3 5" xfId="8969" xr:uid="{00000000-0005-0000-0000-0000AE490000}"/>
    <cellStyle name="Note 9 4" xfId="4396" xr:uid="{00000000-0005-0000-0000-0000AF490000}"/>
    <cellStyle name="Note 9 4 2" xfId="14454" xr:uid="{00000000-0005-0000-0000-0000B0490000}"/>
    <cellStyle name="Note 9 4 3" xfId="10308" xr:uid="{00000000-0005-0000-0000-0000B1490000}"/>
    <cellStyle name="Note 9 5" xfId="12149" xr:uid="{00000000-0005-0000-0000-0000B2490000}"/>
    <cellStyle name="Note 9 6" xfId="7525" xr:uid="{00000000-0005-0000-0000-0000B3490000}"/>
    <cellStyle name="Notes" xfId="351" xr:uid="{00000000-0005-0000-0000-0000B4490000}"/>
    <cellStyle name="Notes 2" xfId="3993" xr:uid="{00000000-0005-0000-0000-0000B5490000}"/>
    <cellStyle name="Notes 2 2" xfId="18197" xr:uid="{00000000-0005-0000-0000-0000B6490000}"/>
    <cellStyle name="Notes 2 2 2" xfId="31693" xr:uid="{00000000-0005-0000-0000-0000B7490000}"/>
    <cellStyle name="Notes 2 3" xfId="17173" xr:uid="{00000000-0005-0000-0000-0000B8490000}"/>
    <cellStyle name="Notes 2 3 2" xfId="30694" xr:uid="{00000000-0005-0000-0000-0000B9490000}"/>
    <cellStyle name="Notes 2 4" xfId="17371" xr:uid="{00000000-0005-0000-0000-0000BA490000}"/>
    <cellStyle name="Notes 2 4 2" xfId="30887" xr:uid="{00000000-0005-0000-0000-0000BB490000}"/>
    <cellStyle name="Notes 2 5" xfId="14257" xr:uid="{00000000-0005-0000-0000-0000BC490000}"/>
    <cellStyle name="Notes 2 5 2" xfId="28642" xr:uid="{00000000-0005-0000-0000-0000BD490000}"/>
    <cellStyle name="Notes 2 6" xfId="10043" xr:uid="{00000000-0005-0000-0000-0000BE490000}"/>
    <cellStyle name="Notes 3" xfId="17004" xr:uid="{00000000-0005-0000-0000-0000BF490000}"/>
    <cellStyle name="Notes 3 2" xfId="30532" xr:uid="{00000000-0005-0000-0000-0000C0490000}"/>
    <cellStyle name="Notes 4" xfId="18567" xr:uid="{00000000-0005-0000-0000-0000C1490000}"/>
    <cellStyle name="Notes 4 2" xfId="32041" xr:uid="{00000000-0005-0000-0000-0000C2490000}"/>
    <cellStyle name="Notes 5" xfId="17666" xr:uid="{00000000-0005-0000-0000-0000C3490000}"/>
    <cellStyle name="Notes 5 2" xfId="31173" xr:uid="{00000000-0005-0000-0000-0000C4490000}"/>
    <cellStyle name="Notes 6" xfId="11997" xr:uid="{00000000-0005-0000-0000-0000C5490000}"/>
    <cellStyle name="Notes 6 2" xfId="28534" xr:uid="{00000000-0005-0000-0000-0000C6490000}"/>
    <cellStyle name="Notes 7" xfId="7252" xr:uid="{00000000-0005-0000-0000-0000C7490000}"/>
    <cellStyle name="NotInput" xfId="3994" xr:uid="{00000000-0005-0000-0000-0000C8490000}"/>
    <cellStyle name="NotInput 2" xfId="10044" xr:uid="{00000000-0005-0000-0000-0000C9490000}"/>
    <cellStyle name="Number" xfId="3995" xr:uid="{00000000-0005-0000-0000-0000CA490000}"/>
    <cellStyle name="Number - retain format" xfId="75" xr:uid="{00000000-0005-0000-0000-0000CB490000}"/>
    <cellStyle name="Number Input" xfId="3996" xr:uid="{00000000-0005-0000-0000-0000CC490000}"/>
    <cellStyle name="Number Total" xfId="3997" xr:uid="{00000000-0005-0000-0000-0000CD490000}"/>
    <cellStyle name="Number Total 2" xfId="10045" xr:uid="{00000000-0005-0000-0000-0000CE490000}"/>
    <cellStyle name="Number, 0 dec" xfId="352" xr:uid="{00000000-0005-0000-0000-0000CF490000}"/>
    <cellStyle name="Number, 1 dec" xfId="353" xr:uid="{00000000-0005-0000-0000-0000D0490000}"/>
    <cellStyle name="Number, 2 dec" xfId="354" xr:uid="{00000000-0005-0000-0000-0000D1490000}"/>
    <cellStyle name="Numbers Bold" xfId="3998" xr:uid="{00000000-0005-0000-0000-0000D2490000}"/>
    <cellStyle name="Numbers Bold (0)" xfId="355" xr:uid="{00000000-0005-0000-0000-0000D3490000}"/>
    <cellStyle name="Numbers Bold (0) 2" xfId="7253" xr:uid="{00000000-0005-0000-0000-0000D4490000}"/>
    <cellStyle name="Numbers Bold (0) 2 2" xfId="37479" xr:uid="{00000000-0005-0000-0000-0000D5490000}"/>
    <cellStyle name="Numbers Bold (no point)" xfId="3999" xr:uid="{00000000-0005-0000-0000-0000D6490000}"/>
    <cellStyle name="Numbers Bold (no point) 2" xfId="10047" xr:uid="{00000000-0005-0000-0000-0000D7490000}"/>
    <cellStyle name="Numbers Bold 2" xfId="10046" xr:uid="{00000000-0005-0000-0000-0000D8490000}"/>
    <cellStyle name="Numbers Light" xfId="4000" xr:uid="{00000000-0005-0000-0000-0000D9490000}"/>
    <cellStyle name="Numbers Light (0)" xfId="4001" xr:uid="{00000000-0005-0000-0000-0000DA490000}"/>
    <cellStyle name="Numbers Light (0) 2" xfId="10049" xr:uid="{00000000-0005-0000-0000-0000DB490000}"/>
    <cellStyle name="Numbers Light (no point)" xfId="4002" xr:uid="{00000000-0005-0000-0000-0000DC490000}"/>
    <cellStyle name="Numbers Light (no point) 2" xfId="10050" xr:uid="{00000000-0005-0000-0000-0000DD490000}"/>
    <cellStyle name="Numbers Light 2" xfId="10048" xr:uid="{00000000-0005-0000-0000-0000DE490000}"/>
    <cellStyle name="NumberVarDec" xfId="4003" xr:uid="{00000000-0005-0000-0000-0000DF490000}"/>
    <cellStyle name="NumberVarDec 2" xfId="10051" xr:uid="{00000000-0005-0000-0000-0000E0490000}"/>
    <cellStyle name="Numeric Format" xfId="37354" xr:uid="{00000000-0005-0000-0000-0000E1490000}"/>
    <cellStyle name="Numeric Format 2" xfId="37480" xr:uid="{00000000-0005-0000-0000-0000E2490000}"/>
    <cellStyle name="N葯Б" xfId="4004" xr:uid="{00000000-0005-0000-0000-0000E3490000}"/>
    <cellStyle name="Œ…‹æØ‚è [0.00]_INVDEC" xfId="4005" xr:uid="{00000000-0005-0000-0000-0000E4490000}"/>
    <cellStyle name="Œ…‹æØ‚è_INVDEC" xfId="4006" xr:uid="{00000000-0005-0000-0000-0000E5490000}"/>
    <cellStyle name="Option" xfId="4007" xr:uid="{00000000-0005-0000-0000-0000E6490000}"/>
    <cellStyle name="OtherSEEntry" xfId="4008" xr:uid="{00000000-0005-0000-0000-0000E7490000}"/>
    <cellStyle name="Output" xfId="23" builtinId="21" customBuiltin="1"/>
    <cellStyle name="Output 2" xfId="611" xr:uid="{00000000-0005-0000-0000-0000E9490000}"/>
    <cellStyle name="Output 2 2" xfId="4971" xr:uid="{00000000-0005-0000-0000-0000EA490000}"/>
    <cellStyle name="Output 2 2 10" xfId="26829" xr:uid="{00000000-0005-0000-0000-0000EB490000}"/>
    <cellStyle name="Output 2 2 11" xfId="10625" xr:uid="{00000000-0005-0000-0000-0000EC490000}"/>
    <cellStyle name="Output 2 2 2" xfId="4972" xr:uid="{00000000-0005-0000-0000-0000ED490000}"/>
    <cellStyle name="Output 2 2 2 10" xfId="21076" xr:uid="{00000000-0005-0000-0000-0000EE490000}"/>
    <cellStyle name="Output 2 2 2 10 2" xfId="34539" xr:uid="{00000000-0005-0000-0000-0000EF490000}"/>
    <cellStyle name="Output 2 2 2 11" xfId="26830" xr:uid="{00000000-0005-0000-0000-0000F0490000}"/>
    <cellStyle name="Output 2 2 2 12" xfId="10626" xr:uid="{00000000-0005-0000-0000-0000F1490000}"/>
    <cellStyle name="Output 2 2 2 2" xfId="4973" xr:uid="{00000000-0005-0000-0000-0000F2490000}"/>
    <cellStyle name="Output 2 2 2 2 10" xfId="10627" xr:uid="{00000000-0005-0000-0000-0000F3490000}"/>
    <cellStyle name="Output 2 2 2 2 2" xfId="5638" xr:uid="{00000000-0005-0000-0000-0000F4490000}"/>
    <cellStyle name="Output 2 2 2 2 2 2" xfId="6725" xr:uid="{00000000-0005-0000-0000-0000F5490000}"/>
    <cellStyle name="Output 2 2 2 2 2 2 2" xfId="20049" xr:uid="{00000000-0005-0000-0000-0000F6490000}"/>
    <cellStyle name="Output 2 2 2 2 2 2 2 2" xfId="25819" xr:uid="{00000000-0005-0000-0000-0000F7490000}"/>
    <cellStyle name="Output 2 2 2 2 2 2 2 3" xfId="33522" xr:uid="{00000000-0005-0000-0000-0000F8490000}"/>
    <cellStyle name="Output 2 2 2 2 2 2 3" xfId="18316" xr:uid="{00000000-0005-0000-0000-0000F9490000}"/>
    <cellStyle name="Output 2 2 2 2 2 2 3 2" xfId="24096" xr:uid="{00000000-0005-0000-0000-0000FA490000}"/>
    <cellStyle name="Output 2 2 2 2 2 2 3 3" xfId="31797" xr:uid="{00000000-0005-0000-0000-0000FB490000}"/>
    <cellStyle name="Output 2 2 2 2 2 2 4" xfId="16553" xr:uid="{00000000-0005-0000-0000-0000FC490000}"/>
    <cellStyle name="Output 2 2 2 2 2 2 4 2" xfId="30145" xr:uid="{00000000-0005-0000-0000-0000FD490000}"/>
    <cellStyle name="Output 2 2 2 2 2 2 5" xfId="22468" xr:uid="{00000000-0005-0000-0000-0000FE490000}"/>
    <cellStyle name="Output 2 2 2 2 2 2 5 2" xfId="35931" xr:uid="{00000000-0005-0000-0000-0000FF490000}"/>
    <cellStyle name="Output 2 2 2 2 2 2 6" xfId="28220" xr:uid="{00000000-0005-0000-0000-0000004A0000}"/>
    <cellStyle name="Output 2 2 2 2 2 2 7" xfId="11681" xr:uid="{00000000-0005-0000-0000-0000014A0000}"/>
    <cellStyle name="Output 2 2 2 2 2 3" xfId="19100" xr:uid="{00000000-0005-0000-0000-0000024A0000}"/>
    <cellStyle name="Output 2 2 2 2 2 3 2" xfId="24872" xr:uid="{00000000-0005-0000-0000-0000034A0000}"/>
    <cellStyle name="Output 2 2 2 2 2 3 3" xfId="32574" xr:uid="{00000000-0005-0000-0000-0000044A0000}"/>
    <cellStyle name="Output 2 2 2 2 2 4" xfId="20738" xr:uid="{00000000-0005-0000-0000-0000054A0000}"/>
    <cellStyle name="Output 2 2 2 2 2 4 2" xfId="26501" xr:uid="{00000000-0005-0000-0000-0000064A0000}"/>
    <cellStyle name="Output 2 2 2 2 2 4 3" xfId="34206" xr:uid="{00000000-0005-0000-0000-0000074A0000}"/>
    <cellStyle name="Output 2 2 2 2 2 5" xfId="15467" xr:uid="{00000000-0005-0000-0000-0000084A0000}"/>
    <cellStyle name="Output 2 2 2 2 2 5 2" xfId="29247" xr:uid="{00000000-0005-0000-0000-0000094A0000}"/>
    <cellStyle name="Output 2 2 2 2 2 6" xfId="21569" xr:uid="{00000000-0005-0000-0000-00000A4A0000}"/>
    <cellStyle name="Output 2 2 2 2 2 6 2" xfId="35032" xr:uid="{00000000-0005-0000-0000-00000B4A0000}"/>
    <cellStyle name="Output 2 2 2 2 2 7" xfId="27321" xr:uid="{00000000-0005-0000-0000-00000C4A0000}"/>
    <cellStyle name="Output 2 2 2 2 2 8" xfId="11020" xr:uid="{00000000-0005-0000-0000-00000D4A0000}"/>
    <cellStyle name="Output 2 2 2 2 3" xfId="5813" xr:uid="{00000000-0005-0000-0000-00000E4A0000}"/>
    <cellStyle name="Output 2 2 2 2 3 2" xfId="6900" xr:uid="{00000000-0005-0000-0000-00000F4A0000}"/>
    <cellStyle name="Output 2 2 2 2 3 2 2" xfId="20196" xr:uid="{00000000-0005-0000-0000-0000104A0000}"/>
    <cellStyle name="Output 2 2 2 2 3 2 2 2" xfId="25966" xr:uid="{00000000-0005-0000-0000-0000114A0000}"/>
    <cellStyle name="Output 2 2 2 2 3 2 2 3" xfId="33669" xr:uid="{00000000-0005-0000-0000-0000124A0000}"/>
    <cellStyle name="Output 2 2 2 2 3 2 3" xfId="20667" xr:uid="{00000000-0005-0000-0000-0000134A0000}"/>
    <cellStyle name="Output 2 2 2 2 3 2 3 2" xfId="26430" xr:uid="{00000000-0005-0000-0000-0000144A0000}"/>
    <cellStyle name="Output 2 2 2 2 3 2 3 3" xfId="34135" xr:uid="{00000000-0005-0000-0000-0000154A0000}"/>
    <cellStyle name="Output 2 2 2 2 3 2 4" xfId="16728" xr:uid="{00000000-0005-0000-0000-0000164A0000}"/>
    <cellStyle name="Output 2 2 2 2 3 2 4 2" xfId="30281" xr:uid="{00000000-0005-0000-0000-0000174A0000}"/>
    <cellStyle name="Output 2 2 2 2 3 2 5" xfId="22604" xr:uid="{00000000-0005-0000-0000-0000184A0000}"/>
    <cellStyle name="Output 2 2 2 2 3 2 5 2" xfId="36067" xr:uid="{00000000-0005-0000-0000-0000194A0000}"/>
    <cellStyle name="Output 2 2 2 2 3 2 6" xfId="28356" xr:uid="{00000000-0005-0000-0000-00001A4A0000}"/>
    <cellStyle name="Output 2 2 2 2 3 2 7" xfId="11780" xr:uid="{00000000-0005-0000-0000-00001B4A0000}"/>
    <cellStyle name="Output 2 2 2 2 3 3" xfId="19247" xr:uid="{00000000-0005-0000-0000-00001C4A0000}"/>
    <cellStyle name="Output 2 2 2 2 3 3 2" xfId="25018" xr:uid="{00000000-0005-0000-0000-00001D4A0000}"/>
    <cellStyle name="Output 2 2 2 2 3 3 3" xfId="32720" xr:uid="{00000000-0005-0000-0000-00001E4A0000}"/>
    <cellStyle name="Output 2 2 2 2 3 4" xfId="18075" xr:uid="{00000000-0005-0000-0000-00001F4A0000}"/>
    <cellStyle name="Output 2 2 2 2 3 4 2" xfId="23877" xr:uid="{00000000-0005-0000-0000-0000204A0000}"/>
    <cellStyle name="Output 2 2 2 2 3 4 3" xfId="31574" xr:uid="{00000000-0005-0000-0000-0000214A0000}"/>
    <cellStyle name="Output 2 2 2 2 3 5" xfId="15642" xr:uid="{00000000-0005-0000-0000-0000224A0000}"/>
    <cellStyle name="Output 2 2 2 2 3 5 2" xfId="29383" xr:uid="{00000000-0005-0000-0000-0000234A0000}"/>
    <cellStyle name="Output 2 2 2 2 3 6" xfId="21705" xr:uid="{00000000-0005-0000-0000-0000244A0000}"/>
    <cellStyle name="Output 2 2 2 2 3 6 2" xfId="35168" xr:uid="{00000000-0005-0000-0000-0000254A0000}"/>
    <cellStyle name="Output 2 2 2 2 3 7" xfId="27457" xr:uid="{00000000-0005-0000-0000-0000264A0000}"/>
    <cellStyle name="Output 2 2 2 2 3 8" xfId="11119" xr:uid="{00000000-0005-0000-0000-0000274A0000}"/>
    <cellStyle name="Output 2 2 2 2 4" xfId="6140" xr:uid="{00000000-0005-0000-0000-0000284A0000}"/>
    <cellStyle name="Output 2 2 2 2 4 2" xfId="19535" xr:uid="{00000000-0005-0000-0000-0000294A0000}"/>
    <cellStyle name="Output 2 2 2 2 4 2 2" xfId="25305" xr:uid="{00000000-0005-0000-0000-00002A4A0000}"/>
    <cellStyle name="Output 2 2 2 2 4 2 3" xfId="33008" xr:uid="{00000000-0005-0000-0000-00002B4A0000}"/>
    <cellStyle name="Output 2 2 2 2 4 3" xfId="17649" xr:uid="{00000000-0005-0000-0000-00002C4A0000}"/>
    <cellStyle name="Output 2 2 2 2 4 3 2" xfId="23467" xr:uid="{00000000-0005-0000-0000-00002D4A0000}"/>
    <cellStyle name="Output 2 2 2 2 4 3 2 2" xfId="36930" xr:uid="{00000000-0005-0000-0000-00002E4A0000}"/>
    <cellStyle name="Output 2 2 2 2 4 3 3" xfId="31157" xr:uid="{00000000-0005-0000-0000-00002F4A0000}"/>
    <cellStyle name="Output 2 2 2 2 4 4" xfId="15969" xr:uid="{00000000-0005-0000-0000-0000304A0000}"/>
    <cellStyle name="Output 2 2 2 2 4 4 2" xfId="29656" xr:uid="{00000000-0005-0000-0000-0000314A0000}"/>
    <cellStyle name="Output 2 2 2 2 4 5" xfId="21978" xr:uid="{00000000-0005-0000-0000-0000324A0000}"/>
    <cellStyle name="Output 2 2 2 2 4 5 2" xfId="35441" xr:uid="{00000000-0005-0000-0000-0000334A0000}"/>
    <cellStyle name="Output 2 2 2 2 4 6" xfId="27730" xr:uid="{00000000-0005-0000-0000-0000344A0000}"/>
    <cellStyle name="Output 2 2 2 2 4 7" xfId="11321" xr:uid="{00000000-0005-0000-0000-0000354A0000}"/>
    <cellStyle name="Output 2 2 2 2 5" xfId="18559" xr:uid="{00000000-0005-0000-0000-0000364A0000}"/>
    <cellStyle name="Output 2 2 2 2 5 2" xfId="24332" xr:uid="{00000000-0005-0000-0000-0000374A0000}"/>
    <cellStyle name="Output 2 2 2 2 5 3" xfId="32033" xr:uid="{00000000-0005-0000-0000-0000384A0000}"/>
    <cellStyle name="Output 2 2 2 2 6" xfId="20490" xr:uid="{00000000-0005-0000-0000-0000394A0000}"/>
    <cellStyle name="Output 2 2 2 2 6 2" xfId="26257" xr:uid="{00000000-0005-0000-0000-00003A4A0000}"/>
    <cellStyle name="Output 2 2 2 2 6 3" xfId="33961" xr:uid="{00000000-0005-0000-0000-00003B4A0000}"/>
    <cellStyle name="Output 2 2 2 2 7" xfId="14873" xr:uid="{00000000-0005-0000-0000-00003C4A0000}"/>
    <cellStyle name="Output 2 2 2 2 7 2" xfId="28756" xr:uid="{00000000-0005-0000-0000-00003D4A0000}"/>
    <cellStyle name="Output 2 2 2 2 8" xfId="21077" xr:uid="{00000000-0005-0000-0000-00003E4A0000}"/>
    <cellStyle name="Output 2 2 2 2 8 2" xfId="34540" xr:uid="{00000000-0005-0000-0000-00003F4A0000}"/>
    <cellStyle name="Output 2 2 2 2 9" xfId="26831" xr:uid="{00000000-0005-0000-0000-0000404A0000}"/>
    <cellStyle name="Output 2 2 2 3" xfId="4974" xr:uid="{00000000-0005-0000-0000-0000414A0000}"/>
    <cellStyle name="Output 2 2 2 3 10" xfId="10628" xr:uid="{00000000-0005-0000-0000-0000424A0000}"/>
    <cellStyle name="Output 2 2 2 3 2" xfId="5639" xr:uid="{00000000-0005-0000-0000-0000434A0000}"/>
    <cellStyle name="Output 2 2 2 3 2 2" xfId="6726" xr:uid="{00000000-0005-0000-0000-0000444A0000}"/>
    <cellStyle name="Output 2 2 2 3 2 2 2" xfId="20050" xr:uid="{00000000-0005-0000-0000-0000454A0000}"/>
    <cellStyle name="Output 2 2 2 3 2 2 2 2" xfId="25820" xr:uid="{00000000-0005-0000-0000-0000464A0000}"/>
    <cellStyle name="Output 2 2 2 3 2 2 2 3" xfId="33523" xr:uid="{00000000-0005-0000-0000-0000474A0000}"/>
    <cellStyle name="Output 2 2 2 3 2 2 3" xfId="20023" xr:uid="{00000000-0005-0000-0000-0000484A0000}"/>
    <cellStyle name="Output 2 2 2 3 2 2 3 2" xfId="25793" xr:uid="{00000000-0005-0000-0000-0000494A0000}"/>
    <cellStyle name="Output 2 2 2 3 2 2 3 3" xfId="33496" xr:uid="{00000000-0005-0000-0000-00004A4A0000}"/>
    <cellStyle name="Output 2 2 2 3 2 2 4" xfId="16554" xr:uid="{00000000-0005-0000-0000-00004B4A0000}"/>
    <cellStyle name="Output 2 2 2 3 2 2 4 2" xfId="30146" xr:uid="{00000000-0005-0000-0000-00004C4A0000}"/>
    <cellStyle name="Output 2 2 2 3 2 2 5" xfId="22469" xr:uid="{00000000-0005-0000-0000-00004D4A0000}"/>
    <cellStyle name="Output 2 2 2 3 2 2 5 2" xfId="35932" xr:uid="{00000000-0005-0000-0000-00004E4A0000}"/>
    <cellStyle name="Output 2 2 2 3 2 2 6" xfId="28221" xr:uid="{00000000-0005-0000-0000-00004F4A0000}"/>
    <cellStyle name="Output 2 2 2 3 2 2 7" xfId="11682" xr:uid="{00000000-0005-0000-0000-0000504A0000}"/>
    <cellStyle name="Output 2 2 2 3 2 3" xfId="19101" xr:uid="{00000000-0005-0000-0000-0000514A0000}"/>
    <cellStyle name="Output 2 2 2 3 2 3 2" xfId="24873" xr:uid="{00000000-0005-0000-0000-0000524A0000}"/>
    <cellStyle name="Output 2 2 2 3 2 3 3" xfId="32575" xr:uid="{00000000-0005-0000-0000-0000534A0000}"/>
    <cellStyle name="Output 2 2 2 3 2 4" xfId="17061" xr:uid="{00000000-0005-0000-0000-0000544A0000}"/>
    <cellStyle name="Output 2 2 2 3 2 4 2" xfId="22903" xr:uid="{00000000-0005-0000-0000-0000554A0000}"/>
    <cellStyle name="Output 2 2 2 3 2 4 2 2" xfId="36366" xr:uid="{00000000-0005-0000-0000-0000564A0000}"/>
    <cellStyle name="Output 2 2 2 3 2 4 3" xfId="30584" xr:uid="{00000000-0005-0000-0000-0000574A0000}"/>
    <cellStyle name="Output 2 2 2 3 2 5" xfId="15468" xr:uid="{00000000-0005-0000-0000-0000584A0000}"/>
    <cellStyle name="Output 2 2 2 3 2 5 2" xfId="29248" xr:uid="{00000000-0005-0000-0000-0000594A0000}"/>
    <cellStyle name="Output 2 2 2 3 2 6" xfId="21570" xr:uid="{00000000-0005-0000-0000-00005A4A0000}"/>
    <cellStyle name="Output 2 2 2 3 2 6 2" xfId="35033" xr:uid="{00000000-0005-0000-0000-00005B4A0000}"/>
    <cellStyle name="Output 2 2 2 3 2 7" xfId="27322" xr:uid="{00000000-0005-0000-0000-00005C4A0000}"/>
    <cellStyle name="Output 2 2 2 3 2 8" xfId="11021" xr:uid="{00000000-0005-0000-0000-00005D4A0000}"/>
    <cellStyle name="Output 2 2 2 3 3" xfId="5814" xr:uid="{00000000-0005-0000-0000-00005E4A0000}"/>
    <cellStyle name="Output 2 2 2 3 3 2" xfId="6901" xr:uid="{00000000-0005-0000-0000-00005F4A0000}"/>
    <cellStyle name="Output 2 2 2 3 3 2 2" xfId="20197" xr:uid="{00000000-0005-0000-0000-0000604A0000}"/>
    <cellStyle name="Output 2 2 2 3 3 2 2 2" xfId="25967" xr:uid="{00000000-0005-0000-0000-0000614A0000}"/>
    <cellStyle name="Output 2 2 2 3 3 2 2 3" xfId="33670" xr:uid="{00000000-0005-0000-0000-0000624A0000}"/>
    <cellStyle name="Output 2 2 2 3 3 2 3" xfId="17520" xr:uid="{00000000-0005-0000-0000-0000634A0000}"/>
    <cellStyle name="Output 2 2 2 3 3 2 3 2" xfId="23341" xr:uid="{00000000-0005-0000-0000-0000644A0000}"/>
    <cellStyle name="Output 2 2 2 3 3 2 3 2 2" xfId="36804" xr:uid="{00000000-0005-0000-0000-0000654A0000}"/>
    <cellStyle name="Output 2 2 2 3 3 2 3 3" xfId="31029" xr:uid="{00000000-0005-0000-0000-0000664A0000}"/>
    <cellStyle name="Output 2 2 2 3 3 2 4" xfId="16729" xr:uid="{00000000-0005-0000-0000-0000674A0000}"/>
    <cellStyle name="Output 2 2 2 3 3 2 4 2" xfId="30282" xr:uid="{00000000-0005-0000-0000-0000684A0000}"/>
    <cellStyle name="Output 2 2 2 3 3 2 5" xfId="22605" xr:uid="{00000000-0005-0000-0000-0000694A0000}"/>
    <cellStyle name="Output 2 2 2 3 3 2 5 2" xfId="36068" xr:uid="{00000000-0005-0000-0000-00006A4A0000}"/>
    <cellStyle name="Output 2 2 2 3 3 2 6" xfId="28357" xr:uid="{00000000-0005-0000-0000-00006B4A0000}"/>
    <cellStyle name="Output 2 2 2 3 3 2 7" xfId="11781" xr:uid="{00000000-0005-0000-0000-00006C4A0000}"/>
    <cellStyle name="Output 2 2 2 3 3 3" xfId="19248" xr:uid="{00000000-0005-0000-0000-00006D4A0000}"/>
    <cellStyle name="Output 2 2 2 3 3 3 2" xfId="25019" xr:uid="{00000000-0005-0000-0000-00006E4A0000}"/>
    <cellStyle name="Output 2 2 2 3 3 3 3" xfId="32721" xr:uid="{00000000-0005-0000-0000-00006F4A0000}"/>
    <cellStyle name="Output 2 2 2 3 3 4" xfId="20699" xr:uid="{00000000-0005-0000-0000-0000704A0000}"/>
    <cellStyle name="Output 2 2 2 3 3 4 2" xfId="26462" xr:uid="{00000000-0005-0000-0000-0000714A0000}"/>
    <cellStyle name="Output 2 2 2 3 3 4 3" xfId="34167" xr:uid="{00000000-0005-0000-0000-0000724A0000}"/>
    <cellStyle name="Output 2 2 2 3 3 5" xfId="15643" xr:uid="{00000000-0005-0000-0000-0000734A0000}"/>
    <cellStyle name="Output 2 2 2 3 3 5 2" xfId="29384" xr:uid="{00000000-0005-0000-0000-0000744A0000}"/>
    <cellStyle name="Output 2 2 2 3 3 6" xfId="21706" xr:uid="{00000000-0005-0000-0000-0000754A0000}"/>
    <cellStyle name="Output 2 2 2 3 3 6 2" xfId="35169" xr:uid="{00000000-0005-0000-0000-0000764A0000}"/>
    <cellStyle name="Output 2 2 2 3 3 7" xfId="27458" xr:uid="{00000000-0005-0000-0000-0000774A0000}"/>
    <cellStyle name="Output 2 2 2 3 3 8" xfId="11120" xr:uid="{00000000-0005-0000-0000-0000784A0000}"/>
    <cellStyle name="Output 2 2 2 3 4" xfId="6141" xr:uid="{00000000-0005-0000-0000-0000794A0000}"/>
    <cellStyle name="Output 2 2 2 3 4 2" xfId="19536" xr:uid="{00000000-0005-0000-0000-00007A4A0000}"/>
    <cellStyle name="Output 2 2 2 3 4 2 2" xfId="25306" xr:uid="{00000000-0005-0000-0000-00007B4A0000}"/>
    <cellStyle name="Output 2 2 2 3 4 2 3" xfId="33009" xr:uid="{00000000-0005-0000-0000-00007C4A0000}"/>
    <cellStyle name="Output 2 2 2 3 4 3" xfId="17881" xr:uid="{00000000-0005-0000-0000-00007D4A0000}"/>
    <cellStyle name="Output 2 2 2 3 4 3 2" xfId="23692" xr:uid="{00000000-0005-0000-0000-00007E4A0000}"/>
    <cellStyle name="Output 2 2 2 3 4 3 2 2" xfId="37155" xr:uid="{00000000-0005-0000-0000-00007F4A0000}"/>
    <cellStyle name="Output 2 2 2 3 4 3 3" xfId="31385" xr:uid="{00000000-0005-0000-0000-0000804A0000}"/>
    <cellStyle name="Output 2 2 2 3 4 4" xfId="15970" xr:uid="{00000000-0005-0000-0000-0000814A0000}"/>
    <cellStyle name="Output 2 2 2 3 4 4 2" xfId="29657" xr:uid="{00000000-0005-0000-0000-0000824A0000}"/>
    <cellStyle name="Output 2 2 2 3 4 5" xfId="21979" xr:uid="{00000000-0005-0000-0000-0000834A0000}"/>
    <cellStyle name="Output 2 2 2 3 4 5 2" xfId="35442" xr:uid="{00000000-0005-0000-0000-0000844A0000}"/>
    <cellStyle name="Output 2 2 2 3 4 6" xfId="27731" xr:uid="{00000000-0005-0000-0000-0000854A0000}"/>
    <cellStyle name="Output 2 2 2 3 4 7" xfId="11322" xr:uid="{00000000-0005-0000-0000-0000864A0000}"/>
    <cellStyle name="Output 2 2 2 3 5" xfId="18560" xr:uid="{00000000-0005-0000-0000-0000874A0000}"/>
    <cellStyle name="Output 2 2 2 3 5 2" xfId="24333" xr:uid="{00000000-0005-0000-0000-0000884A0000}"/>
    <cellStyle name="Output 2 2 2 3 5 3" xfId="32034" xr:uid="{00000000-0005-0000-0000-0000894A0000}"/>
    <cellStyle name="Output 2 2 2 3 6" xfId="17193" xr:uid="{00000000-0005-0000-0000-00008A4A0000}"/>
    <cellStyle name="Output 2 2 2 3 6 2" xfId="23032" xr:uid="{00000000-0005-0000-0000-00008B4A0000}"/>
    <cellStyle name="Output 2 2 2 3 6 2 2" xfId="36495" xr:uid="{00000000-0005-0000-0000-00008C4A0000}"/>
    <cellStyle name="Output 2 2 2 3 6 3" xfId="30714" xr:uid="{00000000-0005-0000-0000-00008D4A0000}"/>
    <cellStyle name="Output 2 2 2 3 7" xfId="14874" xr:uid="{00000000-0005-0000-0000-00008E4A0000}"/>
    <cellStyle name="Output 2 2 2 3 7 2" xfId="28757" xr:uid="{00000000-0005-0000-0000-00008F4A0000}"/>
    <cellStyle name="Output 2 2 2 3 8" xfId="21078" xr:uid="{00000000-0005-0000-0000-0000904A0000}"/>
    <cellStyle name="Output 2 2 2 3 8 2" xfId="34541" xr:uid="{00000000-0005-0000-0000-0000914A0000}"/>
    <cellStyle name="Output 2 2 2 3 9" xfId="26832" xr:uid="{00000000-0005-0000-0000-0000924A0000}"/>
    <cellStyle name="Output 2 2 2 4" xfId="5637" xr:uid="{00000000-0005-0000-0000-0000934A0000}"/>
    <cellStyle name="Output 2 2 2 4 2" xfId="6724" xr:uid="{00000000-0005-0000-0000-0000944A0000}"/>
    <cellStyle name="Output 2 2 2 4 2 2" xfId="20048" xr:uid="{00000000-0005-0000-0000-0000954A0000}"/>
    <cellStyle name="Output 2 2 2 4 2 2 2" xfId="25818" xr:uid="{00000000-0005-0000-0000-0000964A0000}"/>
    <cellStyle name="Output 2 2 2 4 2 2 3" xfId="33521" xr:uid="{00000000-0005-0000-0000-0000974A0000}"/>
    <cellStyle name="Output 2 2 2 4 2 3" xfId="18544" xr:uid="{00000000-0005-0000-0000-0000984A0000}"/>
    <cellStyle name="Output 2 2 2 4 2 3 2" xfId="24317" xr:uid="{00000000-0005-0000-0000-0000994A0000}"/>
    <cellStyle name="Output 2 2 2 4 2 3 3" xfId="32018" xr:uid="{00000000-0005-0000-0000-00009A4A0000}"/>
    <cellStyle name="Output 2 2 2 4 2 4" xfId="16552" xr:uid="{00000000-0005-0000-0000-00009B4A0000}"/>
    <cellStyle name="Output 2 2 2 4 2 4 2" xfId="30144" xr:uid="{00000000-0005-0000-0000-00009C4A0000}"/>
    <cellStyle name="Output 2 2 2 4 2 5" xfId="22467" xr:uid="{00000000-0005-0000-0000-00009D4A0000}"/>
    <cellStyle name="Output 2 2 2 4 2 5 2" xfId="35930" xr:uid="{00000000-0005-0000-0000-00009E4A0000}"/>
    <cellStyle name="Output 2 2 2 4 2 6" xfId="28219" xr:uid="{00000000-0005-0000-0000-00009F4A0000}"/>
    <cellStyle name="Output 2 2 2 4 2 7" xfId="11680" xr:uid="{00000000-0005-0000-0000-0000A04A0000}"/>
    <cellStyle name="Output 2 2 2 4 3" xfId="19099" xr:uid="{00000000-0005-0000-0000-0000A14A0000}"/>
    <cellStyle name="Output 2 2 2 4 3 2" xfId="24871" xr:uid="{00000000-0005-0000-0000-0000A24A0000}"/>
    <cellStyle name="Output 2 2 2 4 3 3" xfId="32573" xr:uid="{00000000-0005-0000-0000-0000A34A0000}"/>
    <cellStyle name="Output 2 2 2 4 4" xfId="17407" xr:uid="{00000000-0005-0000-0000-0000A44A0000}"/>
    <cellStyle name="Output 2 2 2 4 4 2" xfId="23233" xr:uid="{00000000-0005-0000-0000-0000A54A0000}"/>
    <cellStyle name="Output 2 2 2 4 4 2 2" xfId="36696" xr:uid="{00000000-0005-0000-0000-0000A64A0000}"/>
    <cellStyle name="Output 2 2 2 4 4 3" xfId="30921" xr:uid="{00000000-0005-0000-0000-0000A74A0000}"/>
    <cellStyle name="Output 2 2 2 4 5" xfId="15466" xr:uid="{00000000-0005-0000-0000-0000A84A0000}"/>
    <cellStyle name="Output 2 2 2 4 5 2" xfId="29246" xr:uid="{00000000-0005-0000-0000-0000A94A0000}"/>
    <cellStyle name="Output 2 2 2 4 6" xfId="21568" xr:uid="{00000000-0005-0000-0000-0000AA4A0000}"/>
    <cellStyle name="Output 2 2 2 4 6 2" xfId="35031" xr:uid="{00000000-0005-0000-0000-0000AB4A0000}"/>
    <cellStyle name="Output 2 2 2 4 7" xfId="27320" xr:uid="{00000000-0005-0000-0000-0000AC4A0000}"/>
    <cellStyle name="Output 2 2 2 4 8" xfId="11019" xr:uid="{00000000-0005-0000-0000-0000AD4A0000}"/>
    <cellStyle name="Output 2 2 2 5" xfId="5812" xr:uid="{00000000-0005-0000-0000-0000AE4A0000}"/>
    <cellStyle name="Output 2 2 2 5 2" xfId="6899" xr:uid="{00000000-0005-0000-0000-0000AF4A0000}"/>
    <cellStyle name="Output 2 2 2 5 2 2" xfId="20195" xr:uid="{00000000-0005-0000-0000-0000B04A0000}"/>
    <cellStyle name="Output 2 2 2 5 2 2 2" xfId="25965" xr:uid="{00000000-0005-0000-0000-0000B14A0000}"/>
    <cellStyle name="Output 2 2 2 5 2 2 3" xfId="33668" xr:uid="{00000000-0005-0000-0000-0000B24A0000}"/>
    <cellStyle name="Output 2 2 2 5 2 3" xfId="17350" xr:uid="{00000000-0005-0000-0000-0000B34A0000}"/>
    <cellStyle name="Output 2 2 2 5 2 3 2" xfId="23179" xr:uid="{00000000-0005-0000-0000-0000B44A0000}"/>
    <cellStyle name="Output 2 2 2 5 2 3 2 2" xfId="36642" xr:uid="{00000000-0005-0000-0000-0000B54A0000}"/>
    <cellStyle name="Output 2 2 2 5 2 3 3" xfId="30866" xr:uid="{00000000-0005-0000-0000-0000B64A0000}"/>
    <cellStyle name="Output 2 2 2 5 2 4" xfId="16727" xr:uid="{00000000-0005-0000-0000-0000B74A0000}"/>
    <cellStyle name="Output 2 2 2 5 2 4 2" xfId="30280" xr:uid="{00000000-0005-0000-0000-0000B84A0000}"/>
    <cellStyle name="Output 2 2 2 5 2 5" xfId="22603" xr:uid="{00000000-0005-0000-0000-0000B94A0000}"/>
    <cellStyle name="Output 2 2 2 5 2 5 2" xfId="36066" xr:uid="{00000000-0005-0000-0000-0000BA4A0000}"/>
    <cellStyle name="Output 2 2 2 5 2 6" xfId="28355" xr:uid="{00000000-0005-0000-0000-0000BB4A0000}"/>
    <cellStyle name="Output 2 2 2 5 2 7" xfId="11779" xr:uid="{00000000-0005-0000-0000-0000BC4A0000}"/>
    <cellStyle name="Output 2 2 2 5 3" xfId="19246" xr:uid="{00000000-0005-0000-0000-0000BD4A0000}"/>
    <cellStyle name="Output 2 2 2 5 3 2" xfId="25017" xr:uid="{00000000-0005-0000-0000-0000BE4A0000}"/>
    <cellStyle name="Output 2 2 2 5 3 3" xfId="32719" xr:uid="{00000000-0005-0000-0000-0000BF4A0000}"/>
    <cellStyle name="Output 2 2 2 5 4" xfId="20889" xr:uid="{00000000-0005-0000-0000-0000C04A0000}"/>
    <cellStyle name="Output 2 2 2 5 4 2" xfId="26649" xr:uid="{00000000-0005-0000-0000-0000C14A0000}"/>
    <cellStyle name="Output 2 2 2 5 4 3" xfId="34354" xr:uid="{00000000-0005-0000-0000-0000C24A0000}"/>
    <cellStyle name="Output 2 2 2 5 5" xfId="15641" xr:uid="{00000000-0005-0000-0000-0000C34A0000}"/>
    <cellStyle name="Output 2 2 2 5 5 2" xfId="29382" xr:uid="{00000000-0005-0000-0000-0000C44A0000}"/>
    <cellStyle name="Output 2 2 2 5 6" xfId="21704" xr:uid="{00000000-0005-0000-0000-0000C54A0000}"/>
    <cellStyle name="Output 2 2 2 5 6 2" xfId="35167" xr:uid="{00000000-0005-0000-0000-0000C64A0000}"/>
    <cellStyle name="Output 2 2 2 5 7" xfId="27456" xr:uid="{00000000-0005-0000-0000-0000C74A0000}"/>
    <cellStyle name="Output 2 2 2 5 8" xfId="11118" xr:uid="{00000000-0005-0000-0000-0000C84A0000}"/>
    <cellStyle name="Output 2 2 2 6" xfId="6139" xr:uid="{00000000-0005-0000-0000-0000C94A0000}"/>
    <cellStyle name="Output 2 2 2 6 2" xfId="19534" xr:uid="{00000000-0005-0000-0000-0000CA4A0000}"/>
    <cellStyle name="Output 2 2 2 6 2 2" xfId="25304" xr:uid="{00000000-0005-0000-0000-0000CB4A0000}"/>
    <cellStyle name="Output 2 2 2 6 2 3" xfId="33007" xr:uid="{00000000-0005-0000-0000-0000CC4A0000}"/>
    <cellStyle name="Output 2 2 2 6 3" xfId="17445" xr:uid="{00000000-0005-0000-0000-0000CD4A0000}"/>
    <cellStyle name="Output 2 2 2 6 3 2" xfId="23269" xr:uid="{00000000-0005-0000-0000-0000CE4A0000}"/>
    <cellStyle name="Output 2 2 2 6 3 2 2" xfId="36732" xr:uid="{00000000-0005-0000-0000-0000CF4A0000}"/>
    <cellStyle name="Output 2 2 2 6 3 3" xfId="30957" xr:uid="{00000000-0005-0000-0000-0000D04A0000}"/>
    <cellStyle name="Output 2 2 2 6 4" xfId="15968" xr:uid="{00000000-0005-0000-0000-0000D14A0000}"/>
    <cellStyle name="Output 2 2 2 6 4 2" xfId="29655" xr:uid="{00000000-0005-0000-0000-0000D24A0000}"/>
    <cellStyle name="Output 2 2 2 6 5" xfId="21977" xr:uid="{00000000-0005-0000-0000-0000D34A0000}"/>
    <cellStyle name="Output 2 2 2 6 5 2" xfId="35440" xr:uid="{00000000-0005-0000-0000-0000D44A0000}"/>
    <cellStyle name="Output 2 2 2 6 6" xfId="27729" xr:uid="{00000000-0005-0000-0000-0000D54A0000}"/>
    <cellStyle name="Output 2 2 2 6 7" xfId="11320" xr:uid="{00000000-0005-0000-0000-0000D64A0000}"/>
    <cellStyle name="Output 2 2 2 7" xfId="18558" xr:uid="{00000000-0005-0000-0000-0000D74A0000}"/>
    <cellStyle name="Output 2 2 2 7 2" xfId="24331" xr:uid="{00000000-0005-0000-0000-0000D84A0000}"/>
    <cellStyle name="Output 2 2 2 7 3" xfId="32032" xr:uid="{00000000-0005-0000-0000-0000D94A0000}"/>
    <cellStyle name="Output 2 2 2 8" xfId="17501" xr:uid="{00000000-0005-0000-0000-0000DA4A0000}"/>
    <cellStyle name="Output 2 2 2 8 2" xfId="23324" xr:uid="{00000000-0005-0000-0000-0000DB4A0000}"/>
    <cellStyle name="Output 2 2 2 8 2 2" xfId="36787" xr:uid="{00000000-0005-0000-0000-0000DC4A0000}"/>
    <cellStyle name="Output 2 2 2 8 3" xfId="31012" xr:uid="{00000000-0005-0000-0000-0000DD4A0000}"/>
    <cellStyle name="Output 2 2 2 9" xfId="14872" xr:uid="{00000000-0005-0000-0000-0000DE4A0000}"/>
    <cellStyle name="Output 2 2 2 9 2" xfId="28755" xr:uid="{00000000-0005-0000-0000-0000DF4A0000}"/>
    <cellStyle name="Output 2 2 3" xfId="5636" xr:uid="{00000000-0005-0000-0000-0000E04A0000}"/>
    <cellStyle name="Output 2 2 3 2" xfId="6723" xr:uid="{00000000-0005-0000-0000-0000E14A0000}"/>
    <cellStyle name="Output 2 2 3 2 2" xfId="20047" xr:uid="{00000000-0005-0000-0000-0000E24A0000}"/>
    <cellStyle name="Output 2 2 3 2 2 2" xfId="25817" xr:uid="{00000000-0005-0000-0000-0000E34A0000}"/>
    <cellStyle name="Output 2 2 3 2 2 3" xfId="33520" xr:uid="{00000000-0005-0000-0000-0000E44A0000}"/>
    <cellStyle name="Output 2 2 3 2 3" xfId="18087" xr:uid="{00000000-0005-0000-0000-0000E54A0000}"/>
    <cellStyle name="Output 2 2 3 2 3 2" xfId="23889" xr:uid="{00000000-0005-0000-0000-0000E64A0000}"/>
    <cellStyle name="Output 2 2 3 2 3 3" xfId="31586" xr:uid="{00000000-0005-0000-0000-0000E74A0000}"/>
    <cellStyle name="Output 2 2 3 2 4" xfId="16551" xr:uid="{00000000-0005-0000-0000-0000E84A0000}"/>
    <cellStyle name="Output 2 2 3 2 4 2" xfId="30143" xr:uid="{00000000-0005-0000-0000-0000E94A0000}"/>
    <cellStyle name="Output 2 2 3 2 5" xfId="22466" xr:uid="{00000000-0005-0000-0000-0000EA4A0000}"/>
    <cellStyle name="Output 2 2 3 2 5 2" xfId="35929" xr:uid="{00000000-0005-0000-0000-0000EB4A0000}"/>
    <cellStyle name="Output 2 2 3 2 6" xfId="28218" xr:uid="{00000000-0005-0000-0000-0000EC4A0000}"/>
    <cellStyle name="Output 2 2 3 2 7" xfId="11679" xr:uid="{00000000-0005-0000-0000-0000ED4A0000}"/>
    <cellStyle name="Output 2 2 3 3" xfId="19098" xr:uid="{00000000-0005-0000-0000-0000EE4A0000}"/>
    <cellStyle name="Output 2 2 3 3 2" xfId="24870" xr:uid="{00000000-0005-0000-0000-0000EF4A0000}"/>
    <cellStyle name="Output 2 2 3 3 3" xfId="32572" xr:uid="{00000000-0005-0000-0000-0000F04A0000}"/>
    <cellStyle name="Output 2 2 3 4" xfId="18057" xr:uid="{00000000-0005-0000-0000-0000F14A0000}"/>
    <cellStyle name="Output 2 2 3 4 2" xfId="23860" xr:uid="{00000000-0005-0000-0000-0000F24A0000}"/>
    <cellStyle name="Output 2 2 3 4 3" xfId="31557" xr:uid="{00000000-0005-0000-0000-0000F34A0000}"/>
    <cellStyle name="Output 2 2 3 5" xfId="15465" xr:uid="{00000000-0005-0000-0000-0000F44A0000}"/>
    <cellStyle name="Output 2 2 3 5 2" xfId="29245" xr:uid="{00000000-0005-0000-0000-0000F54A0000}"/>
    <cellStyle name="Output 2 2 3 6" xfId="21567" xr:uid="{00000000-0005-0000-0000-0000F64A0000}"/>
    <cellStyle name="Output 2 2 3 6 2" xfId="35030" xr:uid="{00000000-0005-0000-0000-0000F74A0000}"/>
    <cellStyle name="Output 2 2 3 7" xfId="27319" xr:uid="{00000000-0005-0000-0000-0000F84A0000}"/>
    <cellStyle name="Output 2 2 3 8" xfId="11018" xr:uid="{00000000-0005-0000-0000-0000F94A0000}"/>
    <cellStyle name="Output 2 2 4" xfId="5811" xr:uid="{00000000-0005-0000-0000-0000FA4A0000}"/>
    <cellStyle name="Output 2 2 4 2" xfId="6898" xr:uid="{00000000-0005-0000-0000-0000FB4A0000}"/>
    <cellStyle name="Output 2 2 4 2 2" xfId="20194" xr:uid="{00000000-0005-0000-0000-0000FC4A0000}"/>
    <cellStyle name="Output 2 2 4 2 2 2" xfId="25964" xr:uid="{00000000-0005-0000-0000-0000FD4A0000}"/>
    <cellStyle name="Output 2 2 4 2 2 3" xfId="33667" xr:uid="{00000000-0005-0000-0000-0000FE4A0000}"/>
    <cellStyle name="Output 2 2 4 2 3" xfId="17299" xr:uid="{00000000-0005-0000-0000-0000FF4A0000}"/>
    <cellStyle name="Output 2 2 4 2 3 2" xfId="23128" xr:uid="{00000000-0005-0000-0000-0000004B0000}"/>
    <cellStyle name="Output 2 2 4 2 3 2 2" xfId="36591" xr:uid="{00000000-0005-0000-0000-0000014B0000}"/>
    <cellStyle name="Output 2 2 4 2 3 3" xfId="30815" xr:uid="{00000000-0005-0000-0000-0000024B0000}"/>
    <cellStyle name="Output 2 2 4 2 4" xfId="16726" xr:uid="{00000000-0005-0000-0000-0000034B0000}"/>
    <cellStyle name="Output 2 2 4 2 4 2" xfId="30279" xr:uid="{00000000-0005-0000-0000-0000044B0000}"/>
    <cellStyle name="Output 2 2 4 2 5" xfId="22602" xr:uid="{00000000-0005-0000-0000-0000054B0000}"/>
    <cellStyle name="Output 2 2 4 2 5 2" xfId="36065" xr:uid="{00000000-0005-0000-0000-0000064B0000}"/>
    <cellStyle name="Output 2 2 4 2 6" xfId="28354" xr:uid="{00000000-0005-0000-0000-0000074B0000}"/>
    <cellStyle name="Output 2 2 4 2 7" xfId="11778" xr:uid="{00000000-0005-0000-0000-0000084B0000}"/>
    <cellStyle name="Output 2 2 4 3" xfId="19245" xr:uid="{00000000-0005-0000-0000-0000094B0000}"/>
    <cellStyle name="Output 2 2 4 3 2" xfId="25016" xr:uid="{00000000-0005-0000-0000-00000A4B0000}"/>
    <cellStyle name="Output 2 2 4 3 3" xfId="32718" xr:uid="{00000000-0005-0000-0000-00000B4B0000}"/>
    <cellStyle name="Output 2 2 4 4" xfId="20498" xr:uid="{00000000-0005-0000-0000-00000C4B0000}"/>
    <cellStyle name="Output 2 2 4 4 2" xfId="26265" xr:uid="{00000000-0005-0000-0000-00000D4B0000}"/>
    <cellStyle name="Output 2 2 4 4 3" xfId="33969" xr:uid="{00000000-0005-0000-0000-00000E4B0000}"/>
    <cellStyle name="Output 2 2 4 5" xfId="15640" xr:uid="{00000000-0005-0000-0000-00000F4B0000}"/>
    <cellStyle name="Output 2 2 4 5 2" xfId="29381" xr:uid="{00000000-0005-0000-0000-0000104B0000}"/>
    <cellStyle name="Output 2 2 4 6" xfId="21703" xr:uid="{00000000-0005-0000-0000-0000114B0000}"/>
    <cellStyle name="Output 2 2 4 6 2" xfId="35166" xr:uid="{00000000-0005-0000-0000-0000124B0000}"/>
    <cellStyle name="Output 2 2 4 7" xfId="27455" xr:uid="{00000000-0005-0000-0000-0000134B0000}"/>
    <cellStyle name="Output 2 2 4 8" xfId="11117" xr:uid="{00000000-0005-0000-0000-0000144B0000}"/>
    <cellStyle name="Output 2 2 5" xfId="6138" xr:uid="{00000000-0005-0000-0000-0000154B0000}"/>
    <cellStyle name="Output 2 2 5 2" xfId="19533" xr:uid="{00000000-0005-0000-0000-0000164B0000}"/>
    <cellStyle name="Output 2 2 5 2 2" xfId="25303" xr:uid="{00000000-0005-0000-0000-0000174B0000}"/>
    <cellStyle name="Output 2 2 5 2 3" xfId="33006" xr:uid="{00000000-0005-0000-0000-0000184B0000}"/>
    <cellStyle name="Output 2 2 5 3" xfId="20136" xr:uid="{00000000-0005-0000-0000-0000194B0000}"/>
    <cellStyle name="Output 2 2 5 3 2" xfId="25906" xr:uid="{00000000-0005-0000-0000-00001A4B0000}"/>
    <cellStyle name="Output 2 2 5 3 3" xfId="33609" xr:uid="{00000000-0005-0000-0000-00001B4B0000}"/>
    <cellStyle name="Output 2 2 5 4" xfId="15967" xr:uid="{00000000-0005-0000-0000-00001C4B0000}"/>
    <cellStyle name="Output 2 2 5 4 2" xfId="29654" xr:uid="{00000000-0005-0000-0000-00001D4B0000}"/>
    <cellStyle name="Output 2 2 5 5" xfId="21976" xr:uid="{00000000-0005-0000-0000-00001E4B0000}"/>
    <cellStyle name="Output 2 2 5 5 2" xfId="35439" xr:uid="{00000000-0005-0000-0000-00001F4B0000}"/>
    <cellStyle name="Output 2 2 5 6" xfId="27728" xr:uid="{00000000-0005-0000-0000-0000204B0000}"/>
    <cellStyle name="Output 2 2 5 7" xfId="11319" xr:uid="{00000000-0005-0000-0000-0000214B0000}"/>
    <cellStyle name="Output 2 2 6" xfId="18557" xr:uid="{00000000-0005-0000-0000-0000224B0000}"/>
    <cellStyle name="Output 2 2 6 2" xfId="24330" xr:uid="{00000000-0005-0000-0000-0000234B0000}"/>
    <cellStyle name="Output 2 2 6 3" xfId="32031" xr:uid="{00000000-0005-0000-0000-0000244B0000}"/>
    <cellStyle name="Output 2 2 7" xfId="17374" xr:uid="{00000000-0005-0000-0000-0000254B0000}"/>
    <cellStyle name="Output 2 2 7 2" xfId="23202" xr:uid="{00000000-0005-0000-0000-0000264B0000}"/>
    <cellStyle name="Output 2 2 7 2 2" xfId="36665" xr:uid="{00000000-0005-0000-0000-0000274B0000}"/>
    <cellStyle name="Output 2 2 7 3" xfId="30890" xr:uid="{00000000-0005-0000-0000-0000284B0000}"/>
    <cellStyle name="Output 2 2 8" xfId="14871" xr:uid="{00000000-0005-0000-0000-0000294B0000}"/>
    <cellStyle name="Output 2 2 8 2" xfId="28754" xr:uid="{00000000-0005-0000-0000-00002A4B0000}"/>
    <cellStyle name="Output 2 2 9" xfId="21075" xr:uid="{00000000-0005-0000-0000-00002B4B0000}"/>
    <cellStyle name="Output 2 2 9 2" xfId="34538" xr:uid="{00000000-0005-0000-0000-00002C4B0000}"/>
    <cellStyle name="Output 2 3" xfId="4975" xr:uid="{00000000-0005-0000-0000-00002D4B0000}"/>
    <cellStyle name="Output 2 3 10" xfId="21079" xr:uid="{00000000-0005-0000-0000-00002E4B0000}"/>
    <cellStyle name="Output 2 3 10 2" xfId="34542" xr:uid="{00000000-0005-0000-0000-00002F4B0000}"/>
    <cellStyle name="Output 2 3 11" xfId="26833" xr:uid="{00000000-0005-0000-0000-0000304B0000}"/>
    <cellStyle name="Output 2 3 12" xfId="10629" xr:uid="{00000000-0005-0000-0000-0000314B0000}"/>
    <cellStyle name="Output 2 3 2" xfId="4976" xr:uid="{00000000-0005-0000-0000-0000324B0000}"/>
    <cellStyle name="Output 2 3 2 10" xfId="10630" xr:uid="{00000000-0005-0000-0000-0000334B0000}"/>
    <cellStyle name="Output 2 3 2 2" xfId="5641" xr:uid="{00000000-0005-0000-0000-0000344B0000}"/>
    <cellStyle name="Output 2 3 2 2 2" xfId="6728" xr:uid="{00000000-0005-0000-0000-0000354B0000}"/>
    <cellStyle name="Output 2 3 2 2 2 2" xfId="20052" xr:uid="{00000000-0005-0000-0000-0000364B0000}"/>
    <cellStyle name="Output 2 3 2 2 2 2 2" xfId="25822" xr:uid="{00000000-0005-0000-0000-0000374B0000}"/>
    <cellStyle name="Output 2 3 2 2 2 2 3" xfId="33525" xr:uid="{00000000-0005-0000-0000-0000384B0000}"/>
    <cellStyle name="Output 2 3 2 2 2 3" xfId="20686" xr:uid="{00000000-0005-0000-0000-0000394B0000}"/>
    <cellStyle name="Output 2 3 2 2 2 3 2" xfId="26449" xr:uid="{00000000-0005-0000-0000-00003A4B0000}"/>
    <cellStyle name="Output 2 3 2 2 2 3 3" xfId="34154" xr:uid="{00000000-0005-0000-0000-00003B4B0000}"/>
    <cellStyle name="Output 2 3 2 2 2 4" xfId="16556" xr:uid="{00000000-0005-0000-0000-00003C4B0000}"/>
    <cellStyle name="Output 2 3 2 2 2 4 2" xfId="30148" xr:uid="{00000000-0005-0000-0000-00003D4B0000}"/>
    <cellStyle name="Output 2 3 2 2 2 5" xfId="22471" xr:uid="{00000000-0005-0000-0000-00003E4B0000}"/>
    <cellStyle name="Output 2 3 2 2 2 5 2" xfId="35934" xr:uid="{00000000-0005-0000-0000-00003F4B0000}"/>
    <cellStyle name="Output 2 3 2 2 2 6" xfId="28223" xr:uid="{00000000-0005-0000-0000-0000404B0000}"/>
    <cellStyle name="Output 2 3 2 2 2 7" xfId="11684" xr:uid="{00000000-0005-0000-0000-0000414B0000}"/>
    <cellStyle name="Output 2 3 2 2 3" xfId="19103" xr:uid="{00000000-0005-0000-0000-0000424B0000}"/>
    <cellStyle name="Output 2 3 2 2 3 2" xfId="24875" xr:uid="{00000000-0005-0000-0000-0000434B0000}"/>
    <cellStyle name="Output 2 3 2 2 3 3" xfId="32577" xr:uid="{00000000-0005-0000-0000-0000444B0000}"/>
    <cellStyle name="Output 2 3 2 2 4" xfId="17183" xr:uid="{00000000-0005-0000-0000-0000454B0000}"/>
    <cellStyle name="Output 2 3 2 2 4 2" xfId="23022" xr:uid="{00000000-0005-0000-0000-0000464B0000}"/>
    <cellStyle name="Output 2 3 2 2 4 2 2" xfId="36485" xr:uid="{00000000-0005-0000-0000-0000474B0000}"/>
    <cellStyle name="Output 2 3 2 2 4 3" xfId="30704" xr:uid="{00000000-0005-0000-0000-0000484B0000}"/>
    <cellStyle name="Output 2 3 2 2 5" xfId="15470" xr:uid="{00000000-0005-0000-0000-0000494B0000}"/>
    <cellStyle name="Output 2 3 2 2 5 2" xfId="29250" xr:uid="{00000000-0005-0000-0000-00004A4B0000}"/>
    <cellStyle name="Output 2 3 2 2 6" xfId="21572" xr:uid="{00000000-0005-0000-0000-00004B4B0000}"/>
    <cellStyle name="Output 2 3 2 2 6 2" xfId="35035" xr:uid="{00000000-0005-0000-0000-00004C4B0000}"/>
    <cellStyle name="Output 2 3 2 2 7" xfId="27324" xr:uid="{00000000-0005-0000-0000-00004D4B0000}"/>
    <cellStyle name="Output 2 3 2 2 8" xfId="11023" xr:uid="{00000000-0005-0000-0000-00004E4B0000}"/>
    <cellStyle name="Output 2 3 2 3" xfId="5816" xr:uid="{00000000-0005-0000-0000-00004F4B0000}"/>
    <cellStyle name="Output 2 3 2 3 2" xfId="6903" xr:uid="{00000000-0005-0000-0000-0000504B0000}"/>
    <cellStyle name="Output 2 3 2 3 2 2" xfId="20199" xr:uid="{00000000-0005-0000-0000-0000514B0000}"/>
    <cellStyle name="Output 2 3 2 3 2 2 2" xfId="25969" xr:uid="{00000000-0005-0000-0000-0000524B0000}"/>
    <cellStyle name="Output 2 3 2 3 2 2 3" xfId="33672" xr:uid="{00000000-0005-0000-0000-0000534B0000}"/>
    <cellStyle name="Output 2 3 2 3 2 3" xfId="20870" xr:uid="{00000000-0005-0000-0000-0000544B0000}"/>
    <cellStyle name="Output 2 3 2 3 2 3 2" xfId="26630" xr:uid="{00000000-0005-0000-0000-0000554B0000}"/>
    <cellStyle name="Output 2 3 2 3 2 3 3" xfId="34335" xr:uid="{00000000-0005-0000-0000-0000564B0000}"/>
    <cellStyle name="Output 2 3 2 3 2 4" xfId="16731" xr:uid="{00000000-0005-0000-0000-0000574B0000}"/>
    <cellStyle name="Output 2 3 2 3 2 4 2" xfId="30284" xr:uid="{00000000-0005-0000-0000-0000584B0000}"/>
    <cellStyle name="Output 2 3 2 3 2 5" xfId="22607" xr:uid="{00000000-0005-0000-0000-0000594B0000}"/>
    <cellStyle name="Output 2 3 2 3 2 5 2" xfId="36070" xr:uid="{00000000-0005-0000-0000-00005A4B0000}"/>
    <cellStyle name="Output 2 3 2 3 2 6" xfId="28359" xr:uid="{00000000-0005-0000-0000-00005B4B0000}"/>
    <cellStyle name="Output 2 3 2 3 2 7" xfId="11783" xr:uid="{00000000-0005-0000-0000-00005C4B0000}"/>
    <cellStyle name="Output 2 3 2 3 3" xfId="19250" xr:uid="{00000000-0005-0000-0000-00005D4B0000}"/>
    <cellStyle name="Output 2 3 2 3 3 2" xfId="25021" xr:uid="{00000000-0005-0000-0000-00005E4B0000}"/>
    <cellStyle name="Output 2 3 2 3 3 3" xfId="32723" xr:uid="{00000000-0005-0000-0000-00005F4B0000}"/>
    <cellStyle name="Output 2 3 2 3 4" xfId="20763" xr:uid="{00000000-0005-0000-0000-0000604B0000}"/>
    <cellStyle name="Output 2 3 2 3 4 2" xfId="26526" xr:uid="{00000000-0005-0000-0000-0000614B0000}"/>
    <cellStyle name="Output 2 3 2 3 4 3" xfId="34231" xr:uid="{00000000-0005-0000-0000-0000624B0000}"/>
    <cellStyle name="Output 2 3 2 3 5" xfId="15645" xr:uid="{00000000-0005-0000-0000-0000634B0000}"/>
    <cellStyle name="Output 2 3 2 3 5 2" xfId="29386" xr:uid="{00000000-0005-0000-0000-0000644B0000}"/>
    <cellStyle name="Output 2 3 2 3 6" xfId="21708" xr:uid="{00000000-0005-0000-0000-0000654B0000}"/>
    <cellStyle name="Output 2 3 2 3 6 2" xfId="35171" xr:uid="{00000000-0005-0000-0000-0000664B0000}"/>
    <cellStyle name="Output 2 3 2 3 7" xfId="27460" xr:uid="{00000000-0005-0000-0000-0000674B0000}"/>
    <cellStyle name="Output 2 3 2 3 8" xfId="11122" xr:uid="{00000000-0005-0000-0000-0000684B0000}"/>
    <cellStyle name="Output 2 3 2 4" xfId="6143" xr:uid="{00000000-0005-0000-0000-0000694B0000}"/>
    <cellStyle name="Output 2 3 2 4 2" xfId="19538" xr:uid="{00000000-0005-0000-0000-00006A4B0000}"/>
    <cellStyle name="Output 2 3 2 4 2 2" xfId="25308" xr:uid="{00000000-0005-0000-0000-00006B4B0000}"/>
    <cellStyle name="Output 2 3 2 4 2 3" xfId="33011" xr:uid="{00000000-0005-0000-0000-00006C4B0000}"/>
    <cellStyle name="Output 2 3 2 4 3" xfId="20762" xr:uid="{00000000-0005-0000-0000-00006D4B0000}"/>
    <cellStyle name="Output 2 3 2 4 3 2" xfId="26525" xr:uid="{00000000-0005-0000-0000-00006E4B0000}"/>
    <cellStyle name="Output 2 3 2 4 3 3" xfId="34230" xr:uid="{00000000-0005-0000-0000-00006F4B0000}"/>
    <cellStyle name="Output 2 3 2 4 4" xfId="15972" xr:uid="{00000000-0005-0000-0000-0000704B0000}"/>
    <cellStyle name="Output 2 3 2 4 4 2" xfId="29659" xr:uid="{00000000-0005-0000-0000-0000714B0000}"/>
    <cellStyle name="Output 2 3 2 4 5" xfId="21981" xr:uid="{00000000-0005-0000-0000-0000724B0000}"/>
    <cellStyle name="Output 2 3 2 4 5 2" xfId="35444" xr:uid="{00000000-0005-0000-0000-0000734B0000}"/>
    <cellStyle name="Output 2 3 2 4 6" xfId="27733" xr:uid="{00000000-0005-0000-0000-0000744B0000}"/>
    <cellStyle name="Output 2 3 2 4 7" xfId="11324" xr:uid="{00000000-0005-0000-0000-0000754B0000}"/>
    <cellStyle name="Output 2 3 2 5" xfId="18562" xr:uid="{00000000-0005-0000-0000-0000764B0000}"/>
    <cellStyle name="Output 2 3 2 5 2" xfId="24335" xr:uid="{00000000-0005-0000-0000-0000774B0000}"/>
    <cellStyle name="Output 2 3 2 5 3" xfId="32036" xr:uid="{00000000-0005-0000-0000-0000784B0000}"/>
    <cellStyle name="Output 2 3 2 6" xfId="20464" xr:uid="{00000000-0005-0000-0000-0000794B0000}"/>
    <cellStyle name="Output 2 3 2 6 2" xfId="26232" xr:uid="{00000000-0005-0000-0000-00007A4B0000}"/>
    <cellStyle name="Output 2 3 2 6 3" xfId="33936" xr:uid="{00000000-0005-0000-0000-00007B4B0000}"/>
    <cellStyle name="Output 2 3 2 7" xfId="14876" xr:uid="{00000000-0005-0000-0000-00007C4B0000}"/>
    <cellStyle name="Output 2 3 2 7 2" xfId="28759" xr:uid="{00000000-0005-0000-0000-00007D4B0000}"/>
    <cellStyle name="Output 2 3 2 8" xfId="21080" xr:uid="{00000000-0005-0000-0000-00007E4B0000}"/>
    <cellStyle name="Output 2 3 2 8 2" xfId="34543" xr:uid="{00000000-0005-0000-0000-00007F4B0000}"/>
    <cellStyle name="Output 2 3 2 9" xfId="26834" xr:uid="{00000000-0005-0000-0000-0000804B0000}"/>
    <cellStyle name="Output 2 3 3" xfId="4977" xr:uid="{00000000-0005-0000-0000-0000814B0000}"/>
    <cellStyle name="Output 2 3 3 10" xfId="10631" xr:uid="{00000000-0005-0000-0000-0000824B0000}"/>
    <cellStyle name="Output 2 3 3 2" xfId="5642" xr:uid="{00000000-0005-0000-0000-0000834B0000}"/>
    <cellStyle name="Output 2 3 3 2 2" xfId="6729" xr:uid="{00000000-0005-0000-0000-0000844B0000}"/>
    <cellStyle name="Output 2 3 3 2 2 2" xfId="20053" xr:uid="{00000000-0005-0000-0000-0000854B0000}"/>
    <cellStyle name="Output 2 3 3 2 2 2 2" xfId="25823" xr:uid="{00000000-0005-0000-0000-0000864B0000}"/>
    <cellStyle name="Output 2 3 3 2 2 2 3" xfId="33526" xr:uid="{00000000-0005-0000-0000-0000874B0000}"/>
    <cellStyle name="Output 2 3 3 2 2 3" xfId="17796" xr:uid="{00000000-0005-0000-0000-0000884B0000}"/>
    <cellStyle name="Output 2 3 3 2 2 3 2" xfId="23611" xr:uid="{00000000-0005-0000-0000-0000894B0000}"/>
    <cellStyle name="Output 2 3 3 2 2 3 2 2" xfId="37074" xr:uid="{00000000-0005-0000-0000-00008A4B0000}"/>
    <cellStyle name="Output 2 3 3 2 2 3 3" xfId="31302" xr:uid="{00000000-0005-0000-0000-00008B4B0000}"/>
    <cellStyle name="Output 2 3 3 2 2 4" xfId="16557" xr:uid="{00000000-0005-0000-0000-00008C4B0000}"/>
    <cellStyle name="Output 2 3 3 2 2 4 2" xfId="30149" xr:uid="{00000000-0005-0000-0000-00008D4B0000}"/>
    <cellStyle name="Output 2 3 3 2 2 5" xfId="22472" xr:uid="{00000000-0005-0000-0000-00008E4B0000}"/>
    <cellStyle name="Output 2 3 3 2 2 5 2" xfId="35935" xr:uid="{00000000-0005-0000-0000-00008F4B0000}"/>
    <cellStyle name="Output 2 3 3 2 2 6" xfId="28224" xr:uid="{00000000-0005-0000-0000-0000904B0000}"/>
    <cellStyle name="Output 2 3 3 2 2 7" xfId="11685" xr:uid="{00000000-0005-0000-0000-0000914B0000}"/>
    <cellStyle name="Output 2 3 3 2 3" xfId="19104" xr:uid="{00000000-0005-0000-0000-0000924B0000}"/>
    <cellStyle name="Output 2 3 3 2 3 2" xfId="24876" xr:uid="{00000000-0005-0000-0000-0000934B0000}"/>
    <cellStyle name="Output 2 3 3 2 3 3" xfId="32578" xr:uid="{00000000-0005-0000-0000-0000944B0000}"/>
    <cellStyle name="Output 2 3 3 2 4" xfId="18374" xr:uid="{00000000-0005-0000-0000-0000954B0000}"/>
    <cellStyle name="Output 2 3 3 2 4 2" xfId="24153" xr:uid="{00000000-0005-0000-0000-0000964B0000}"/>
    <cellStyle name="Output 2 3 3 2 4 3" xfId="31854" xr:uid="{00000000-0005-0000-0000-0000974B0000}"/>
    <cellStyle name="Output 2 3 3 2 5" xfId="15471" xr:uid="{00000000-0005-0000-0000-0000984B0000}"/>
    <cellStyle name="Output 2 3 3 2 5 2" xfId="29251" xr:uid="{00000000-0005-0000-0000-0000994B0000}"/>
    <cellStyle name="Output 2 3 3 2 6" xfId="21573" xr:uid="{00000000-0005-0000-0000-00009A4B0000}"/>
    <cellStyle name="Output 2 3 3 2 6 2" xfId="35036" xr:uid="{00000000-0005-0000-0000-00009B4B0000}"/>
    <cellStyle name="Output 2 3 3 2 7" xfId="27325" xr:uid="{00000000-0005-0000-0000-00009C4B0000}"/>
    <cellStyle name="Output 2 3 3 2 8" xfId="11024" xr:uid="{00000000-0005-0000-0000-00009D4B0000}"/>
    <cellStyle name="Output 2 3 3 3" xfId="5817" xr:uid="{00000000-0005-0000-0000-00009E4B0000}"/>
    <cellStyle name="Output 2 3 3 3 2" xfId="6904" xr:uid="{00000000-0005-0000-0000-00009F4B0000}"/>
    <cellStyle name="Output 2 3 3 3 2 2" xfId="20200" xr:uid="{00000000-0005-0000-0000-0000A04B0000}"/>
    <cellStyle name="Output 2 3 3 3 2 2 2" xfId="25970" xr:uid="{00000000-0005-0000-0000-0000A14B0000}"/>
    <cellStyle name="Output 2 3 3 3 2 2 3" xfId="33673" xr:uid="{00000000-0005-0000-0000-0000A24B0000}"/>
    <cellStyle name="Output 2 3 3 3 2 3" xfId="20865" xr:uid="{00000000-0005-0000-0000-0000A34B0000}"/>
    <cellStyle name="Output 2 3 3 3 2 3 2" xfId="26625" xr:uid="{00000000-0005-0000-0000-0000A44B0000}"/>
    <cellStyle name="Output 2 3 3 3 2 3 3" xfId="34330" xr:uid="{00000000-0005-0000-0000-0000A54B0000}"/>
    <cellStyle name="Output 2 3 3 3 2 4" xfId="16732" xr:uid="{00000000-0005-0000-0000-0000A64B0000}"/>
    <cellStyle name="Output 2 3 3 3 2 4 2" xfId="30285" xr:uid="{00000000-0005-0000-0000-0000A74B0000}"/>
    <cellStyle name="Output 2 3 3 3 2 5" xfId="22608" xr:uid="{00000000-0005-0000-0000-0000A84B0000}"/>
    <cellStyle name="Output 2 3 3 3 2 5 2" xfId="36071" xr:uid="{00000000-0005-0000-0000-0000A94B0000}"/>
    <cellStyle name="Output 2 3 3 3 2 6" xfId="28360" xr:uid="{00000000-0005-0000-0000-0000AA4B0000}"/>
    <cellStyle name="Output 2 3 3 3 2 7" xfId="11784" xr:uid="{00000000-0005-0000-0000-0000AB4B0000}"/>
    <cellStyle name="Output 2 3 3 3 3" xfId="19251" xr:uid="{00000000-0005-0000-0000-0000AC4B0000}"/>
    <cellStyle name="Output 2 3 3 3 3 2" xfId="25022" xr:uid="{00000000-0005-0000-0000-0000AD4B0000}"/>
    <cellStyle name="Output 2 3 3 3 3 3" xfId="32724" xr:uid="{00000000-0005-0000-0000-0000AE4B0000}"/>
    <cellStyle name="Output 2 3 3 3 4" xfId="17972" xr:uid="{00000000-0005-0000-0000-0000AF4B0000}"/>
    <cellStyle name="Output 2 3 3 3 4 2" xfId="23780" xr:uid="{00000000-0005-0000-0000-0000B04B0000}"/>
    <cellStyle name="Output 2 3 3 3 4 2 2" xfId="37243" xr:uid="{00000000-0005-0000-0000-0000B14B0000}"/>
    <cellStyle name="Output 2 3 3 3 4 3" xfId="31476" xr:uid="{00000000-0005-0000-0000-0000B24B0000}"/>
    <cellStyle name="Output 2 3 3 3 5" xfId="15646" xr:uid="{00000000-0005-0000-0000-0000B34B0000}"/>
    <cellStyle name="Output 2 3 3 3 5 2" xfId="29387" xr:uid="{00000000-0005-0000-0000-0000B44B0000}"/>
    <cellStyle name="Output 2 3 3 3 6" xfId="21709" xr:uid="{00000000-0005-0000-0000-0000B54B0000}"/>
    <cellStyle name="Output 2 3 3 3 6 2" xfId="35172" xr:uid="{00000000-0005-0000-0000-0000B64B0000}"/>
    <cellStyle name="Output 2 3 3 3 7" xfId="27461" xr:uid="{00000000-0005-0000-0000-0000B74B0000}"/>
    <cellStyle name="Output 2 3 3 3 8" xfId="11123" xr:uid="{00000000-0005-0000-0000-0000B84B0000}"/>
    <cellStyle name="Output 2 3 3 4" xfId="6144" xr:uid="{00000000-0005-0000-0000-0000B94B0000}"/>
    <cellStyle name="Output 2 3 3 4 2" xfId="19539" xr:uid="{00000000-0005-0000-0000-0000BA4B0000}"/>
    <cellStyle name="Output 2 3 3 4 2 2" xfId="25309" xr:uid="{00000000-0005-0000-0000-0000BB4B0000}"/>
    <cellStyle name="Output 2 3 3 4 2 3" xfId="33012" xr:uid="{00000000-0005-0000-0000-0000BC4B0000}"/>
    <cellStyle name="Output 2 3 3 4 3" xfId="20772" xr:uid="{00000000-0005-0000-0000-0000BD4B0000}"/>
    <cellStyle name="Output 2 3 3 4 3 2" xfId="26535" xr:uid="{00000000-0005-0000-0000-0000BE4B0000}"/>
    <cellStyle name="Output 2 3 3 4 3 3" xfId="34240" xr:uid="{00000000-0005-0000-0000-0000BF4B0000}"/>
    <cellStyle name="Output 2 3 3 4 4" xfId="15973" xr:uid="{00000000-0005-0000-0000-0000C04B0000}"/>
    <cellStyle name="Output 2 3 3 4 4 2" xfId="29660" xr:uid="{00000000-0005-0000-0000-0000C14B0000}"/>
    <cellStyle name="Output 2 3 3 4 5" xfId="21982" xr:uid="{00000000-0005-0000-0000-0000C24B0000}"/>
    <cellStyle name="Output 2 3 3 4 5 2" xfId="35445" xr:uid="{00000000-0005-0000-0000-0000C34B0000}"/>
    <cellStyle name="Output 2 3 3 4 6" xfId="27734" xr:uid="{00000000-0005-0000-0000-0000C44B0000}"/>
    <cellStyle name="Output 2 3 3 4 7" xfId="11325" xr:uid="{00000000-0005-0000-0000-0000C54B0000}"/>
    <cellStyle name="Output 2 3 3 5" xfId="18563" xr:uid="{00000000-0005-0000-0000-0000C64B0000}"/>
    <cellStyle name="Output 2 3 3 5 2" xfId="24336" xr:uid="{00000000-0005-0000-0000-0000C74B0000}"/>
    <cellStyle name="Output 2 3 3 5 3" xfId="32037" xr:uid="{00000000-0005-0000-0000-0000C84B0000}"/>
    <cellStyle name="Output 2 3 3 6" xfId="20392" xr:uid="{00000000-0005-0000-0000-0000C94B0000}"/>
    <cellStyle name="Output 2 3 3 6 2" xfId="26161" xr:uid="{00000000-0005-0000-0000-0000CA4B0000}"/>
    <cellStyle name="Output 2 3 3 6 3" xfId="33865" xr:uid="{00000000-0005-0000-0000-0000CB4B0000}"/>
    <cellStyle name="Output 2 3 3 7" xfId="14877" xr:uid="{00000000-0005-0000-0000-0000CC4B0000}"/>
    <cellStyle name="Output 2 3 3 7 2" xfId="28760" xr:uid="{00000000-0005-0000-0000-0000CD4B0000}"/>
    <cellStyle name="Output 2 3 3 8" xfId="21081" xr:uid="{00000000-0005-0000-0000-0000CE4B0000}"/>
    <cellStyle name="Output 2 3 3 8 2" xfId="34544" xr:uid="{00000000-0005-0000-0000-0000CF4B0000}"/>
    <cellStyle name="Output 2 3 3 9" xfId="26835" xr:uid="{00000000-0005-0000-0000-0000D04B0000}"/>
    <cellStyle name="Output 2 3 4" xfId="5640" xr:uid="{00000000-0005-0000-0000-0000D14B0000}"/>
    <cellStyle name="Output 2 3 4 2" xfId="6727" xr:uid="{00000000-0005-0000-0000-0000D24B0000}"/>
    <cellStyle name="Output 2 3 4 2 2" xfId="20051" xr:uid="{00000000-0005-0000-0000-0000D34B0000}"/>
    <cellStyle name="Output 2 3 4 2 2 2" xfId="25821" xr:uid="{00000000-0005-0000-0000-0000D44B0000}"/>
    <cellStyle name="Output 2 3 4 2 2 3" xfId="33524" xr:uid="{00000000-0005-0000-0000-0000D54B0000}"/>
    <cellStyle name="Output 2 3 4 2 3" xfId="20752" xr:uid="{00000000-0005-0000-0000-0000D64B0000}"/>
    <cellStyle name="Output 2 3 4 2 3 2" xfId="26515" xr:uid="{00000000-0005-0000-0000-0000D74B0000}"/>
    <cellStyle name="Output 2 3 4 2 3 3" xfId="34220" xr:uid="{00000000-0005-0000-0000-0000D84B0000}"/>
    <cellStyle name="Output 2 3 4 2 4" xfId="16555" xr:uid="{00000000-0005-0000-0000-0000D94B0000}"/>
    <cellStyle name="Output 2 3 4 2 4 2" xfId="30147" xr:uid="{00000000-0005-0000-0000-0000DA4B0000}"/>
    <cellStyle name="Output 2 3 4 2 5" xfId="22470" xr:uid="{00000000-0005-0000-0000-0000DB4B0000}"/>
    <cellStyle name="Output 2 3 4 2 5 2" xfId="35933" xr:uid="{00000000-0005-0000-0000-0000DC4B0000}"/>
    <cellStyle name="Output 2 3 4 2 6" xfId="28222" xr:uid="{00000000-0005-0000-0000-0000DD4B0000}"/>
    <cellStyle name="Output 2 3 4 2 7" xfId="11683" xr:uid="{00000000-0005-0000-0000-0000DE4B0000}"/>
    <cellStyle name="Output 2 3 4 3" xfId="19102" xr:uid="{00000000-0005-0000-0000-0000DF4B0000}"/>
    <cellStyle name="Output 2 3 4 3 2" xfId="24874" xr:uid="{00000000-0005-0000-0000-0000E04B0000}"/>
    <cellStyle name="Output 2 3 4 3 3" xfId="32576" xr:uid="{00000000-0005-0000-0000-0000E14B0000}"/>
    <cellStyle name="Output 2 3 4 4" xfId="20447" xr:uid="{00000000-0005-0000-0000-0000E24B0000}"/>
    <cellStyle name="Output 2 3 4 4 2" xfId="26215" xr:uid="{00000000-0005-0000-0000-0000E34B0000}"/>
    <cellStyle name="Output 2 3 4 4 3" xfId="33919" xr:uid="{00000000-0005-0000-0000-0000E44B0000}"/>
    <cellStyle name="Output 2 3 4 5" xfId="15469" xr:uid="{00000000-0005-0000-0000-0000E54B0000}"/>
    <cellStyle name="Output 2 3 4 5 2" xfId="29249" xr:uid="{00000000-0005-0000-0000-0000E64B0000}"/>
    <cellStyle name="Output 2 3 4 6" xfId="21571" xr:uid="{00000000-0005-0000-0000-0000E74B0000}"/>
    <cellStyle name="Output 2 3 4 6 2" xfId="35034" xr:uid="{00000000-0005-0000-0000-0000E84B0000}"/>
    <cellStyle name="Output 2 3 4 7" xfId="27323" xr:uid="{00000000-0005-0000-0000-0000E94B0000}"/>
    <cellStyle name="Output 2 3 4 8" xfId="11022" xr:uid="{00000000-0005-0000-0000-0000EA4B0000}"/>
    <cellStyle name="Output 2 3 5" xfId="5815" xr:uid="{00000000-0005-0000-0000-0000EB4B0000}"/>
    <cellStyle name="Output 2 3 5 2" xfId="6902" xr:uid="{00000000-0005-0000-0000-0000EC4B0000}"/>
    <cellStyle name="Output 2 3 5 2 2" xfId="20198" xr:uid="{00000000-0005-0000-0000-0000ED4B0000}"/>
    <cellStyle name="Output 2 3 5 2 2 2" xfId="25968" xr:uid="{00000000-0005-0000-0000-0000EE4B0000}"/>
    <cellStyle name="Output 2 3 5 2 2 3" xfId="33671" xr:uid="{00000000-0005-0000-0000-0000EF4B0000}"/>
    <cellStyle name="Output 2 3 5 2 3" xfId="17367" xr:uid="{00000000-0005-0000-0000-0000F04B0000}"/>
    <cellStyle name="Output 2 3 5 2 3 2" xfId="23196" xr:uid="{00000000-0005-0000-0000-0000F14B0000}"/>
    <cellStyle name="Output 2 3 5 2 3 2 2" xfId="36659" xr:uid="{00000000-0005-0000-0000-0000F24B0000}"/>
    <cellStyle name="Output 2 3 5 2 3 3" xfId="30883" xr:uid="{00000000-0005-0000-0000-0000F34B0000}"/>
    <cellStyle name="Output 2 3 5 2 4" xfId="16730" xr:uid="{00000000-0005-0000-0000-0000F44B0000}"/>
    <cellStyle name="Output 2 3 5 2 4 2" xfId="30283" xr:uid="{00000000-0005-0000-0000-0000F54B0000}"/>
    <cellStyle name="Output 2 3 5 2 5" xfId="22606" xr:uid="{00000000-0005-0000-0000-0000F64B0000}"/>
    <cellStyle name="Output 2 3 5 2 5 2" xfId="36069" xr:uid="{00000000-0005-0000-0000-0000F74B0000}"/>
    <cellStyle name="Output 2 3 5 2 6" xfId="28358" xr:uid="{00000000-0005-0000-0000-0000F84B0000}"/>
    <cellStyle name="Output 2 3 5 2 7" xfId="11782" xr:uid="{00000000-0005-0000-0000-0000F94B0000}"/>
    <cellStyle name="Output 2 3 5 3" xfId="19249" xr:uid="{00000000-0005-0000-0000-0000FA4B0000}"/>
    <cellStyle name="Output 2 3 5 3 2" xfId="25020" xr:uid="{00000000-0005-0000-0000-0000FB4B0000}"/>
    <cellStyle name="Output 2 3 5 3 3" xfId="32722" xr:uid="{00000000-0005-0000-0000-0000FC4B0000}"/>
    <cellStyle name="Output 2 3 5 4" xfId="17096" xr:uid="{00000000-0005-0000-0000-0000FD4B0000}"/>
    <cellStyle name="Output 2 3 5 4 2" xfId="22937" xr:uid="{00000000-0005-0000-0000-0000FE4B0000}"/>
    <cellStyle name="Output 2 3 5 4 2 2" xfId="36400" xr:uid="{00000000-0005-0000-0000-0000FF4B0000}"/>
    <cellStyle name="Output 2 3 5 4 3" xfId="30618" xr:uid="{00000000-0005-0000-0000-0000004C0000}"/>
    <cellStyle name="Output 2 3 5 5" xfId="15644" xr:uid="{00000000-0005-0000-0000-0000014C0000}"/>
    <cellStyle name="Output 2 3 5 5 2" xfId="29385" xr:uid="{00000000-0005-0000-0000-0000024C0000}"/>
    <cellStyle name="Output 2 3 5 6" xfId="21707" xr:uid="{00000000-0005-0000-0000-0000034C0000}"/>
    <cellStyle name="Output 2 3 5 6 2" xfId="35170" xr:uid="{00000000-0005-0000-0000-0000044C0000}"/>
    <cellStyle name="Output 2 3 5 7" xfId="27459" xr:uid="{00000000-0005-0000-0000-0000054C0000}"/>
    <cellStyle name="Output 2 3 5 8" xfId="11121" xr:uid="{00000000-0005-0000-0000-0000064C0000}"/>
    <cellStyle name="Output 2 3 6" xfId="6142" xr:uid="{00000000-0005-0000-0000-0000074C0000}"/>
    <cellStyle name="Output 2 3 6 2" xfId="19537" xr:uid="{00000000-0005-0000-0000-0000084C0000}"/>
    <cellStyle name="Output 2 3 6 2 2" xfId="25307" xr:uid="{00000000-0005-0000-0000-0000094C0000}"/>
    <cellStyle name="Output 2 3 6 2 3" xfId="33010" xr:uid="{00000000-0005-0000-0000-00000A4C0000}"/>
    <cellStyle name="Output 2 3 6 3" xfId="17794" xr:uid="{00000000-0005-0000-0000-00000B4C0000}"/>
    <cellStyle name="Output 2 3 6 3 2" xfId="23609" xr:uid="{00000000-0005-0000-0000-00000C4C0000}"/>
    <cellStyle name="Output 2 3 6 3 2 2" xfId="37072" xr:uid="{00000000-0005-0000-0000-00000D4C0000}"/>
    <cellStyle name="Output 2 3 6 3 3" xfId="31300" xr:uid="{00000000-0005-0000-0000-00000E4C0000}"/>
    <cellStyle name="Output 2 3 6 4" xfId="15971" xr:uid="{00000000-0005-0000-0000-00000F4C0000}"/>
    <cellStyle name="Output 2 3 6 4 2" xfId="29658" xr:uid="{00000000-0005-0000-0000-0000104C0000}"/>
    <cellStyle name="Output 2 3 6 5" xfId="21980" xr:uid="{00000000-0005-0000-0000-0000114C0000}"/>
    <cellStyle name="Output 2 3 6 5 2" xfId="35443" xr:uid="{00000000-0005-0000-0000-0000124C0000}"/>
    <cellStyle name="Output 2 3 6 6" xfId="27732" xr:uid="{00000000-0005-0000-0000-0000134C0000}"/>
    <cellStyle name="Output 2 3 6 7" xfId="11323" xr:uid="{00000000-0005-0000-0000-0000144C0000}"/>
    <cellStyle name="Output 2 3 7" xfId="18561" xr:uid="{00000000-0005-0000-0000-0000154C0000}"/>
    <cellStyle name="Output 2 3 7 2" xfId="24334" xr:uid="{00000000-0005-0000-0000-0000164C0000}"/>
    <cellStyle name="Output 2 3 7 3" xfId="32035" xr:uid="{00000000-0005-0000-0000-0000174C0000}"/>
    <cellStyle name="Output 2 3 8" xfId="20764" xr:uid="{00000000-0005-0000-0000-0000184C0000}"/>
    <cellStyle name="Output 2 3 8 2" xfId="26527" xr:uid="{00000000-0005-0000-0000-0000194C0000}"/>
    <cellStyle name="Output 2 3 8 3" xfId="34232" xr:uid="{00000000-0005-0000-0000-00001A4C0000}"/>
    <cellStyle name="Output 2 3 9" xfId="14875" xr:uid="{00000000-0005-0000-0000-00001B4C0000}"/>
    <cellStyle name="Output 2 3 9 2" xfId="28758" xr:uid="{00000000-0005-0000-0000-00001C4C0000}"/>
    <cellStyle name="Output 2 4" xfId="4970" xr:uid="{00000000-0005-0000-0000-00001D4C0000}"/>
    <cellStyle name="Output 2 4 10" xfId="10624" xr:uid="{00000000-0005-0000-0000-00001E4C0000}"/>
    <cellStyle name="Output 2 4 2" xfId="5635" xr:uid="{00000000-0005-0000-0000-00001F4C0000}"/>
    <cellStyle name="Output 2 4 2 2" xfId="6722" xr:uid="{00000000-0005-0000-0000-0000204C0000}"/>
    <cellStyle name="Output 2 4 2 2 2" xfId="20046" xr:uid="{00000000-0005-0000-0000-0000214C0000}"/>
    <cellStyle name="Output 2 4 2 2 2 2" xfId="25816" xr:uid="{00000000-0005-0000-0000-0000224C0000}"/>
    <cellStyle name="Output 2 4 2 2 2 3" xfId="33519" xr:uid="{00000000-0005-0000-0000-0000234C0000}"/>
    <cellStyle name="Output 2 4 2 2 3" xfId="18436" xr:uid="{00000000-0005-0000-0000-0000244C0000}"/>
    <cellStyle name="Output 2 4 2 2 3 2" xfId="24211" xr:uid="{00000000-0005-0000-0000-0000254C0000}"/>
    <cellStyle name="Output 2 4 2 2 3 3" xfId="31912" xr:uid="{00000000-0005-0000-0000-0000264C0000}"/>
    <cellStyle name="Output 2 4 2 2 4" xfId="16550" xr:uid="{00000000-0005-0000-0000-0000274C0000}"/>
    <cellStyle name="Output 2 4 2 2 4 2" xfId="30142" xr:uid="{00000000-0005-0000-0000-0000284C0000}"/>
    <cellStyle name="Output 2 4 2 2 5" xfId="22465" xr:uid="{00000000-0005-0000-0000-0000294C0000}"/>
    <cellStyle name="Output 2 4 2 2 5 2" xfId="35928" xr:uid="{00000000-0005-0000-0000-00002A4C0000}"/>
    <cellStyle name="Output 2 4 2 2 6" xfId="28217" xr:uid="{00000000-0005-0000-0000-00002B4C0000}"/>
    <cellStyle name="Output 2 4 2 2 7" xfId="11678" xr:uid="{00000000-0005-0000-0000-00002C4C0000}"/>
    <cellStyle name="Output 2 4 2 3" xfId="19097" xr:uid="{00000000-0005-0000-0000-00002D4C0000}"/>
    <cellStyle name="Output 2 4 2 3 2" xfId="24869" xr:uid="{00000000-0005-0000-0000-00002E4C0000}"/>
    <cellStyle name="Output 2 4 2 3 3" xfId="32571" xr:uid="{00000000-0005-0000-0000-00002F4C0000}"/>
    <cellStyle name="Output 2 4 2 4" xfId="17076" xr:uid="{00000000-0005-0000-0000-0000304C0000}"/>
    <cellStyle name="Output 2 4 2 4 2" xfId="22918" xr:uid="{00000000-0005-0000-0000-0000314C0000}"/>
    <cellStyle name="Output 2 4 2 4 2 2" xfId="36381" xr:uid="{00000000-0005-0000-0000-0000324C0000}"/>
    <cellStyle name="Output 2 4 2 4 3" xfId="30599" xr:uid="{00000000-0005-0000-0000-0000334C0000}"/>
    <cellStyle name="Output 2 4 2 5" xfId="15464" xr:uid="{00000000-0005-0000-0000-0000344C0000}"/>
    <cellStyle name="Output 2 4 2 5 2" xfId="29244" xr:uid="{00000000-0005-0000-0000-0000354C0000}"/>
    <cellStyle name="Output 2 4 2 6" xfId="21566" xr:uid="{00000000-0005-0000-0000-0000364C0000}"/>
    <cellStyle name="Output 2 4 2 6 2" xfId="35029" xr:uid="{00000000-0005-0000-0000-0000374C0000}"/>
    <cellStyle name="Output 2 4 2 7" xfId="27318" xr:uid="{00000000-0005-0000-0000-0000384C0000}"/>
    <cellStyle name="Output 2 4 2 8" xfId="11017" xr:uid="{00000000-0005-0000-0000-0000394C0000}"/>
    <cellStyle name="Output 2 4 3" xfId="5810" xr:uid="{00000000-0005-0000-0000-00003A4C0000}"/>
    <cellStyle name="Output 2 4 3 2" xfId="6897" xr:uid="{00000000-0005-0000-0000-00003B4C0000}"/>
    <cellStyle name="Output 2 4 3 2 2" xfId="20193" xr:uid="{00000000-0005-0000-0000-00003C4C0000}"/>
    <cellStyle name="Output 2 4 3 2 2 2" xfId="25963" xr:uid="{00000000-0005-0000-0000-00003D4C0000}"/>
    <cellStyle name="Output 2 4 3 2 2 3" xfId="33666" xr:uid="{00000000-0005-0000-0000-00003E4C0000}"/>
    <cellStyle name="Output 2 4 3 2 3" xfId="17885" xr:uid="{00000000-0005-0000-0000-00003F4C0000}"/>
    <cellStyle name="Output 2 4 3 2 3 2" xfId="23696" xr:uid="{00000000-0005-0000-0000-0000404C0000}"/>
    <cellStyle name="Output 2 4 3 2 3 2 2" xfId="37159" xr:uid="{00000000-0005-0000-0000-0000414C0000}"/>
    <cellStyle name="Output 2 4 3 2 3 3" xfId="31389" xr:uid="{00000000-0005-0000-0000-0000424C0000}"/>
    <cellStyle name="Output 2 4 3 2 4" xfId="16725" xr:uid="{00000000-0005-0000-0000-0000434C0000}"/>
    <cellStyle name="Output 2 4 3 2 4 2" xfId="30278" xr:uid="{00000000-0005-0000-0000-0000444C0000}"/>
    <cellStyle name="Output 2 4 3 2 5" xfId="22601" xr:uid="{00000000-0005-0000-0000-0000454C0000}"/>
    <cellStyle name="Output 2 4 3 2 5 2" xfId="36064" xr:uid="{00000000-0005-0000-0000-0000464C0000}"/>
    <cellStyle name="Output 2 4 3 2 6" xfId="28353" xr:uid="{00000000-0005-0000-0000-0000474C0000}"/>
    <cellStyle name="Output 2 4 3 2 7" xfId="11777" xr:uid="{00000000-0005-0000-0000-0000484C0000}"/>
    <cellStyle name="Output 2 4 3 3" xfId="19244" xr:uid="{00000000-0005-0000-0000-0000494C0000}"/>
    <cellStyle name="Output 2 4 3 3 2" xfId="25015" xr:uid="{00000000-0005-0000-0000-00004A4C0000}"/>
    <cellStyle name="Output 2 4 3 3 3" xfId="32717" xr:uid="{00000000-0005-0000-0000-00004B4C0000}"/>
    <cellStyle name="Output 2 4 3 4" xfId="18375" xr:uid="{00000000-0005-0000-0000-00004C4C0000}"/>
    <cellStyle name="Output 2 4 3 4 2" xfId="24154" xr:uid="{00000000-0005-0000-0000-00004D4C0000}"/>
    <cellStyle name="Output 2 4 3 4 3" xfId="31855" xr:uid="{00000000-0005-0000-0000-00004E4C0000}"/>
    <cellStyle name="Output 2 4 3 5" xfId="15639" xr:uid="{00000000-0005-0000-0000-00004F4C0000}"/>
    <cellStyle name="Output 2 4 3 5 2" xfId="29380" xr:uid="{00000000-0005-0000-0000-0000504C0000}"/>
    <cellStyle name="Output 2 4 3 6" xfId="21702" xr:uid="{00000000-0005-0000-0000-0000514C0000}"/>
    <cellStyle name="Output 2 4 3 6 2" xfId="35165" xr:uid="{00000000-0005-0000-0000-0000524C0000}"/>
    <cellStyle name="Output 2 4 3 7" xfId="27454" xr:uid="{00000000-0005-0000-0000-0000534C0000}"/>
    <cellStyle name="Output 2 4 3 8" xfId="11116" xr:uid="{00000000-0005-0000-0000-0000544C0000}"/>
    <cellStyle name="Output 2 4 4" xfId="6137" xr:uid="{00000000-0005-0000-0000-0000554C0000}"/>
    <cellStyle name="Output 2 4 4 2" xfId="19532" xr:uid="{00000000-0005-0000-0000-0000564C0000}"/>
    <cellStyle name="Output 2 4 4 2 2" xfId="25302" xr:uid="{00000000-0005-0000-0000-0000574C0000}"/>
    <cellStyle name="Output 2 4 4 2 3" xfId="33005" xr:uid="{00000000-0005-0000-0000-0000584C0000}"/>
    <cellStyle name="Output 2 4 4 3" xfId="20866" xr:uid="{00000000-0005-0000-0000-0000594C0000}"/>
    <cellStyle name="Output 2 4 4 3 2" xfId="26626" xr:uid="{00000000-0005-0000-0000-00005A4C0000}"/>
    <cellStyle name="Output 2 4 4 3 3" xfId="34331" xr:uid="{00000000-0005-0000-0000-00005B4C0000}"/>
    <cellStyle name="Output 2 4 4 4" xfId="15966" xr:uid="{00000000-0005-0000-0000-00005C4C0000}"/>
    <cellStyle name="Output 2 4 4 4 2" xfId="29653" xr:uid="{00000000-0005-0000-0000-00005D4C0000}"/>
    <cellStyle name="Output 2 4 4 5" xfId="21975" xr:uid="{00000000-0005-0000-0000-00005E4C0000}"/>
    <cellStyle name="Output 2 4 4 5 2" xfId="35438" xr:uid="{00000000-0005-0000-0000-00005F4C0000}"/>
    <cellStyle name="Output 2 4 4 6" xfId="27727" xr:uid="{00000000-0005-0000-0000-0000604C0000}"/>
    <cellStyle name="Output 2 4 4 7" xfId="11318" xr:uid="{00000000-0005-0000-0000-0000614C0000}"/>
    <cellStyle name="Output 2 4 5" xfId="18556" xr:uid="{00000000-0005-0000-0000-0000624C0000}"/>
    <cellStyle name="Output 2 4 5 2" xfId="24329" xr:uid="{00000000-0005-0000-0000-0000634C0000}"/>
    <cellStyle name="Output 2 4 5 3" xfId="32030" xr:uid="{00000000-0005-0000-0000-0000644C0000}"/>
    <cellStyle name="Output 2 4 6" xfId="17228" xr:uid="{00000000-0005-0000-0000-0000654C0000}"/>
    <cellStyle name="Output 2 4 6 2" xfId="23064" xr:uid="{00000000-0005-0000-0000-0000664C0000}"/>
    <cellStyle name="Output 2 4 6 2 2" xfId="36527" xr:uid="{00000000-0005-0000-0000-0000674C0000}"/>
    <cellStyle name="Output 2 4 6 3" xfId="30747" xr:uid="{00000000-0005-0000-0000-0000684C0000}"/>
    <cellStyle name="Output 2 4 7" xfId="14870" xr:uid="{00000000-0005-0000-0000-0000694C0000}"/>
    <cellStyle name="Output 2 4 7 2" xfId="28753" xr:uid="{00000000-0005-0000-0000-00006A4C0000}"/>
    <cellStyle name="Output 2 4 8" xfId="21074" xr:uid="{00000000-0005-0000-0000-00006B4C0000}"/>
    <cellStyle name="Output 2 4 8 2" xfId="34537" xr:uid="{00000000-0005-0000-0000-00006C4C0000}"/>
    <cellStyle name="Output 2 4 9" xfId="26828" xr:uid="{00000000-0005-0000-0000-00006D4C0000}"/>
    <cellStyle name="Output 2 5" xfId="7462" xr:uid="{00000000-0005-0000-0000-00006E4C0000}"/>
    <cellStyle name="Output 2 6" xfId="37355" xr:uid="{00000000-0005-0000-0000-00006F4C0000}"/>
    <cellStyle name="Output 3" xfId="1337" xr:uid="{00000000-0005-0000-0000-0000704C0000}"/>
    <cellStyle name="Output 3 2" xfId="5039" xr:uid="{00000000-0005-0000-0000-0000714C0000}"/>
    <cellStyle name="Output 3 2 2" xfId="10656" xr:uid="{00000000-0005-0000-0000-0000724C0000}"/>
    <cellStyle name="Output 3 3" xfId="7983" xr:uid="{00000000-0005-0000-0000-0000734C0000}"/>
    <cellStyle name="Output 4" xfId="1494" xr:uid="{00000000-0005-0000-0000-0000744C0000}"/>
    <cellStyle name="Output 4 2" xfId="8118" xr:uid="{00000000-0005-0000-0000-0000754C0000}"/>
    <cellStyle name="Output 5" xfId="11946" xr:uid="{00000000-0005-0000-0000-0000764C0000}"/>
    <cellStyle name="Output 6" xfId="7130" xr:uid="{00000000-0005-0000-0000-0000774C0000}"/>
    <cellStyle name="OUTPUT AMOUNTS" xfId="356" xr:uid="{00000000-0005-0000-0000-0000784C0000}"/>
    <cellStyle name="OUTPUT AMOUNTS 2" xfId="981" xr:uid="{00000000-0005-0000-0000-0000794C0000}"/>
    <cellStyle name="OUTPUT AMOUNTS 2 2" xfId="7692" xr:uid="{00000000-0005-0000-0000-00007A4C0000}"/>
    <cellStyle name="OUTPUT AMOUNTS 3" xfId="7254" xr:uid="{00000000-0005-0000-0000-00007B4C0000}"/>
    <cellStyle name="Output Column Headings" xfId="4009" xr:uid="{00000000-0005-0000-0000-00007C4C0000}"/>
    <cellStyle name="Output Line Items" xfId="4010" xr:uid="{00000000-0005-0000-0000-00007D4C0000}"/>
    <cellStyle name="Output Line Items 2" xfId="10052" xr:uid="{00000000-0005-0000-0000-00007E4C0000}"/>
    <cellStyle name="Output Report Heading" xfId="4011" xr:uid="{00000000-0005-0000-0000-00007F4C0000}"/>
    <cellStyle name="Output Report Title" xfId="4012" xr:uid="{00000000-0005-0000-0000-0000804C0000}"/>
    <cellStyle name="Page Head" xfId="4013" xr:uid="{00000000-0005-0000-0000-0000814C0000}"/>
    <cellStyle name="Page Head 2" xfId="10053" xr:uid="{00000000-0005-0000-0000-0000824C0000}"/>
    <cellStyle name="Page Title" xfId="357" xr:uid="{00000000-0005-0000-0000-0000834C0000}"/>
    <cellStyle name="Page Title 2" xfId="893" xr:uid="{00000000-0005-0000-0000-0000844C0000}"/>
    <cellStyle name="pb_page_heading_LS" xfId="358" xr:uid="{00000000-0005-0000-0000-0000854C0000}"/>
    <cellStyle name="Percen - Style3" xfId="4014" xr:uid="{00000000-0005-0000-0000-0000864C0000}"/>
    <cellStyle name="Percen - Style3 2" xfId="10054" xr:uid="{00000000-0005-0000-0000-0000874C0000}"/>
    <cellStyle name="Percen - Style4" xfId="4015" xr:uid="{00000000-0005-0000-0000-0000884C0000}"/>
    <cellStyle name="Percen - Style4 2" xfId="10055" xr:uid="{00000000-0005-0000-0000-0000894C0000}"/>
    <cellStyle name="Percent" xfId="4" builtinId="5"/>
    <cellStyle name="Percent (0)" xfId="4016" xr:uid="{00000000-0005-0000-0000-00008B4C0000}"/>
    <cellStyle name="Percent (1)" xfId="4017" xr:uid="{00000000-0005-0000-0000-00008C4C0000}"/>
    <cellStyle name="Percent (1) 2" xfId="10056" xr:uid="{00000000-0005-0000-0000-00008D4C0000}"/>
    <cellStyle name="Percent (2)" xfId="4018" xr:uid="{00000000-0005-0000-0000-00008E4C0000}"/>
    <cellStyle name="Percent (2) 2" xfId="10057" xr:uid="{00000000-0005-0000-0000-00008F4C0000}"/>
    <cellStyle name="Percent [2]" xfId="359" xr:uid="{00000000-0005-0000-0000-0000904C0000}"/>
    <cellStyle name="Percent [2] 2" xfId="982" xr:uid="{00000000-0005-0000-0000-0000914C0000}"/>
    <cellStyle name="Percent 10" xfId="4318" xr:uid="{00000000-0005-0000-0000-0000924C0000}"/>
    <cellStyle name="Percent 10 2" xfId="4979" xr:uid="{00000000-0005-0000-0000-0000934C0000}"/>
    <cellStyle name="Percent 10 3" xfId="4980" xr:uid="{00000000-0005-0000-0000-0000944C0000}"/>
    <cellStyle name="Percent 10 4" xfId="4978" xr:uid="{00000000-0005-0000-0000-0000954C0000}"/>
    <cellStyle name="Percent 11" xfId="4323" xr:uid="{00000000-0005-0000-0000-0000964C0000}"/>
    <cellStyle name="Percent 12" xfId="4320" xr:uid="{00000000-0005-0000-0000-0000974C0000}"/>
    <cellStyle name="Percent 13" xfId="4382" xr:uid="{00000000-0005-0000-0000-0000984C0000}"/>
    <cellStyle name="Percent 14" xfId="4744" xr:uid="{00000000-0005-0000-0000-0000994C0000}"/>
    <cellStyle name="Percent 14 2" xfId="14789" xr:uid="{00000000-0005-0000-0000-00009A4C0000}"/>
    <cellStyle name="Percent 14 3" xfId="37283" xr:uid="{00000000-0005-0000-0000-00009B4C0000}"/>
    <cellStyle name="Percent 15" xfId="4764" xr:uid="{00000000-0005-0000-0000-00009C4C0000}"/>
    <cellStyle name="Percent 15 2" xfId="14799" xr:uid="{00000000-0005-0000-0000-00009D4C0000}"/>
    <cellStyle name="Percent 16" xfId="4789" xr:uid="{00000000-0005-0000-0000-00009E4C0000}"/>
    <cellStyle name="Percent 16 2" xfId="14810" xr:uid="{00000000-0005-0000-0000-00009F4C0000}"/>
    <cellStyle name="Percent 17" xfId="4784" xr:uid="{00000000-0005-0000-0000-0000A04C0000}"/>
    <cellStyle name="Percent 17 2" xfId="14806" xr:uid="{00000000-0005-0000-0000-0000A14C0000}"/>
    <cellStyle name="Percent 18" xfId="5029" xr:uid="{00000000-0005-0000-0000-0000A24C0000}"/>
    <cellStyle name="Percent 19" xfId="7108" xr:uid="{00000000-0005-0000-0000-0000A34C0000}"/>
    <cellStyle name="Percent 2" xfId="14" xr:uid="{00000000-0005-0000-0000-0000A44C0000}"/>
    <cellStyle name="Percent 2 2" xfId="360" xr:uid="{00000000-0005-0000-0000-0000A54C0000}"/>
    <cellStyle name="Percent 2 2 2" xfId="4758" xr:uid="{00000000-0005-0000-0000-0000A64C0000}"/>
    <cellStyle name="Percent 2 2 2 2" xfId="14795" xr:uid="{00000000-0005-0000-0000-0000A74C0000}"/>
    <cellStyle name="Percent 2 2 3" xfId="4981" xr:uid="{00000000-0005-0000-0000-0000A84C0000}"/>
    <cellStyle name="Percent 2 3" xfId="1338" xr:uid="{00000000-0005-0000-0000-0000A94C0000}"/>
    <cellStyle name="Percent 2 3 2" xfId="4982" xr:uid="{00000000-0005-0000-0000-0000AA4C0000}"/>
    <cellStyle name="Percent 2 4" xfId="89" xr:uid="{00000000-0005-0000-0000-0000AB4C0000}"/>
    <cellStyle name="Percent 2 5" xfId="11979" xr:uid="{00000000-0005-0000-0000-0000AC4C0000}"/>
    <cellStyle name="Percent 2 6" xfId="7162" xr:uid="{00000000-0005-0000-0000-0000AD4C0000}"/>
    <cellStyle name="Percent 2 7" xfId="124" xr:uid="{00000000-0005-0000-0000-0000AE4C0000}"/>
    <cellStyle name="Percent 2 8" xfId="84" xr:uid="{00000000-0005-0000-0000-0000AF4C0000}"/>
    <cellStyle name="Percent 2 DP" xfId="361" xr:uid="{00000000-0005-0000-0000-0000B04C0000}"/>
    <cellStyle name="Percent 2 DP 2" xfId="7255" xr:uid="{00000000-0005-0000-0000-0000B14C0000}"/>
    <cellStyle name="Percent 20" xfId="37263" xr:uid="{00000000-0005-0000-0000-0000B24C0000}"/>
    <cellStyle name="Percent 21" xfId="37275" xr:uid="{00000000-0005-0000-0000-0000B34C0000}"/>
    <cellStyle name="Percent 21 2" xfId="37281" xr:uid="{00000000-0005-0000-0000-0000B44C0000}"/>
    <cellStyle name="Percent 22" xfId="37558" xr:uid="{00000000-0005-0000-0000-0000B54C0000}"/>
    <cellStyle name="Percent 23" xfId="37562" xr:uid="{00000000-0005-0000-0000-0000B64C0000}"/>
    <cellStyle name="Percent 24" xfId="37564" xr:uid="{00000000-0005-0000-0000-0000B74C0000}"/>
    <cellStyle name="Percent 25" xfId="37565" xr:uid="{00000000-0005-0000-0000-0000B84C0000}"/>
    <cellStyle name="Percent 26" xfId="37566" xr:uid="{00000000-0005-0000-0000-0000B94C0000}"/>
    <cellStyle name="Percent 27" xfId="37571" xr:uid="{00000000-0005-0000-0000-0000BA4C0000}"/>
    <cellStyle name="Percent 28" xfId="37577" xr:uid="{00000000-0005-0000-0000-0000BB4C0000}"/>
    <cellStyle name="Percent 29" xfId="37578" xr:uid="{00000000-0005-0000-0000-0000BC4C0000}"/>
    <cellStyle name="Percent 3" xfId="362" xr:uid="{00000000-0005-0000-0000-0000BD4C0000}"/>
    <cellStyle name="Percent 3 2" xfId="4019" xr:uid="{00000000-0005-0000-0000-0000BE4C0000}"/>
    <cellStyle name="Percent 3 2 2" xfId="4777" xr:uid="{00000000-0005-0000-0000-0000BF4C0000}"/>
    <cellStyle name="Percent 3 2 3" xfId="37482" xr:uid="{00000000-0005-0000-0000-0000C04C0000}"/>
    <cellStyle name="Percent 3 3" xfId="4769" xr:uid="{00000000-0005-0000-0000-0000C14C0000}"/>
    <cellStyle name="Percent 3 4" xfId="4983" xr:uid="{00000000-0005-0000-0000-0000C24C0000}"/>
    <cellStyle name="Percent 3 4 2" xfId="14878" xr:uid="{00000000-0005-0000-0000-0000C34C0000}"/>
    <cellStyle name="Percent 3 5" xfId="37358" xr:uid="{00000000-0005-0000-0000-0000C44C0000}"/>
    <cellStyle name="Percent 30" xfId="62" xr:uid="{00000000-0005-0000-0000-0000C54C0000}"/>
    <cellStyle name="Percent 34" xfId="13" xr:uid="{00000000-0005-0000-0000-0000C64C0000}"/>
    <cellStyle name="Percent 4" xfId="1526" xr:uid="{00000000-0005-0000-0000-0000C74C0000}"/>
    <cellStyle name="Percent 4 2" xfId="4779" xr:uid="{00000000-0005-0000-0000-0000C84C0000}"/>
    <cellStyle name="Percent 4 3" xfId="4984" xr:uid="{00000000-0005-0000-0000-0000C94C0000}"/>
    <cellStyle name="Percent 4 3 2" xfId="14879" xr:uid="{00000000-0005-0000-0000-0000CA4C0000}"/>
    <cellStyle name="Percent 4 4" xfId="37553" xr:uid="{00000000-0005-0000-0000-0000CB4C0000}"/>
    <cellStyle name="Percent 5" xfId="2172" xr:uid="{00000000-0005-0000-0000-0000CC4C0000}"/>
    <cellStyle name="Percent 5 2" xfId="4986" xr:uid="{00000000-0005-0000-0000-0000CD4C0000}"/>
    <cellStyle name="Percent 5 3" xfId="4985" xr:uid="{00000000-0005-0000-0000-0000CE4C0000}"/>
    <cellStyle name="Percent 6" xfId="4312" xr:uid="{00000000-0005-0000-0000-0000CF4C0000}"/>
    <cellStyle name="Percent 6 2" xfId="4987" xr:uid="{00000000-0005-0000-0000-0000D04C0000}"/>
    <cellStyle name="Percent 6 2 2" xfId="14880" xr:uid="{00000000-0005-0000-0000-0000D14C0000}"/>
    <cellStyle name="Percent 7" xfId="4322" xr:uid="{00000000-0005-0000-0000-0000D24C0000}"/>
    <cellStyle name="Percent 7 2" xfId="4988" xr:uid="{00000000-0005-0000-0000-0000D34C0000}"/>
    <cellStyle name="Percent 7 2 2" xfId="14881" xr:uid="{00000000-0005-0000-0000-0000D44C0000}"/>
    <cellStyle name="Percent 8" xfId="4321" xr:uid="{00000000-0005-0000-0000-0000D54C0000}"/>
    <cellStyle name="Percent 8 2" xfId="4989" xr:uid="{00000000-0005-0000-0000-0000D64C0000}"/>
    <cellStyle name="Percent 9" xfId="4319" xr:uid="{00000000-0005-0000-0000-0000D74C0000}"/>
    <cellStyle name="Percent 9 2" xfId="4990" xr:uid="{00000000-0005-0000-0000-0000D84C0000}"/>
    <cellStyle name="Percent 9 2 2" xfId="14882" xr:uid="{00000000-0005-0000-0000-0000D94C0000}"/>
    <cellStyle name="Percent Input" xfId="4020" xr:uid="{00000000-0005-0000-0000-0000DA4C0000}"/>
    <cellStyle name="Percent, 0 dec" xfId="363" xr:uid="{00000000-0005-0000-0000-0000DB4C0000}"/>
    <cellStyle name="Percent, 1 dec" xfId="364" xr:uid="{00000000-0005-0000-0000-0000DC4C0000}"/>
    <cellStyle name="Percent, 2 dec" xfId="365" xr:uid="{00000000-0005-0000-0000-0000DD4C0000}"/>
    <cellStyle name="Percent, bp" xfId="366" xr:uid="{00000000-0005-0000-0000-0000DE4C0000}"/>
    <cellStyle name="Percent[1]" xfId="367" xr:uid="{00000000-0005-0000-0000-0000DF4C0000}"/>
    <cellStyle name="Percent[1] 2" xfId="7256" xr:uid="{00000000-0005-0000-0000-0000E04C0000}"/>
    <cellStyle name="Percent[1D]" xfId="4021" xr:uid="{00000000-0005-0000-0000-0000E14C0000}"/>
    <cellStyle name="Percent[1D] 2" xfId="10058" xr:uid="{00000000-0005-0000-0000-0000E24C0000}"/>
    <cellStyle name="Percent[2]" xfId="368" xr:uid="{00000000-0005-0000-0000-0000E34C0000}"/>
    <cellStyle name="Percent[2] 2" xfId="7257" xr:uid="{00000000-0005-0000-0000-0000E44C0000}"/>
    <cellStyle name="Percent[2D]" xfId="4022" xr:uid="{00000000-0005-0000-0000-0000E54C0000}"/>
    <cellStyle name="Percent[2D] 2" xfId="10059" xr:uid="{00000000-0005-0000-0000-0000E64C0000}"/>
    <cellStyle name="percentage" xfId="4023" xr:uid="{00000000-0005-0000-0000-0000E74C0000}"/>
    <cellStyle name="Percentage 10" xfId="37325" xr:uid="{00000000-0005-0000-0000-0000E84C0000}"/>
    <cellStyle name="percentage 2" xfId="10060" xr:uid="{00000000-0005-0000-0000-0000E94C0000}"/>
    <cellStyle name="Percentage 2 2" xfId="37483" xr:uid="{00000000-0005-0000-0000-0000EA4C0000}"/>
    <cellStyle name="Percentage 3" xfId="37359" xr:uid="{00000000-0005-0000-0000-0000EB4C0000}"/>
    <cellStyle name="Percentage 4" xfId="37307" xr:uid="{00000000-0005-0000-0000-0000EC4C0000}"/>
    <cellStyle name="Percentage 5" xfId="37318" xr:uid="{00000000-0005-0000-0000-0000ED4C0000}"/>
    <cellStyle name="Percentage 6" xfId="37449" xr:uid="{00000000-0005-0000-0000-0000EE4C0000}"/>
    <cellStyle name="Percentage 7" xfId="37524" xr:uid="{00000000-0005-0000-0000-0000EF4C0000}"/>
    <cellStyle name="Percentage 8" xfId="37375" xr:uid="{00000000-0005-0000-0000-0000F04C0000}"/>
    <cellStyle name="Percentage 9" xfId="37534" xr:uid="{00000000-0005-0000-0000-0000F14C0000}"/>
    <cellStyle name="PERCENTUAL" xfId="4024" xr:uid="{00000000-0005-0000-0000-0000F24C0000}"/>
    <cellStyle name="PONTO" xfId="4025" xr:uid="{00000000-0005-0000-0000-0000F34C0000}"/>
    <cellStyle name="Porcen - Modelo1" xfId="4026" xr:uid="{00000000-0005-0000-0000-0000F44C0000}"/>
    <cellStyle name="Porcen - Modelo1 2" xfId="10061" xr:uid="{00000000-0005-0000-0000-0000F54C0000}"/>
    <cellStyle name="Porcen - Modelo8" xfId="4027" xr:uid="{00000000-0005-0000-0000-0000F64C0000}"/>
    <cellStyle name="Porcen - Modelo8 2" xfId="10062" xr:uid="{00000000-0005-0000-0000-0000F74C0000}"/>
    <cellStyle name="Porcentaje" xfId="4028" xr:uid="{00000000-0005-0000-0000-0000F84C0000}"/>
    <cellStyle name="Porcentaje 2" xfId="37484" xr:uid="{00000000-0005-0000-0000-0000F94C0000}"/>
    <cellStyle name="Pourcentage_~7418227" xfId="4029" xr:uid="{00000000-0005-0000-0000-0000FA4C0000}"/>
    <cellStyle name="PSChar" xfId="4030" xr:uid="{00000000-0005-0000-0000-0000FB4C0000}"/>
    <cellStyle name="PSChar 2" xfId="10063" xr:uid="{00000000-0005-0000-0000-0000FC4C0000}"/>
    <cellStyle name="PSDate" xfId="4031" xr:uid="{00000000-0005-0000-0000-0000FD4C0000}"/>
    <cellStyle name="PSDec" xfId="4032" xr:uid="{00000000-0005-0000-0000-0000FE4C0000}"/>
    <cellStyle name="PSHeading" xfId="4033" xr:uid="{00000000-0005-0000-0000-0000FF4C0000}"/>
    <cellStyle name="PSInt" xfId="4034" xr:uid="{00000000-0005-0000-0000-0000004D0000}"/>
    <cellStyle name="PSSpacer" xfId="4035" xr:uid="{00000000-0005-0000-0000-0000014D0000}"/>
    <cellStyle name="Publication_style" xfId="4991" xr:uid="{00000000-0005-0000-0000-0000024D0000}"/>
    <cellStyle name="Punto" xfId="4036" xr:uid="{00000000-0005-0000-0000-0000034D0000}"/>
    <cellStyle name="Punto0" xfId="4037" xr:uid="{00000000-0005-0000-0000-0000044D0000}"/>
    <cellStyle name="Punto0 - Modelo1" xfId="4038" xr:uid="{00000000-0005-0000-0000-0000054D0000}"/>
    <cellStyle name="Punto0 - Modelo1 2" xfId="10064" xr:uid="{00000000-0005-0000-0000-0000064D0000}"/>
    <cellStyle name="Punto0 - Modelo2" xfId="4039" xr:uid="{00000000-0005-0000-0000-0000074D0000}"/>
    <cellStyle name="Punto0 - Modelo2 2" xfId="10065" xr:uid="{00000000-0005-0000-0000-0000084D0000}"/>
    <cellStyle name="Punto0_16G" xfId="4040" xr:uid="{00000000-0005-0000-0000-0000094D0000}"/>
    <cellStyle name="Qty" xfId="4041" xr:uid="{00000000-0005-0000-0000-00000A4D0000}"/>
    <cellStyle name="Qty 2" xfId="10066" xr:uid="{00000000-0005-0000-0000-00000B4D0000}"/>
    <cellStyle name="Real $" xfId="369" xr:uid="{00000000-0005-0000-0000-00000C4D0000}"/>
    <cellStyle name="Real $ 2" xfId="4042" xr:uid="{00000000-0005-0000-0000-00000D4D0000}"/>
    <cellStyle name="realtime" xfId="370" xr:uid="{00000000-0005-0000-0000-00000E4D0000}"/>
    <cellStyle name="realtime 2" xfId="894" xr:uid="{00000000-0005-0000-0000-00000F4D0000}"/>
    <cellStyle name="Refdb standard" xfId="4992" xr:uid="{00000000-0005-0000-0000-0000104D0000}"/>
    <cellStyle name="Refdb standard 2" xfId="4993" xr:uid="{00000000-0005-0000-0000-0000114D0000}"/>
    <cellStyle name="result" xfId="371" xr:uid="{00000000-0005-0000-0000-0000124D0000}"/>
    <cellStyle name="result 2" xfId="895" xr:uid="{00000000-0005-0000-0000-0000134D0000}"/>
    <cellStyle name="RevList" xfId="4043" xr:uid="{00000000-0005-0000-0000-0000144D0000}"/>
    <cellStyle name="RevList 2" xfId="10067" xr:uid="{00000000-0005-0000-0000-0000154D0000}"/>
    <cellStyle name="RM" xfId="4044" xr:uid="{00000000-0005-0000-0000-0000164D0000}"/>
    <cellStyle name="RM 2" xfId="10068" xr:uid="{00000000-0005-0000-0000-0000174D0000}"/>
    <cellStyle name="RM 2 2" xfId="37485" xr:uid="{00000000-0005-0000-0000-0000184D0000}"/>
    <cellStyle name="Roll_up" xfId="4045" xr:uid="{00000000-0005-0000-0000-0000194D0000}"/>
    <cellStyle name="rt" xfId="372" xr:uid="{00000000-0005-0000-0000-00001A4D0000}"/>
    <cellStyle name="rt 2" xfId="896" xr:uid="{00000000-0005-0000-0000-00001B4D0000}"/>
    <cellStyle name="Russian Normal" xfId="373" xr:uid="{00000000-0005-0000-0000-00001C4D0000}"/>
    <cellStyle name="Russian Normal 2" xfId="4046" xr:uid="{00000000-0005-0000-0000-00001D4D0000}"/>
    <cellStyle name="Russian Normal 2 2" xfId="10069" xr:uid="{00000000-0005-0000-0000-00001E4D0000}"/>
    <cellStyle name="Russian Normal 3" xfId="7258" xr:uid="{00000000-0005-0000-0000-00001F4D0000}"/>
    <cellStyle name="s]_x000d__x000a_load=NWPOPUP.EXE_x000d__x000a_run=_x000d__x000a_Beep=yes_x000d__x000a_NullPort=None_x000d__x000a_BorderWidth=3_x000d__x000a_CursorBlinkRate=530_x000d__x000a_DoubleClickSpeed=452_x000d__x000a_Programs" xfId="4047" xr:uid="{00000000-0005-0000-0000-0000204D0000}"/>
    <cellStyle name="Sales Pricing" xfId="374" xr:uid="{00000000-0005-0000-0000-0000214D0000}"/>
    <cellStyle name="Sales Pricing 2" xfId="7259" xr:uid="{00000000-0005-0000-0000-0000224D0000}"/>
    <cellStyle name="Salida" xfId="4048" xr:uid="{00000000-0005-0000-0000-0000234D0000}"/>
    <cellStyle name="Salida 10" xfId="26747" xr:uid="{00000000-0005-0000-0000-0000244D0000}"/>
    <cellStyle name="Salida 11" xfId="10070" xr:uid="{00000000-0005-0000-0000-0000254D0000}"/>
    <cellStyle name="Salida 2" xfId="4195" xr:uid="{00000000-0005-0000-0000-0000264D0000}"/>
    <cellStyle name="Salida 2 10" xfId="10150" xr:uid="{00000000-0005-0000-0000-0000274D0000}"/>
    <cellStyle name="Salida 2 2" xfId="5202" xr:uid="{00000000-0005-0000-0000-0000284D0000}"/>
    <cellStyle name="Salida 2 2 2" xfId="5934" xr:uid="{00000000-0005-0000-0000-0000294D0000}"/>
    <cellStyle name="Salida 2 2 2 2" xfId="7021" xr:uid="{00000000-0005-0000-0000-00002A4D0000}"/>
    <cellStyle name="Salida 2 2 2 2 2" xfId="20317" xr:uid="{00000000-0005-0000-0000-00002B4D0000}"/>
    <cellStyle name="Salida 2 2 2 2 2 2" xfId="26087" xr:uid="{00000000-0005-0000-0000-00002C4D0000}"/>
    <cellStyle name="Salida 2 2 2 2 2 3" xfId="33790" xr:uid="{00000000-0005-0000-0000-00002D4D0000}"/>
    <cellStyle name="Salida 2 2 2 2 3" xfId="17836" xr:uid="{00000000-0005-0000-0000-00002E4D0000}"/>
    <cellStyle name="Salida 2 2 2 2 3 2" xfId="23649" xr:uid="{00000000-0005-0000-0000-00002F4D0000}"/>
    <cellStyle name="Salida 2 2 2 2 3 2 2" xfId="37112" xr:uid="{00000000-0005-0000-0000-0000304D0000}"/>
    <cellStyle name="Salida 2 2 2 2 3 3" xfId="31341" xr:uid="{00000000-0005-0000-0000-0000314D0000}"/>
    <cellStyle name="Salida 2 2 2 2 4" xfId="16849" xr:uid="{00000000-0005-0000-0000-0000324D0000}"/>
    <cellStyle name="Salida 2 2 2 2 4 2" xfId="30402" xr:uid="{00000000-0005-0000-0000-0000334D0000}"/>
    <cellStyle name="Salida 2 2 2 2 5" xfId="22725" xr:uid="{00000000-0005-0000-0000-0000344D0000}"/>
    <cellStyle name="Salida 2 2 2 2 5 2" xfId="36188" xr:uid="{00000000-0005-0000-0000-0000354D0000}"/>
    <cellStyle name="Salida 2 2 2 2 6" xfId="28477" xr:uid="{00000000-0005-0000-0000-0000364D0000}"/>
    <cellStyle name="Salida 2 2 2 2 7" xfId="11875" xr:uid="{00000000-0005-0000-0000-0000374D0000}"/>
    <cellStyle name="Salida 2 2 2 3" xfId="19368" xr:uid="{00000000-0005-0000-0000-0000384D0000}"/>
    <cellStyle name="Salida 2 2 2 3 2" xfId="25139" xr:uid="{00000000-0005-0000-0000-0000394D0000}"/>
    <cellStyle name="Salida 2 2 2 3 3" xfId="32841" xr:uid="{00000000-0005-0000-0000-00003A4D0000}"/>
    <cellStyle name="Salida 2 2 2 4" xfId="20416" xr:uid="{00000000-0005-0000-0000-00003B4D0000}"/>
    <cellStyle name="Salida 2 2 2 4 2" xfId="26184" xr:uid="{00000000-0005-0000-0000-00003C4D0000}"/>
    <cellStyle name="Salida 2 2 2 4 3" xfId="33888" xr:uid="{00000000-0005-0000-0000-00003D4D0000}"/>
    <cellStyle name="Salida 2 2 2 5" xfId="15763" xr:uid="{00000000-0005-0000-0000-00003E4D0000}"/>
    <cellStyle name="Salida 2 2 2 5 2" xfId="29504" xr:uid="{00000000-0005-0000-0000-00003F4D0000}"/>
    <cellStyle name="Salida 2 2 2 6" xfId="21826" xr:uid="{00000000-0005-0000-0000-0000404D0000}"/>
    <cellStyle name="Salida 2 2 2 6 2" xfId="35289" xr:uid="{00000000-0005-0000-0000-0000414D0000}"/>
    <cellStyle name="Salida 2 2 2 7" xfId="27578" xr:uid="{00000000-0005-0000-0000-0000424D0000}"/>
    <cellStyle name="Salida 2 2 2 8" xfId="11214" xr:uid="{00000000-0005-0000-0000-0000434D0000}"/>
    <cellStyle name="Salida 2 2 3" xfId="6291" xr:uid="{00000000-0005-0000-0000-0000444D0000}"/>
    <cellStyle name="Salida 2 2 3 2" xfId="19662" xr:uid="{00000000-0005-0000-0000-0000454D0000}"/>
    <cellStyle name="Salida 2 2 3 2 2" xfId="25432" xr:uid="{00000000-0005-0000-0000-0000464D0000}"/>
    <cellStyle name="Salida 2 2 3 2 3" xfId="33135" xr:uid="{00000000-0005-0000-0000-0000474D0000}"/>
    <cellStyle name="Salida 2 2 3 3" xfId="17541" xr:uid="{00000000-0005-0000-0000-0000484D0000}"/>
    <cellStyle name="Salida 2 2 3 3 2" xfId="23362" xr:uid="{00000000-0005-0000-0000-0000494D0000}"/>
    <cellStyle name="Salida 2 2 3 3 2 2" xfId="36825" xr:uid="{00000000-0005-0000-0000-00004A4D0000}"/>
    <cellStyle name="Salida 2 2 3 3 3" xfId="31050" xr:uid="{00000000-0005-0000-0000-00004B4D0000}"/>
    <cellStyle name="Salida 2 2 3 4" xfId="16120" xr:uid="{00000000-0005-0000-0000-00004C4D0000}"/>
    <cellStyle name="Salida 2 2 3 4 2" xfId="29777" xr:uid="{00000000-0005-0000-0000-00004D4D0000}"/>
    <cellStyle name="Salida 2 2 3 5" xfId="22099" xr:uid="{00000000-0005-0000-0000-00004E4D0000}"/>
    <cellStyle name="Salida 2 2 3 5 2" xfId="35562" xr:uid="{00000000-0005-0000-0000-00004F4D0000}"/>
    <cellStyle name="Salida 2 2 3 6" xfId="27851" xr:uid="{00000000-0005-0000-0000-0000504D0000}"/>
    <cellStyle name="Salida 2 2 3 7" xfId="11419" xr:uid="{00000000-0005-0000-0000-0000514D0000}"/>
    <cellStyle name="Salida 2 2 4" xfId="18709" xr:uid="{00000000-0005-0000-0000-0000524D0000}"/>
    <cellStyle name="Salida 2 2 4 2" xfId="24481" xr:uid="{00000000-0005-0000-0000-0000534D0000}"/>
    <cellStyle name="Salida 2 2 4 3" xfId="32183" xr:uid="{00000000-0005-0000-0000-0000544D0000}"/>
    <cellStyle name="Salida 2 2 5" xfId="20934" xr:uid="{00000000-0005-0000-0000-0000554D0000}"/>
    <cellStyle name="Salida 2 2 5 2" xfId="26692" xr:uid="{00000000-0005-0000-0000-0000564D0000}"/>
    <cellStyle name="Salida 2 2 5 3" xfId="34397" xr:uid="{00000000-0005-0000-0000-0000574D0000}"/>
    <cellStyle name="Salida 2 2 6" xfId="15032" xr:uid="{00000000-0005-0000-0000-0000584D0000}"/>
    <cellStyle name="Salida 2 2 6 2" xfId="28877" xr:uid="{00000000-0005-0000-0000-0000594D0000}"/>
    <cellStyle name="Salida 2 2 7" xfId="21198" xr:uid="{00000000-0005-0000-0000-00005A4D0000}"/>
    <cellStyle name="Salida 2 2 7 2" xfId="34661" xr:uid="{00000000-0005-0000-0000-00005B4D0000}"/>
    <cellStyle name="Salida 2 2 8" xfId="26952" xr:uid="{00000000-0005-0000-0000-00005C4D0000}"/>
    <cellStyle name="Salida 2 2 9" xfId="10756" xr:uid="{00000000-0005-0000-0000-00005D4D0000}"/>
    <cellStyle name="Salida 2 3" xfId="5576" xr:uid="{00000000-0005-0000-0000-00005E4D0000}"/>
    <cellStyle name="Salida 2 3 2" xfId="6663" xr:uid="{00000000-0005-0000-0000-00005F4D0000}"/>
    <cellStyle name="Salida 2 3 2 2" xfId="19998" xr:uid="{00000000-0005-0000-0000-0000604D0000}"/>
    <cellStyle name="Salida 2 3 2 2 2" xfId="25768" xr:uid="{00000000-0005-0000-0000-0000614D0000}"/>
    <cellStyle name="Salida 2 3 2 2 3" xfId="33471" xr:uid="{00000000-0005-0000-0000-0000624D0000}"/>
    <cellStyle name="Salida 2 3 2 3" xfId="18365" xr:uid="{00000000-0005-0000-0000-0000634D0000}"/>
    <cellStyle name="Salida 2 3 2 3 2" xfId="24145" xr:uid="{00000000-0005-0000-0000-0000644D0000}"/>
    <cellStyle name="Salida 2 3 2 3 3" xfId="31846" xr:uid="{00000000-0005-0000-0000-0000654D0000}"/>
    <cellStyle name="Salida 2 3 2 4" xfId="16491" xr:uid="{00000000-0005-0000-0000-0000664D0000}"/>
    <cellStyle name="Salida 2 3 2 4 2" xfId="30099" xr:uid="{00000000-0005-0000-0000-0000674D0000}"/>
    <cellStyle name="Salida 2 3 2 5" xfId="22422" xr:uid="{00000000-0005-0000-0000-0000684D0000}"/>
    <cellStyle name="Salida 2 3 2 5 2" xfId="35885" xr:uid="{00000000-0005-0000-0000-0000694D0000}"/>
    <cellStyle name="Salida 2 3 2 6" xfId="28174" xr:uid="{00000000-0005-0000-0000-00006A4D0000}"/>
    <cellStyle name="Salida 2 3 2 7" xfId="11670" xr:uid="{00000000-0005-0000-0000-00006B4D0000}"/>
    <cellStyle name="Salida 2 3 3" xfId="19051" xr:uid="{00000000-0005-0000-0000-00006C4D0000}"/>
    <cellStyle name="Salida 2 3 3 2" xfId="24823" xr:uid="{00000000-0005-0000-0000-00006D4D0000}"/>
    <cellStyle name="Salida 2 3 3 3" xfId="32525" xr:uid="{00000000-0005-0000-0000-00006E4D0000}"/>
    <cellStyle name="Salida 2 3 4" xfId="17544" xr:uid="{00000000-0005-0000-0000-00006F4D0000}"/>
    <cellStyle name="Salida 2 3 4 2" xfId="23365" xr:uid="{00000000-0005-0000-0000-0000704D0000}"/>
    <cellStyle name="Salida 2 3 4 2 2" xfId="36828" xr:uid="{00000000-0005-0000-0000-0000714D0000}"/>
    <cellStyle name="Salida 2 3 4 3" xfId="31053" xr:uid="{00000000-0005-0000-0000-0000724D0000}"/>
    <cellStyle name="Salida 2 3 5" xfId="15405" xr:uid="{00000000-0005-0000-0000-0000734D0000}"/>
    <cellStyle name="Salida 2 3 5 2" xfId="29201" xr:uid="{00000000-0005-0000-0000-0000744D0000}"/>
    <cellStyle name="Salida 2 3 6" xfId="21523" xr:uid="{00000000-0005-0000-0000-0000754D0000}"/>
    <cellStyle name="Salida 2 3 6 2" xfId="34986" xr:uid="{00000000-0005-0000-0000-0000764D0000}"/>
    <cellStyle name="Salida 2 3 7" xfId="27275" xr:uid="{00000000-0005-0000-0000-0000774D0000}"/>
    <cellStyle name="Salida 2 3 8" xfId="11009" xr:uid="{00000000-0005-0000-0000-0000784D0000}"/>
    <cellStyle name="Salida 2 4" xfId="6034" xr:uid="{00000000-0005-0000-0000-0000794D0000}"/>
    <cellStyle name="Salida 2 4 2" xfId="19447" xr:uid="{00000000-0005-0000-0000-00007A4D0000}"/>
    <cellStyle name="Salida 2 4 2 2" xfId="25217" xr:uid="{00000000-0005-0000-0000-00007B4D0000}"/>
    <cellStyle name="Salida 2 4 2 3" xfId="32920" xr:uid="{00000000-0005-0000-0000-00007C4D0000}"/>
    <cellStyle name="Salida 2 4 3" xfId="17454" xr:uid="{00000000-0005-0000-0000-00007D4D0000}"/>
    <cellStyle name="Salida 2 4 3 2" xfId="23278" xr:uid="{00000000-0005-0000-0000-00007E4D0000}"/>
    <cellStyle name="Salida 2 4 3 2 2" xfId="36741" xr:uid="{00000000-0005-0000-0000-00007F4D0000}"/>
    <cellStyle name="Salida 2 4 3 3" xfId="30966" xr:uid="{00000000-0005-0000-0000-0000804D0000}"/>
    <cellStyle name="Salida 2 4 4" xfId="15863" xr:uid="{00000000-0005-0000-0000-0000814D0000}"/>
    <cellStyle name="Salida 2 4 4 2" xfId="29575" xr:uid="{00000000-0005-0000-0000-0000824D0000}"/>
    <cellStyle name="Salida 2 4 5" xfId="21897" xr:uid="{00000000-0005-0000-0000-0000834D0000}"/>
    <cellStyle name="Salida 2 4 5 2" xfId="35360" xr:uid="{00000000-0005-0000-0000-0000844D0000}"/>
    <cellStyle name="Salida 2 4 6" xfId="27649" xr:uid="{00000000-0005-0000-0000-0000854D0000}"/>
    <cellStyle name="Salida 2 4 7" xfId="11277" xr:uid="{00000000-0005-0000-0000-0000864D0000}"/>
    <cellStyle name="Salida 2 5" xfId="18274" xr:uid="{00000000-0005-0000-0000-0000874D0000}"/>
    <cellStyle name="Salida 2 5 2" xfId="24056" xr:uid="{00000000-0005-0000-0000-0000884D0000}"/>
    <cellStyle name="Salida 2 5 3" xfId="31757" xr:uid="{00000000-0005-0000-0000-0000894D0000}"/>
    <cellStyle name="Salida 2 6" xfId="16945" xr:uid="{00000000-0005-0000-0000-00008A4D0000}"/>
    <cellStyle name="Salida 2 6 2" xfId="22796" xr:uid="{00000000-0005-0000-0000-00008B4D0000}"/>
    <cellStyle name="Salida 2 6 2 2" xfId="36259" xr:uid="{00000000-0005-0000-0000-00008C4D0000}"/>
    <cellStyle name="Salida 2 6 3" xfId="30474" xr:uid="{00000000-0005-0000-0000-00008D4D0000}"/>
    <cellStyle name="Salida 2 7" xfId="14279" xr:uid="{00000000-0005-0000-0000-00008E4D0000}"/>
    <cellStyle name="Salida 2 7 2" xfId="28653" xr:uid="{00000000-0005-0000-0000-00008F4D0000}"/>
    <cellStyle name="Salida 2 8" xfId="20996" xr:uid="{00000000-0005-0000-0000-0000904D0000}"/>
    <cellStyle name="Salida 2 8 2" xfId="34459" xr:uid="{00000000-0005-0000-0000-0000914D0000}"/>
    <cellStyle name="Salida 2 9" xfId="26752" xr:uid="{00000000-0005-0000-0000-0000924D0000}"/>
    <cellStyle name="Salida 3" xfId="5196" xr:uid="{00000000-0005-0000-0000-0000934D0000}"/>
    <cellStyle name="Salida 3 2" xfId="5928" xr:uid="{00000000-0005-0000-0000-0000944D0000}"/>
    <cellStyle name="Salida 3 2 2" xfId="7015" xr:uid="{00000000-0005-0000-0000-0000954D0000}"/>
    <cellStyle name="Salida 3 2 2 2" xfId="20311" xr:uid="{00000000-0005-0000-0000-0000964D0000}"/>
    <cellStyle name="Salida 3 2 2 2 2" xfId="26081" xr:uid="{00000000-0005-0000-0000-0000974D0000}"/>
    <cellStyle name="Salida 3 2 2 2 3" xfId="33784" xr:uid="{00000000-0005-0000-0000-0000984D0000}"/>
    <cellStyle name="Salida 3 2 2 3" xfId="17827" xr:uid="{00000000-0005-0000-0000-0000994D0000}"/>
    <cellStyle name="Salida 3 2 2 3 2" xfId="23640" xr:uid="{00000000-0005-0000-0000-00009A4D0000}"/>
    <cellStyle name="Salida 3 2 2 3 2 2" xfId="37103" xr:uid="{00000000-0005-0000-0000-00009B4D0000}"/>
    <cellStyle name="Salida 3 2 2 3 3" xfId="31332" xr:uid="{00000000-0005-0000-0000-00009C4D0000}"/>
    <cellStyle name="Salida 3 2 2 4" xfId="16843" xr:uid="{00000000-0005-0000-0000-00009D4D0000}"/>
    <cellStyle name="Salida 3 2 2 4 2" xfId="30396" xr:uid="{00000000-0005-0000-0000-00009E4D0000}"/>
    <cellStyle name="Salida 3 2 2 5" xfId="22719" xr:uid="{00000000-0005-0000-0000-00009F4D0000}"/>
    <cellStyle name="Salida 3 2 2 5 2" xfId="36182" xr:uid="{00000000-0005-0000-0000-0000A04D0000}"/>
    <cellStyle name="Salida 3 2 2 6" xfId="28471" xr:uid="{00000000-0005-0000-0000-0000A14D0000}"/>
    <cellStyle name="Salida 3 2 2 7" xfId="11869" xr:uid="{00000000-0005-0000-0000-0000A24D0000}"/>
    <cellStyle name="Salida 3 2 3" xfId="19362" xr:uid="{00000000-0005-0000-0000-0000A34D0000}"/>
    <cellStyle name="Salida 3 2 3 2" xfId="25133" xr:uid="{00000000-0005-0000-0000-0000A44D0000}"/>
    <cellStyle name="Salida 3 2 3 3" xfId="32835" xr:uid="{00000000-0005-0000-0000-0000A54D0000}"/>
    <cellStyle name="Salida 3 2 4" xfId="18267" xr:uid="{00000000-0005-0000-0000-0000A64D0000}"/>
    <cellStyle name="Salida 3 2 4 2" xfId="24049" xr:uid="{00000000-0005-0000-0000-0000A74D0000}"/>
    <cellStyle name="Salida 3 2 4 3" xfId="31750" xr:uid="{00000000-0005-0000-0000-0000A84D0000}"/>
    <cellStyle name="Salida 3 2 5" xfId="15757" xr:uid="{00000000-0005-0000-0000-0000A94D0000}"/>
    <cellStyle name="Salida 3 2 5 2" xfId="29498" xr:uid="{00000000-0005-0000-0000-0000AA4D0000}"/>
    <cellStyle name="Salida 3 2 6" xfId="21820" xr:uid="{00000000-0005-0000-0000-0000AB4D0000}"/>
    <cellStyle name="Salida 3 2 6 2" xfId="35283" xr:uid="{00000000-0005-0000-0000-0000AC4D0000}"/>
    <cellStyle name="Salida 3 2 7" xfId="27572" xr:uid="{00000000-0005-0000-0000-0000AD4D0000}"/>
    <cellStyle name="Salida 3 2 8" xfId="11208" xr:uid="{00000000-0005-0000-0000-0000AE4D0000}"/>
    <cellStyle name="Salida 3 3" xfId="6285" xr:uid="{00000000-0005-0000-0000-0000AF4D0000}"/>
    <cellStyle name="Salida 3 3 2" xfId="19656" xr:uid="{00000000-0005-0000-0000-0000B04D0000}"/>
    <cellStyle name="Salida 3 3 2 2" xfId="25426" xr:uid="{00000000-0005-0000-0000-0000B14D0000}"/>
    <cellStyle name="Salida 3 3 2 3" xfId="33129" xr:uid="{00000000-0005-0000-0000-0000B24D0000}"/>
    <cellStyle name="Salida 3 3 3" xfId="20553" xr:uid="{00000000-0005-0000-0000-0000B34D0000}"/>
    <cellStyle name="Salida 3 3 3 2" xfId="26318" xr:uid="{00000000-0005-0000-0000-0000B44D0000}"/>
    <cellStyle name="Salida 3 3 3 3" xfId="34022" xr:uid="{00000000-0005-0000-0000-0000B54D0000}"/>
    <cellStyle name="Salida 3 3 4" xfId="16114" xr:uid="{00000000-0005-0000-0000-0000B64D0000}"/>
    <cellStyle name="Salida 3 3 4 2" xfId="29771" xr:uid="{00000000-0005-0000-0000-0000B74D0000}"/>
    <cellStyle name="Salida 3 3 5" xfId="22093" xr:uid="{00000000-0005-0000-0000-0000B84D0000}"/>
    <cellStyle name="Salida 3 3 5 2" xfId="35556" xr:uid="{00000000-0005-0000-0000-0000B94D0000}"/>
    <cellStyle name="Salida 3 3 6" xfId="27845" xr:uid="{00000000-0005-0000-0000-0000BA4D0000}"/>
    <cellStyle name="Salida 3 3 7" xfId="11413" xr:uid="{00000000-0005-0000-0000-0000BB4D0000}"/>
    <cellStyle name="Salida 3 4" xfId="18703" xr:uid="{00000000-0005-0000-0000-0000BC4D0000}"/>
    <cellStyle name="Salida 3 4 2" xfId="24475" xr:uid="{00000000-0005-0000-0000-0000BD4D0000}"/>
    <cellStyle name="Salida 3 4 3" xfId="32177" xr:uid="{00000000-0005-0000-0000-0000BE4D0000}"/>
    <cellStyle name="Salida 3 5" xfId="17960" xr:uid="{00000000-0005-0000-0000-0000BF4D0000}"/>
    <cellStyle name="Salida 3 5 2" xfId="23769" xr:uid="{00000000-0005-0000-0000-0000C04D0000}"/>
    <cellStyle name="Salida 3 5 2 2" xfId="37232" xr:uid="{00000000-0005-0000-0000-0000C14D0000}"/>
    <cellStyle name="Salida 3 5 3" xfId="31464" xr:uid="{00000000-0005-0000-0000-0000C24D0000}"/>
    <cellStyle name="Salida 3 6" xfId="15026" xr:uid="{00000000-0005-0000-0000-0000C34D0000}"/>
    <cellStyle name="Salida 3 6 2" xfId="28871" xr:uid="{00000000-0005-0000-0000-0000C44D0000}"/>
    <cellStyle name="Salida 3 7" xfId="21192" xr:uid="{00000000-0005-0000-0000-0000C54D0000}"/>
    <cellStyle name="Salida 3 7 2" xfId="34655" xr:uid="{00000000-0005-0000-0000-0000C64D0000}"/>
    <cellStyle name="Salida 3 8" xfId="26946" xr:uid="{00000000-0005-0000-0000-0000C74D0000}"/>
    <cellStyle name="Salida 3 9" xfId="10750" xr:uid="{00000000-0005-0000-0000-0000C84D0000}"/>
    <cellStyle name="Salida 4" xfId="5427" xr:uid="{00000000-0005-0000-0000-0000C94D0000}"/>
    <cellStyle name="Salida 4 2" xfId="6514" xr:uid="{00000000-0005-0000-0000-0000CA4D0000}"/>
    <cellStyle name="Salida 4 2 2" xfId="19874" xr:uid="{00000000-0005-0000-0000-0000CB4D0000}"/>
    <cellStyle name="Salida 4 2 2 2" xfId="25644" xr:uid="{00000000-0005-0000-0000-0000CC4D0000}"/>
    <cellStyle name="Salida 4 2 2 3" xfId="33347" xr:uid="{00000000-0005-0000-0000-0000CD4D0000}"/>
    <cellStyle name="Salida 4 2 3" xfId="19622" xr:uid="{00000000-0005-0000-0000-0000CE4D0000}"/>
    <cellStyle name="Salida 4 2 3 2" xfId="25392" xr:uid="{00000000-0005-0000-0000-0000CF4D0000}"/>
    <cellStyle name="Salida 4 2 3 3" xfId="33095" xr:uid="{00000000-0005-0000-0000-0000D04D0000}"/>
    <cellStyle name="Salida 4 2 4" xfId="16343" xr:uid="{00000000-0005-0000-0000-0000D14D0000}"/>
    <cellStyle name="Salida 4 2 4 2" xfId="29982" xr:uid="{00000000-0005-0000-0000-0000D24D0000}"/>
    <cellStyle name="Salida 4 2 5" xfId="22304" xr:uid="{00000000-0005-0000-0000-0000D34D0000}"/>
    <cellStyle name="Salida 4 2 5 2" xfId="35767" xr:uid="{00000000-0005-0000-0000-0000D44D0000}"/>
    <cellStyle name="Salida 4 2 6" xfId="28056" xr:uid="{00000000-0005-0000-0000-0000D54D0000}"/>
    <cellStyle name="Salida 4 2 7" xfId="11574" xr:uid="{00000000-0005-0000-0000-0000D64D0000}"/>
    <cellStyle name="Salida 4 3" xfId="18922" xr:uid="{00000000-0005-0000-0000-0000D74D0000}"/>
    <cellStyle name="Salida 4 3 2" xfId="24694" xr:uid="{00000000-0005-0000-0000-0000D84D0000}"/>
    <cellStyle name="Salida 4 3 3" xfId="32396" xr:uid="{00000000-0005-0000-0000-0000D94D0000}"/>
    <cellStyle name="Salida 4 4" xfId="20471" xr:uid="{00000000-0005-0000-0000-0000DA4D0000}"/>
    <cellStyle name="Salida 4 4 2" xfId="26239" xr:uid="{00000000-0005-0000-0000-0000DB4D0000}"/>
    <cellStyle name="Salida 4 4 3" xfId="33943" xr:uid="{00000000-0005-0000-0000-0000DC4D0000}"/>
    <cellStyle name="Salida 4 5" xfId="15257" xr:uid="{00000000-0005-0000-0000-0000DD4D0000}"/>
    <cellStyle name="Salida 4 5 2" xfId="29084" xr:uid="{00000000-0005-0000-0000-0000DE4D0000}"/>
    <cellStyle name="Salida 4 6" xfId="21405" xr:uid="{00000000-0005-0000-0000-0000DF4D0000}"/>
    <cellStyle name="Salida 4 6 2" xfId="34868" xr:uid="{00000000-0005-0000-0000-0000E04D0000}"/>
    <cellStyle name="Salida 4 7" xfId="27157" xr:uid="{00000000-0005-0000-0000-0000E14D0000}"/>
    <cellStyle name="Salida 4 8" xfId="10913" xr:uid="{00000000-0005-0000-0000-0000E24D0000}"/>
    <cellStyle name="Salida 5" xfId="6026" xr:uid="{00000000-0005-0000-0000-0000E34D0000}"/>
    <cellStyle name="Salida 5 2" xfId="19439" xr:uid="{00000000-0005-0000-0000-0000E44D0000}"/>
    <cellStyle name="Salida 5 2 2" xfId="25209" xr:uid="{00000000-0005-0000-0000-0000E54D0000}"/>
    <cellStyle name="Salida 5 2 3" xfId="32912" xr:uid="{00000000-0005-0000-0000-0000E64D0000}"/>
    <cellStyle name="Salida 5 3" xfId="17770" xr:uid="{00000000-0005-0000-0000-0000E74D0000}"/>
    <cellStyle name="Salida 5 3 2" xfId="23585" xr:uid="{00000000-0005-0000-0000-0000E84D0000}"/>
    <cellStyle name="Salida 5 3 2 2" xfId="37048" xr:uid="{00000000-0005-0000-0000-0000E94D0000}"/>
    <cellStyle name="Salida 5 3 3" xfId="31276" xr:uid="{00000000-0005-0000-0000-0000EA4D0000}"/>
    <cellStyle name="Salida 5 4" xfId="15855" xr:uid="{00000000-0005-0000-0000-0000EB4D0000}"/>
    <cellStyle name="Salida 5 4 2" xfId="29567" xr:uid="{00000000-0005-0000-0000-0000EC4D0000}"/>
    <cellStyle name="Salida 5 5" xfId="21889" xr:uid="{00000000-0005-0000-0000-0000ED4D0000}"/>
    <cellStyle name="Salida 5 5 2" xfId="35352" xr:uid="{00000000-0005-0000-0000-0000EE4D0000}"/>
    <cellStyle name="Salida 5 6" xfId="27641" xr:uid="{00000000-0005-0000-0000-0000EF4D0000}"/>
    <cellStyle name="Salida 5 7" xfId="11269" xr:uid="{00000000-0005-0000-0000-0000F04D0000}"/>
    <cellStyle name="Salida 6" xfId="18215" xr:uid="{00000000-0005-0000-0000-0000F14D0000}"/>
    <cellStyle name="Salida 6 2" xfId="24008" xr:uid="{00000000-0005-0000-0000-0000F24D0000}"/>
    <cellStyle name="Salida 6 3" xfId="31707" xr:uid="{00000000-0005-0000-0000-0000F34D0000}"/>
    <cellStyle name="Salida 7" xfId="20362" xr:uid="{00000000-0005-0000-0000-0000F44D0000}"/>
    <cellStyle name="Salida 7 2" xfId="26132" xr:uid="{00000000-0005-0000-0000-0000F54D0000}"/>
    <cellStyle name="Salida 7 3" xfId="33835" xr:uid="{00000000-0005-0000-0000-0000F64D0000}"/>
    <cellStyle name="Salida 8" xfId="14258" xr:uid="{00000000-0005-0000-0000-0000F74D0000}"/>
    <cellStyle name="Salida 8 2" xfId="28643" xr:uid="{00000000-0005-0000-0000-0000F84D0000}"/>
    <cellStyle name="Salida 9" xfId="20989" xr:uid="{00000000-0005-0000-0000-0000F94D0000}"/>
    <cellStyle name="Salida 9 2" xfId="34452" xr:uid="{00000000-0005-0000-0000-0000FA4D0000}"/>
    <cellStyle name="salmon - Style1" xfId="4049" xr:uid="{00000000-0005-0000-0000-0000FB4D0000}"/>
    <cellStyle name="salmon - Style1 2" xfId="3408" xr:uid="{00000000-0005-0000-0000-0000FC4D0000}"/>
    <cellStyle name="salmon - Style1 2 10" xfId="9734" xr:uid="{00000000-0005-0000-0000-0000FD4D0000}"/>
    <cellStyle name="salmon - Style1 2 2" xfId="5163" xr:uid="{00000000-0005-0000-0000-0000FE4D0000}"/>
    <cellStyle name="salmon - Style1 2 2 2" xfId="5903" xr:uid="{00000000-0005-0000-0000-0000FF4D0000}"/>
    <cellStyle name="salmon - Style1 2 2 2 2" xfId="6990" xr:uid="{00000000-0005-0000-0000-0000004E0000}"/>
    <cellStyle name="salmon - Style1 2 2 2 2 2" xfId="20286" xr:uid="{00000000-0005-0000-0000-0000014E0000}"/>
    <cellStyle name="salmon - Style1 2 2 2 2 2 2" xfId="26056" xr:uid="{00000000-0005-0000-0000-0000024E0000}"/>
    <cellStyle name="salmon - Style1 2 2 2 2 2 3" xfId="33759" xr:uid="{00000000-0005-0000-0000-0000034E0000}"/>
    <cellStyle name="salmon - Style1 2 2 2 2 3" xfId="17639" xr:uid="{00000000-0005-0000-0000-0000044E0000}"/>
    <cellStyle name="salmon - Style1 2 2 2 2 3 2" xfId="23457" xr:uid="{00000000-0005-0000-0000-0000054E0000}"/>
    <cellStyle name="salmon - Style1 2 2 2 2 3 2 2" xfId="36920" xr:uid="{00000000-0005-0000-0000-0000064E0000}"/>
    <cellStyle name="salmon - Style1 2 2 2 2 3 3" xfId="31147" xr:uid="{00000000-0005-0000-0000-0000074E0000}"/>
    <cellStyle name="salmon - Style1 2 2 2 2 4" xfId="16818" xr:uid="{00000000-0005-0000-0000-0000084E0000}"/>
    <cellStyle name="salmon - Style1 2 2 2 2 4 2" xfId="30371" xr:uid="{00000000-0005-0000-0000-0000094E0000}"/>
    <cellStyle name="salmon - Style1 2 2 2 2 5" xfId="22694" xr:uid="{00000000-0005-0000-0000-00000A4E0000}"/>
    <cellStyle name="salmon - Style1 2 2 2 2 5 2" xfId="36157" xr:uid="{00000000-0005-0000-0000-00000B4E0000}"/>
    <cellStyle name="salmon - Style1 2 2 2 2 6" xfId="28446" xr:uid="{00000000-0005-0000-0000-00000C4E0000}"/>
    <cellStyle name="salmon - Style1 2 2 2 2 7" xfId="11846" xr:uid="{00000000-0005-0000-0000-00000D4E0000}"/>
    <cellStyle name="salmon - Style1 2 2 2 3" xfId="19337" xr:uid="{00000000-0005-0000-0000-00000E4E0000}"/>
    <cellStyle name="salmon - Style1 2 2 2 3 2" xfId="25108" xr:uid="{00000000-0005-0000-0000-00000F4E0000}"/>
    <cellStyle name="salmon - Style1 2 2 2 3 3" xfId="32810" xr:uid="{00000000-0005-0000-0000-0000104E0000}"/>
    <cellStyle name="salmon - Style1 2 2 2 4" xfId="18135" xr:uid="{00000000-0005-0000-0000-0000114E0000}"/>
    <cellStyle name="salmon - Style1 2 2 2 4 2" xfId="23935" xr:uid="{00000000-0005-0000-0000-0000124E0000}"/>
    <cellStyle name="salmon - Style1 2 2 2 4 3" xfId="31632" xr:uid="{00000000-0005-0000-0000-0000134E0000}"/>
    <cellStyle name="salmon - Style1 2 2 2 5" xfId="15732" xr:uid="{00000000-0005-0000-0000-0000144E0000}"/>
    <cellStyle name="salmon - Style1 2 2 2 5 2" xfId="29473" xr:uid="{00000000-0005-0000-0000-0000154E0000}"/>
    <cellStyle name="salmon - Style1 2 2 2 6" xfId="21795" xr:uid="{00000000-0005-0000-0000-0000164E0000}"/>
    <cellStyle name="salmon - Style1 2 2 2 6 2" xfId="35258" xr:uid="{00000000-0005-0000-0000-0000174E0000}"/>
    <cellStyle name="salmon - Style1 2 2 2 7" xfId="27547" xr:uid="{00000000-0005-0000-0000-0000184E0000}"/>
    <cellStyle name="salmon - Style1 2 2 2 8" xfId="11185" xr:uid="{00000000-0005-0000-0000-0000194E0000}"/>
    <cellStyle name="salmon - Style1 2 2 3" xfId="6252" xr:uid="{00000000-0005-0000-0000-00001A4E0000}"/>
    <cellStyle name="salmon - Style1 2 2 3 2" xfId="19630" xr:uid="{00000000-0005-0000-0000-00001B4E0000}"/>
    <cellStyle name="salmon - Style1 2 2 3 2 2" xfId="25400" xr:uid="{00000000-0005-0000-0000-00001C4E0000}"/>
    <cellStyle name="salmon - Style1 2 2 3 2 3" xfId="33103" xr:uid="{00000000-0005-0000-0000-00001D4E0000}"/>
    <cellStyle name="salmon - Style1 2 2 3 3" xfId="17310" xr:uid="{00000000-0005-0000-0000-00001E4E0000}"/>
    <cellStyle name="salmon - Style1 2 2 3 3 2" xfId="23139" xr:uid="{00000000-0005-0000-0000-00001F4E0000}"/>
    <cellStyle name="salmon - Style1 2 2 3 3 2 2" xfId="36602" xr:uid="{00000000-0005-0000-0000-0000204E0000}"/>
    <cellStyle name="salmon - Style1 2 2 3 3 3" xfId="30826" xr:uid="{00000000-0005-0000-0000-0000214E0000}"/>
    <cellStyle name="salmon - Style1 2 2 3 4" xfId="16081" xr:uid="{00000000-0005-0000-0000-0000224E0000}"/>
    <cellStyle name="salmon - Style1 2 2 3 4 2" xfId="29746" xr:uid="{00000000-0005-0000-0000-0000234E0000}"/>
    <cellStyle name="salmon - Style1 2 2 3 5" xfId="22068" xr:uid="{00000000-0005-0000-0000-0000244E0000}"/>
    <cellStyle name="salmon - Style1 2 2 3 5 2" xfId="35531" xr:uid="{00000000-0005-0000-0000-0000254E0000}"/>
    <cellStyle name="salmon - Style1 2 2 3 6" xfId="27820" xr:uid="{00000000-0005-0000-0000-0000264E0000}"/>
    <cellStyle name="salmon - Style1 2 2 3 7" xfId="11388" xr:uid="{00000000-0005-0000-0000-0000274E0000}"/>
    <cellStyle name="salmon - Style1 2 2 4" xfId="18675" xr:uid="{00000000-0005-0000-0000-0000284E0000}"/>
    <cellStyle name="salmon - Style1 2 2 4 2" xfId="24447" xr:uid="{00000000-0005-0000-0000-0000294E0000}"/>
    <cellStyle name="salmon - Style1 2 2 4 3" xfId="32149" xr:uid="{00000000-0005-0000-0000-00002A4E0000}"/>
    <cellStyle name="salmon - Style1 2 2 5" xfId="20797" xr:uid="{00000000-0005-0000-0000-00002B4E0000}"/>
    <cellStyle name="salmon - Style1 2 2 5 2" xfId="26558" xr:uid="{00000000-0005-0000-0000-00002C4E0000}"/>
    <cellStyle name="salmon - Style1 2 2 5 3" xfId="34263" xr:uid="{00000000-0005-0000-0000-00002D4E0000}"/>
    <cellStyle name="salmon - Style1 2 2 6" xfId="14993" xr:uid="{00000000-0005-0000-0000-00002E4E0000}"/>
    <cellStyle name="salmon - Style1 2 2 6 2" xfId="28846" xr:uid="{00000000-0005-0000-0000-00002F4E0000}"/>
    <cellStyle name="salmon - Style1 2 2 7" xfId="21167" xr:uid="{00000000-0005-0000-0000-0000304E0000}"/>
    <cellStyle name="salmon - Style1 2 2 7 2" xfId="34630" xr:uid="{00000000-0005-0000-0000-0000314E0000}"/>
    <cellStyle name="salmon - Style1 2 2 8" xfId="26921" xr:uid="{00000000-0005-0000-0000-0000324E0000}"/>
    <cellStyle name="salmon - Style1 2 2 9" xfId="10725" xr:uid="{00000000-0005-0000-0000-0000334E0000}"/>
    <cellStyle name="salmon - Style1 2 3" xfId="5286" xr:uid="{00000000-0005-0000-0000-0000344E0000}"/>
    <cellStyle name="salmon - Style1 2 3 2" xfId="6373" xr:uid="{00000000-0005-0000-0000-0000354E0000}"/>
    <cellStyle name="salmon - Style1 2 3 2 2" xfId="19739" xr:uid="{00000000-0005-0000-0000-0000364E0000}"/>
    <cellStyle name="salmon - Style1 2 3 2 2 2" xfId="25509" xr:uid="{00000000-0005-0000-0000-0000374E0000}"/>
    <cellStyle name="salmon - Style1 2 3 2 2 3" xfId="33212" xr:uid="{00000000-0005-0000-0000-0000384E0000}"/>
    <cellStyle name="salmon - Style1 2 3 2 3" xfId="20481" xr:uid="{00000000-0005-0000-0000-0000394E0000}"/>
    <cellStyle name="salmon - Style1 2 3 2 3 2" xfId="26249" xr:uid="{00000000-0005-0000-0000-00003A4E0000}"/>
    <cellStyle name="salmon - Style1 2 3 2 3 3" xfId="33953" xr:uid="{00000000-0005-0000-0000-00003B4E0000}"/>
    <cellStyle name="salmon - Style1 2 3 2 4" xfId="16202" xr:uid="{00000000-0005-0000-0000-00003C4E0000}"/>
    <cellStyle name="salmon - Style1 2 3 2 4 2" xfId="29849" xr:uid="{00000000-0005-0000-0000-00003D4E0000}"/>
    <cellStyle name="salmon - Style1 2 3 2 5" xfId="22171" xr:uid="{00000000-0005-0000-0000-00003E4E0000}"/>
    <cellStyle name="salmon - Style1 2 3 2 5 2" xfId="35634" xr:uid="{00000000-0005-0000-0000-00003F4E0000}"/>
    <cellStyle name="salmon - Style1 2 3 2 6" xfId="27923" xr:uid="{00000000-0005-0000-0000-0000404E0000}"/>
    <cellStyle name="salmon - Style1 2 3 2 7" xfId="11485" xr:uid="{00000000-0005-0000-0000-0000414E0000}"/>
    <cellStyle name="salmon - Style1 2 3 3" xfId="18787" xr:uid="{00000000-0005-0000-0000-0000424E0000}"/>
    <cellStyle name="salmon - Style1 2 3 3 2" xfId="24559" xr:uid="{00000000-0005-0000-0000-0000434E0000}"/>
    <cellStyle name="salmon - Style1 2 3 3 3" xfId="32261" xr:uid="{00000000-0005-0000-0000-0000444E0000}"/>
    <cellStyle name="salmon - Style1 2 3 4" xfId="17102" xr:uid="{00000000-0005-0000-0000-0000454E0000}"/>
    <cellStyle name="salmon - Style1 2 3 4 2" xfId="22943" xr:uid="{00000000-0005-0000-0000-0000464E0000}"/>
    <cellStyle name="salmon - Style1 2 3 4 2 2" xfId="36406" xr:uid="{00000000-0005-0000-0000-0000474E0000}"/>
    <cellStyle name="salmon - Style1 2 3 4 3" xfId="30624" xr:uid="{00000000-0005-0000-0000-0000484E0000}"/>
    <cellStyle name="salmon - Style1 2 3 5" xfId="15116" xr:uid="{00000000-0005-0000-0000-0000494E0000}"/>
    <cellStyle name="salmon - Style1 2 3 5 2" xfId="28951" xr:uid="{00000000-0005-0000-0000-00004A4E0000}"/>
    <cellStyle name="salmon - Style1 2 3 6" xfId="21272" xr:uid="{00000000-0005-0000-0000-00004B4E0000}"/>
    <cellStyle name="salmon - Style1 2 3 6 2" xfId="34735" xr:uid="{00000000-0005-0000-0000-00004C4E0000}"/>
    <cellStyle name="salmon - Style1 2 3 7" xfId="27024" xr:uid="{00000000-0005-0000-0000-00004D4E0000}"/>
    <cellStyle name="salmon - Style1 2 3 8" xfId="10824" xr:uid="{00000000-0005-0000-0000-00004E4E0000}"/>
    <cellStyle name="salmon - Style1 2 4" xfId="6002" xr:uid="{00000000-0005-0000-0000-00004F4E0000}"/>
    <cellStyle name="salmon - Style1 2 4 2" xfId="19422" xr:uid="{00000000-0005-0000-0000-0000504E0000}"/>
    <cellStyle name="salmon - Style1 2 4 2 2" xfId="25192" xr:uid="{00000000-0005-0000-0000-0000514E0000}"/>
    <cellStyle name="salmon - Style1 2 4 2 3" xfId="32895" xr:uid="{00000000-0005-0000-0000-0000524E0000}"/>
    <cellStyle name="salmon - Style1 2 4 3" xfId="18235" xr:uid="{00000000-0005-0000-0000-0000534E0000}"/>
    <cellStyle name="salmon - Style1 2 4 3 2" xfId="24024" xr:uid="{00000000-0005-0000-0000-0000544E0000}"/>
    <cellStyle name="salmon - Style1 2 4 3 3" xfId="31724" xr:uid="{00000000-0005-0000-0000-0000554E0000}"/>
    <cellStyle name="salmon - Style1 2 4 4" xfId="15831" xr:uid="{00000000-0005-0000-0000-0000564E0000}"/>
    <cellStyle name="salmon - Style1 2 4 4 2" xfId="29552" xr:uid="{00000000-0005-0000-0000-0000574E0000}"/>
    <cellStyle name="salmon - Style1 2 4 5" xfId="21874" xr:uid="{00000000-0005-0000-0000-0000584E0000}"/>
    <cellStyle name="salmon - Style1 2 4 5 2" xfId="35337" xr:uid="{00000000-0005-0000-0000-0000594E0000}"/>
    <cellStyle name="salmon - Style1 2 4 6" xfId="27626" xr:uid="{00000000-0005-0000-0000-00005A4E0000}"/>
    <cellStyle name="salmon - Style1 2 4 7" xfId="11254" xr:uid="{00000000-0005-0000-0000-00005B4E0000}"/>
    <cellStyle name="salmon - Style1 2 5" xfId="18006" xr:uid="{00000000-0005-0000-0000-00005C4E0000}"/>
    <cellStyle name="salmon - Style1 2 5 2" xfId="23812" xr:uid="{00000000-0005-0000-0000-00005D4E0000}"/>
    <cellStyle name="salmon - Style1 2 5 3" xfId="31509" xr:uid="{00000000-0005-0000-0000-00005E4E0000}"/>
    <cellStyle name="salmon - Style1 2 6" xfId="17829" xr:uid="{00000000-0005-0000-0000-00005F4E0000}"/>
    <cellStyle name="salmon - Style1 2 6 2" xfId="23642" xr:uid="{00000000-0005-0000-0000-0000604E0000}"/>
    <cellStyle name="salmon - Style1 2 6 2 2" xfId="37105" xr:uid="{00000000-0005-0000-0000-0000614E0000}"/>
    <cellStyle name="salmon - Style1 2 6 3" xfId="31334" xr:uid="{00000000-0005-0000-0000-0000624E0000}"/>
    <cellStyle name="salmon - Style1 2 7" xfId="14098" xr:uid="{00000000-0005-0000-0000-0000634E0000}"/>
    <cellStyle name="salmon - Style1 2 7 2" xfId="28605" xr:uid="{00000000-0005-0000-0000-0000644E0000}"/>
    <cellStyle name="salmon - Style1 2 8" xfId="20964" xr:uid="{00000000-0005-0000-0000-0000654E0000}"/>
    <cellStyle name="salmon - Style1 2 8 2" xfId="34427" xr:uid="{00000000-0005-0000-0000-0000664E0000}"/>
    <cellStyle name="salmon - Style1 2 9" xfId="26731" xr:uid="{00000000-0005-0000-0000-0000674E0000}"/>
    <cellStyle name="salmon - Style1 3" xfId="5596" xr:uid="{00000000-0005-0000-0000-0000684E0000}"/>
    <cellStyle name="salmon - Style1 3 2" xfId="6683" xr:uid="{00000000-0005-0000-0000-0000694E0000}"/>
    <cellStyle name="salmon - Style1 3 2 2" xfId="20009" xr:uid="{00000000-0005-0000-0000-00006A4E0000}"/>
    <cellStyle name="salmon - Style1 3 2 2 2" xfId="25779" xr:uid="{00000000-0005-0000-0000-00006B4E0000}"/>
    <cellStyle name="salmon - Style1 3 2 2 3" xfId="33482" xr:uid="{00000000-0005-0000-0000-00006C4E0000}"/>
    <cellStyle name="salmon - Style1 3 2 3" xfId="17788" xr:uid="{00000000-0005-0000-0000-00006D4E0000}"/>
    <cellStyle name="salmon - Style1 3 2 3 2" xfId="23603" xr:uid="{00000000-0005-0000-0000-00006E4E0000}"/>
    <cellStyle name="salmon - Style1 3 2 3 2 2" xfId="37066" xr:uid="{00000000-0005-0000-0000-00006F4E0000}"/>
    <cellStyle name="salmon - Style1 3 2 3 3" xfId="31294" xr:uid="{00000000-0005-0000-0000-0000704E0000}"/>
    <cellStyle name="salmon - Style1 3 2 4" xfId="16511" xr:uid="{00000000-0005-0000-0000-0000714E0000}"/>
    <cellStyle name="salmon - Style1 3 2 4 2" xfId="30107" xr:uid="{00000000-0005-0000-0000-0000724E0000}"/>
    <cellStyle name="salmon - Style1 3 2 5" xfId="22430" xr:uid="{00000000-0005-0000-0000-0000734E0000}"/>
    <cellStyle name="salmon - Style1 3 2 5 2" xfId="35893" xr:uid="{00000000-0005-0000-0000-0000744E0000}"/>
    <cellStyle name="salmon - Style1 3 2 6" xfId="28182" xr:uid="{00000000-0005-0000-0000-0000754E0000}"/>
    <cellStyle name="salmon - Style1 3 2 7" xfId="11675" xr:uid="{00000000-0005-0000-0000-0000764E0000}"/>
    <cellStyle name="salmon - Style1 3 3" xfId="19060" xr:uid="{00000000-0005-0000-0000-0000774E0000}"/>
    <cellStyle name="salmon - Style1 3 3 2" xfId="24832" xr:uid="{00000000-0005-0000-0000-0000784E0000}"/>
    <cellStyle name="salmon - Style1 3 3 3" xfId="32534" xr:uid="{00000000-0005-0000-0000-0000794E0000}"/>
    <cellStyle name="salmon - Style1 3 4" xfId="18042" xr:uid="{00000000-0005-0000-0000-00007A4E0000}"/>
    <cellStyle name="salmon - Style1 3 4 2" xfId="23846" xr:uid="{00000000-0005-0000-0000-00007B4E0000}"/>
    <cellStyle name="salmon - Style1 3 4 3" xfId="31543" xr:uid="{00000000-0005-0000-0000-00007C4E0000}"/>
    <cellStyle name="salmon - Style1 3 5" xfId="15425" xr:uid="{00000000-0005-0000-0000-00007D4E0000}"/>
    <cellStyle name="salmon - Style1 3 5 2" xfId="29209" xr:uid="{00000000-0005-0000-0000-00007E4E0000}"/>
    <cellStyle name="salmon - Style1 3 6" xfId="21531" xr:uid="{00000000-0005-0000-0000-00007F4E0000}"/>
    <cellStyle name="salmon - Style1 3 6 2" xfId="34994" xr:uid="{00000000-0005-0000-0000-0000804E0000}"/>
    <cellStyle name="salmon - Style1 3 7" xfId="27283" xr:uid="{00000000-0005-0000-0000-0000814E0000}"/>
    <cellStyle name="salmon - Style1 3 8" xfId="11014" xr:uid="{00000000-0005-0000-0000-0000824E0000}"/>
    <cellStyle name="salmon - Style1 4" xfId="18216" xr:uid="{00000000-0005-0000-0000-0000834E0000}"/>
    <cellStyle name="salmon - Style1 4 2" xfId="24009" xr:uid="{00000000-0005-0000-0000-0000844E0000}"/>
    <cellStyle name="salmon - Style1 4 3" xfId="31708" xr:uid="{00000000-0005-0000-0000-0000854E0000}"/>
    <cellStyle name="salmon - Style1 5" xfId="18096" xr:uid="{00000000-0005-0000-0000-0000864E0000}"/>
    <cellStyle name="salmon - Style1 5 2" xfId="23898" xr:uid="{00000000-0005-0000-0000-0000874E0000}"/>
    <cellStyle name="salmon - Style1 5 3" xfId="31595" xr:uid="{00000000-0005-0000-0000-0000884E0000}"/>
    <cellStyle name="salmon - Style1 6" xfId="20990" xr:uid="{00000000-0005-0000-0000-0000894E0000}"/>
    <cellStyle name="salmon - Style1 6 2" xfId="34453" xr:uid="{00000000-0005-0000-0000-00008A4E0000}"/>
    <cellStyle name="salmon - Style1 7" xfId="10071" xr:uid="{00000000-0005-0000-0000-00008B4E0000}"/>
    <cellStyle name="salmon - Style1 8" xfId="37360" xr:uid="{00000000-0005-0000-0000-00008C4E0000}"/>
    <cellStyle name="SAPBEXaggData" xfId="375" xr:uid="{00000000-0005-0000-0000-00008D4E0000}"/>
    <cellStyle name="SAPBEXaggData 2" xfId="612" xr:uid="{00000000-0005-0000-0000-00008E4E0000}"/>
    <cellStyle name="SAPBEXaggData 2 2" xfId="5079" xr:uid="{00000000-0005-0000-0000-00008F4E0000}"/>
    <cellStyle name="SAPBEXaggData 2 2 10" xfId="10683" xr:uid="{00000000-0005-0000-0000-0000904E0000}"/>
    <cellStyle name="SAPBEXaggData 2 2 2" xfId="5667" xr:uid="{00000000-0005-0000-0000-0000914E0000}"/>
    <cellStyle name="SAPBEXaggData 2 2 2 2" xfId="6754" xr:uid="{00000000-0005-0000-0000-0000924E0000}"/>
    <cellStyle name="SAPBEXaggData 2 2 2 2 2" xfId="20076" xr:uid="{00000000-0005-0000-0000-0000934E0000}"/>
    <cellStyle name="SAPBEXaggData 2 2 2 2 2 2" xfId="25846" xr:uid="{00000000-0005-0000-0000-0000944E0000}"/>
    <cellStyle name="SAPBEXaggData 2 2 2 2 2 3" xfId="33549" xr:uid="{00000000-0005-0000-0000-0000954E0000}"/>
    <cellStyle name="SAPBEXaggData 2 2 2 2 3" xfId="20753" xr:uid="{00000000-0005-0000-0000-0000964E0000}"/>
    <cellStyle name="SAPBEXaggData 2 2 2 2 3 2" xfId="26516" xr:uid="{00000000-0005-0000-0000-0000974E0000}"/>
    <cellStyle name="SAPBEXaggData 2 2 2 2 3 3" xfId="34221" xr:uid="{00000000-0005-0000-0000-0000984E0000}"/>
    <cellStyle name="SAPBEXaggData 2 2 2 2 4" xfId="16582" xr:uid="{00000000-0005-0000-0000-0000994E0000}"/>
    <cellStyle name="SAPBEXaggData 2 2 2 2 4 2" xfId="30169" xr:uid="{00000000-0005-0000-0000-00009A4E0000}"/>
    <cellStyle name="SAPBEXaggData 2 2 2 2 5" xfId="22492" xr:uid="{00000000-0005-0000-0000-00009B4E0000}"/>
    <cellStyle name="SAPBEXaggData 2 2 2 2 5 2" xfId="35955" xr:uid="{00000000-0005-0000-0000-00009C4E0000}"/>
    <cellStyle name="SAPBEXaggData 2 2 2 2 6" xfId="28244" xr:uid="{00000000-0005-0000-0000-00009D4E0000}"/>
    <cellStyle name="SAPBEXaggData 2 2 2 2 7" xfId="11704" xr:uid="{00000000-0005-0000-0000-00009E4E0000}"/>
    <cellStyle name="SAPBEXaggData 2 2 2 3" xfId="19126" xr:uid="{00000000-0005-0000-0000-00009F4E0000}"/>
    <cellStyle name="SAPBEXaggData 2 2 2 3 2" xfId="24897" xr:uid="{00000000-0005-0000-0000-0000A04E0000}"/>
    <cellStyle name="SAPBEXaggData 2 2 2 3 3" xfId="32599" xr:uid="{00000000-0005-0000-0000-0000A14E0000}"/>
    <cellStyle name="SAPBEXaggData 2 2 2 4" xfId="18670" xr:uid="{00000000-0005-0000-0000-0000A24E0000}"/>
    <cellStyle name="SAPBEXaggData 2 2 2 4 2" xfId="24442" xr:uid="{00000000-0005-0000-0000-0000A34E0000}"/>
    <cellStyle name="SAPBEXaggData 2 2 2 4 3" xfId="32144" xr:uid="{00000000-0005-0000-0000-0000A44E0000}"/>
    <cellStyle name="SAPBEXaggData 2 2 2 5" xfId="15496" xr:uid="{00000000-0005-0000-0000-0000A54E0000}"/>
    <cellStyle name="SAPBEXaggData 2 2 2 5 2" xfId="29271" xr:uid="{00000000-0005-0000-0000-0000A64E0000}"/>
    <cellStyle name="SAPBEXaggData 2 2 2 6" xfId="21593" xr:uid="{00000000-0005-0000-0000-0000A74E0000}"/>
    <cellStyle name="SAPBEXaggData 2 2 2 6 2" xfId="35056" xr:uid="{00000000-0005-0000-0000-0000A84E0000}"/>
    <cellStyle name="SAPBEXaggData 2 2 2 7" xfId="27345" xr:uid="{00000000-0005-0000-0000-0000A94E0000}"/>
    <cellStyle name="SAPBEXaggData 2 2 2 8" xfId="11043" xr:uid="{00000000-0005-0000-0000-0000AA4E0000}"/>
    <cellStyle name="SAPBEXaggData 2 2 3" xfId="5839" xr:uid="{00000000-0005-0000-0000-0000AB4E0000}"/>
    <cellStyle name="SAPBEXaggData 2 2 3 2" xfId="6926" xr:uid="{00000000-0005-0000-0000-0000AC4E0000}"/>
    <cellStyle name="SAPBEXaggData 2 2 3 2 2" xfId="20222" xr:uid="{00000000-0005-0000-0000-0000AD4E0000}"/>
    <cellStyle name="SAPBEXaggData 2 2 3 2 2 2" xfId="25992" xr:uid="{00000000-0005-0000-0000-0000AE4E0000}"/>
    <cellStyle name="SAPBEXaggData 2 2 3 2 2 3" xfId="33695" xr:uid="{00000000-0005-0000-0000-0000AF4E0000}"/>
    <cellStyle name="SAPBEXaggData 2 2 3 2 3" xfId="20783" xr:uid="{00000000-0005-0000-0000-0000B04E0000}"/>
    <cellStyle name="SAPBEXaggData 2 2 3 2 3 2" xfId="26544" xr:uid="{00000000-0005-0000-0000-0000B14E0000}"/>
    <cellStyle name="SAPBEXaggData 2 2 3 2 3 3" xfId="34249" xr:uid="{00000000-0005-0000-0000-0000B24E0000}"/>
    <cellStyle name="SAPBEXaggData 2 2 3 2 4" xfId="16754" xr:uid="{00000000-0005-0000-0000-0000B34E0000}"/>
    <cellStyle name="SAPBEXaggData 2 2 3 2 4 2" xfId="30307" xr:uid="{00000000-0005-0000-0000-0000B44E0000}"/>
    <cellStyle name="SAPBEXaggData 2 2 3 2 5" xfId="22630" xr:uid="{00000000-0005-0000-0000-0000B54E0000}"/>
    <cellStyle name="SAPBEXaggData 2 2 3 2 5 2" xfId="36093" xr:uid="{00000000-0005-0000-0000-0000B64E0000}"/>
    <cellStyle name="SAPBEXaggData 2 2 3 2 6" xfId="28382" xr:uid="{00000000-0005-0000-0000-0000B74E0000}"/>
    <cellStyle name="SAPBEXaggData 2 2 3 2 7" xfId="11805" xr:uid="{00000000-0005-0000-0000-0000B84E0000}"/>
    <cellStyle name="SAPBEXaggData 2 2 3 3" xfId="19273" xr:uid="{00000000-0005-0000-0000-0000B94E0000}"/>
    <cellStyle name="SAPBEXaggData 2 2 3 3 2" xfId="25044" xr:uid="{00000000-0005-0000-0000-0000BA4E0000}"/>
    <cellStyle name="SAPBEXaggData 2 2 3 3 3" xfId="32746" xr:uid="{00000000-0005-0000-0000-0000BB4E0000}"/>
    <cellStyle name="SAPBEXaggData 2 2 3 4" xfId="20536" xr:uid="{00000000-0005-0000-0000-0000BC4E0000}"/>
    <cellStyle name="SAPBEXaggData 2 2 3 4 2" xfId="26301" xr:uid="{00000000-0005-0000-0000-0000BD4E0000}"/>
    <cellStyle name="SAPBEXaggData 2 2 3 4 3" xfId="34005" xr:uid="{00000000-0005-0000-0000-0000BE4E0000}"/>
    <cellStyle name="SAPBEXaggData 2 2 3 5" xfId="15668" xr:uid="{00000000-0005-0000-0000-0000BF4E0000}"/>
    <cellStyle name="SAPBEXaggData 2 2 3 5 2" xfId="29409" xr:uid="{00000000-0005-0000-0000-0000C04E0000}"/>
    <cellStyle name="SAPBEXaggData 2 2 3 6" xfId="21731" xr:uid="{00000000-0005-0000-0000-0000C14E0000}"/>
    <cellStyle name="SAPBEXaggData 2 2 3 6 2" xfId="35194" xr:uid="{00000000-0005-0000-0000-0000C24E0000}"/>
    <cellStyle name="SAPBEXaggData 2 2 3 7" xfId="27483" xr:uid="{00000000-0005-0000-0000-0000C34E0000}"/>
    <cellStyle name="SAPBEXaggData 2 2 3 8" xfId="11144" xr:uid="{00000000-0005-0000-0000-0000C44E0000}"/>
    <cellStyle name="SAPBEXaggData 2 2 4" xfId="6171" xr:uid="{00000000-0005-0000-0000-0000C54E0000}"/>
    <cellStyle name="SAPBEXaggData 2 2 4 2" xfId="19562" xr:uid="{00000000-0005-0000-0000-0000C64E0000}"/>
    <cellStyle name="SAPBEXaggData 2 2 4 2 2" xfId="25332" xr:uid="{00000000-0005-0000-0000-0000C74E0000}"/>
    <cellStyle name="SAPBEXaggData 2 2 4 2 3" xfId="33035" xr:uid="{00000000-0005-0000-0000-0000C84E0000}"/>
    <cellStyle name="SAPBEXaggData 2 2 4 3" xfId="18240" xr:uid="{00000000-0005-0000-0000-0000C94E0000}"/>
    <cellStyle name="SAPBEXaggData 2 2 4 3 2" xfId="24029" xr:uid="{00000000-0005-0000-0000-0000CA4E0000}"/>
    <cellStyle name="SAPBEXaggData 2 2 4 3 3" xfId="31729" xr:uid="{00000000-0005-0000-0000-0000CB4E0000}"/>
    <cellStyle name="SAPBEXaggData 2 2 4 4" xfId="16000" xr:uid="{00000000-0005-0000-0000-0000CC4E0000}"/>
    <cellStyle name="SAPBEXaggData 2 2 4 4 2" xfId="29682" xr:uid="{00000000-0005-0000-0000-0000CD4E0000}"/>
    <cellStyle name="SAPBEXaggData 2 2 4 5" xfId="22004" xr:uid="{00000000-0005-0000-0000-0000CE4E0000}"/>
    <cellStyle name="SAPBEXaggData 2 2 4 5 2" xfId="35467" xr:uid="{00000000-0005-0000-0000-0000CF4E0000}"/>
    <cellStyle name="SAPBEXaggData 2 2 4 6" xfId="27756" xr:uid="{00000000-0005-0000-0000-0000D04E0000}"/>
    <cellStyle name="SAPBEXaggData 2 2 4 7" xfId="11346" xr:uid="{00000000-0005-0000-0000-0000D14E0000}"/>
    <cellStyle name="SAPBEXaggData 2 2 5" xfId="18610" xr:uid="{00000000-0005-0000-0000-0000D24E0000}"/>
    <cellStyle name="SAPBEXaggData 2 2 5 2" xfId="24382" xr:uid="{00000000-0005-0000-0000-0000D34E0000}"/>
    <cellStyle name="SAPBEXaggData 2 2 5 3" xfId="32084" xr:uid="{00000000-0005-0000-0000-0000D44E0000}"/>
    <cellStyle name="SAPBEXaggData 2 2 6" xfId="17923" xr:uid="{00000000-0005-0000-0000-0000D54E0000}"/>
    <cellStyle name="SAPBEXaggData 2 2 6 2" xfId="23733" xr:uid="{00000000-0005-0000-0000-0000D64E0000}"/>
    <cellStyle name="SAPBEXaggData 2 2 6 2 2" xfId="37196" xr:uid="{00000000-0005-0000-0000-0000D74E0000}"/>
    <cellStyle name="SAPBEXaggData 2 2 6 3" xfId="31427" xr:uid="{00000000-0005-0000-0000-0000D84E0000}"/>
    <cellStyle name="SAPBEXaggData 2 2 7" xfId="14909" xr:uid="{00000000-0005-0000-0000-0000D94E0000}"/>
    <cellStyle name="SAPBEXaggData 2 2 7 2" xfId="28782" xr:uid="{00000000-0005-0000-0000-0000DA4E0000}"/>
    <cellStyle name="SAPBEXaggData 2 2 8" xfId="21103" xr:uid="{00000000-0005-0000-0000-0000DB4E0000}"/>
    <cellStyle name="SAPBEXaggData 2 2 8 2" xfId="34566" xr:uid="{00000000-0005-0000-0000-0000DC4E0000}"/>
    <cellStyle name="SAPBEXaggData 2 2 9" xfId="26857" xr:uid="{00000000-0005-0000-0000-0000DD4E0000}"/>
    <cellStyle name="SAPBEXaggData 2 3" xfId="5289" xr:uid="{00000000-0005-0000-0000-0000DE4E0000}"/>
    <cellStyle name="SAPBEXaggData 2 3 2" xfId="6376" xr:uid="{00000000-0005-0000-0000-0000DF4E0000}"/>
    <cellStyle name="SAPBEXaggData 2 3 2 2" xfId="19742" xr:uid="{00000000-0005-0000-0000-0000E04E0000}"/>
    <cellStyle name="SAPBEXaggData 2 3 2 2 2" xfId="25512" xr:uid="{00000000-0005-0000-0000-0000E14E0000}"/>
    <cellStyle name="SAPBEXaggData 2 3 2 2 3" xfId="33215" xr:uid="{00000000-0005-0000-0000-0000E24E0000}"/>
    <cellStyle name="SAPBEXaggData 2 3 2 3" xfId="17643" xr:uid="{00000000-0005-0000-0000-0000E34E0000}"/>
    <cellStyle name="SAPBEXaggData 2 3 2 3 2" xfId="23461" xr:uid="{00000000-0005-0000-0000-0000E44E0000}"/>
    <cellStyle name="SAPBEXaggData 2 3 2 3 2 2" xfId="36924" xr:uid="{00000000-0005-0000-0000-0000E54E0000}"/>
    <cellStyle name="SAPBEXaggData 2 3 2 3 3" xfId="31151" xr:uid="{00000000-0005-0000-0000-0000E64E0000}"/>
    <cellStyle name="SAPBEXaggData 2 3 2 4" xfId="16205" xr:uid="{00000000-0005-0000-0000-0000E74E0000}"/>
    <cellStyle name="SAPBEXaggData 2 3 2 4 2" xfId="29852" xr:uid="{00000000-0005-0000-0000-0000E84E0000}"/>
    <cellStyle name="SAPBEXaggData 2 3 2 5" xfId="22174" xr:uid="{00000000-0005-0000-0000-0000E94E0000}"/>
    <cellStyle name="SAPBEXaggData 2 3 2 5 2" xfId="35637" xr:uid="{00000000-0005-0000-0000-0000EA4E0000}"/>
    <cellStyle name="SAPBEXaggData 2 3 2 6" xfId="27926" xr:uid="{00000000-0005-0000-0000-0000EB4E0000}"/>
    <cellStyle name="SAPBEXaggData 2 3 2 7" xfId="11488" xr:uid="{00000000-0005-0000-0000-0000EC4E0000}"/>
    <cellStyle name="SAPBEXaggData 2 3 3" xfId="18790" xr:uid="{00000000-0005-0000-0000-0000ED4E0000}"/>
    <cellStyle name="SAPBEXaggData 2 3 3 2" xfId="24562" xr:uid="{00000000-0005-0000-0000-0000EE4E0000}"/>
    <cellStyle name="SAPBEXaggData 2 3 3 3" xfId="32264" xr:uid="{00000000-0005-0000-0000-0000EF4E0000}"/>
    <cellStyle name="SAPBEXaggData 2 3 4" xfId="20689" xr:uid="{00000000-0005-0000-0000-0000F04E0000}"/>
    <cellStyle name="SAPBEXaggData 2 3 4 2" xfId="26452" xr:uid="{00000000-0005-0000-0000-0000F14E0000}"/>
    <cellStyle name="SAPBEXaggData 2 3 4 3" xfId="34157" xr:uid="{00000000-0005-0000-0000-0000F24E0000}"/>
    <cellStyle name="SAPBEXaggData 2 3 5" xfId="15119" xr:uid="{00000000-0005-0000-0000-0000F34E0000}"/>
    <cellStyle name="SAPBEXaggData 2 3 5 2" xfId="28954" xr:uid="{00000000-0005-0000-0000-0000F44E0000}"/>
    <cellStyle name="SAPBEXaggData 2 3 6" xfId="21275" xr:uid="{00000000-0005-0000-0000-0000F54E0000}"/>
    <cellStyle name="SAPBEXaggData 2 3 6 2" xfId="34738" xr:uid="{00000000-0005-0000-0000-0000F64E0000}"/>
    <cellStyle name="SAPBEXaggData 2 3 7" xfId="27027" xr:uid="{00000000-0005-0000-0000-0000F74E0000}"/>
    <cellStyle name="SAPBEXaggData 2 3 8" xfId="10827" xr:uid="{00000000-0005-0000-0000-0000F84E0000}"/>
    <cellStyle name="SAPBEXaggData 2 4" xfId="5457" xr:uid="{00000000-0005-0000-0000-0000F94E0000}"/>
    <cellStyle name="SAPBEXaggData 2 4 2" xfId="6544" xr:uid="{00000000-0005-0000-0000-0000FA4E0000}"/>
    <cellStyle name="SAPBEXaggData 2 4 2 2" xfId="19902" xr:uid="{00000000-0005-0000-0000-0000FB4E0000}"/>
    <cellStyle name="SAPBEXaggData 2 4 2 2 2" xfId="25672" xr:uid="{00000000-0005-0000-0000-0000FC4E0000}"/>
    <cellStyle name="SAPBEXaggData 2 4 2 2 3" xfId="33375" xr:uid="{00000000-0005-0000-0000-0000FD4E0000}"/>
    <cellStyle name="SAPBEXaggData 2 4 2 3" xfId="20480" xr:uid="{00000000-0005-0000-0000-0000FE4E0000}"/>
    <cellStyle name="SAPBEXaggData 2 4 2 3 2" xfId="26248" xr:uid="{00000000-0005-0000-0000-0000FF4E0000}"/>
    <cellStyle name="SAPBEXaggData 2 4 2 3 3" xfId="33952" xr:uid="{00000000-0005-0000-0000-0000004F0000}"/>
    <cellStyle name="SAPBEXaggData 2 4 2 4" xfId="16373" xr:uid="{00000000-0005-0000-0000-0000014F0000}"/>
    <cellStyle name="SAPBEXaggData 2 4 2 4 2" xfId="30009" xr:uid="{00000000-0005-0000-0000-0000024F0000}"/>
    <cellStyle name="SAPBEXaggData 2 4 2 5" xfId="22331" xr:uid="{00000000-0005-0000-0000-0000034F0000}"/>
    <cellStyle name="SAPBEXaggData 2 4 2 5 2" xfId="35794" xr:uid="{00000000-0005-0000-0000-0000044F0000}"/>
    <cellStyle name="SAPBEXaggData 2 4 2 6" xfId="28083" xr:uid="{00000000-0005-0000-0000-0000054F0000}"/>
    <cellStyle name="SAPBEXaggData 2 4 2 7" xfId="11593" xr:uid="{00000000-0005-0000-0000-0000064F0000}"/>
    <cellStyle name="SAPBEXaggData 2 4 3" xfId="18951" xr:uid="{00000000-0005-0000-0000-0000074F0000}"/>
    <cellStyle name="SAPBEXaggData 2 4 3 2" xfId="24723" xr:uid="{00000000-0005-0000-0000-0000084F0000}"/>
    <cellStyle name="SAPBEXaggData 2 4 3 3" xfId="32425" xr:uid="{00000000-0005-0000-0000-0000094F0000}"/>
    <cellStyle name="SAPBEXaggData 2 4 4" xfId="17812" xr:uid="{00000000-0005-0000-0000-00000A4F0000}"/>
    <cellStyle name="SAPBEXaggData 2 4 4 2" xfId="23626" xr:uid="{00000000-0005-0000-0000-00000B4F0000}"/>
    <cellStyle name="SAPBEXaggData 2 4 4 2 2" xfId="37089" xr:uid="{00000000-0005-0000-0000-00000C4F0000}"/>
    <cellStyle name="SAPBEXaggData 2 4 4 3" xfId="31318" xr:uid="{00000000-0005-0000-0000-00000D4F0000}"/>
    <cellStyle name="SAPBEXaggData 2 4 5" xfId="15287" xr:uid="{00000000-0005-0000-0000-00000E4F0000}"/>
    <cellStyle name="SAPBEXaggData 2 4 5 2" xfId="29111" xr:uid="{00000000-0005-0000-0000-00000F4F0000}"/>
    <cellStyle name="SAPBEXaggData 2 4 6" xfId="21432" xr:uid="{00000000-0005-0000-0000-0000104F0000}"/>
    <cellStyle name="SAPBEXaggData 2 4 6 2" xfId="34895" xr:uid="{00000000-0005-0000-0000-0000114F0000}"/>
    <cellStyle name="SAPBEXaggData 2 4 7" xfId="27184" xr:uid="{00000000-0005-0000-0000-0000124F0000}"/>
    <cellStyle name="SAPBEXaggData 2 4 8" xfId="10932" xr:uid="{00000000-0005-0000-0000-0000134F0000}"/>
    <cellStyle name="SAPBEXaggData 2 5" xfId="17123" xr:uid="{00000000-0005-0000-0000-0000144F0000}"/>
    <cellStyle name="SAPBEXaggData 2 5 2" xfId="22964" xr:uid="{00000000-0005-0000-0000-0000154F0000}"/>
    <cellStyle name="SAPBEXaggData 2 5 2 2" xfId="36427" xr:uid="{00000000-0005-0000-0000-0000164F0000}"/>
    <cellStyle name="SAPBEXaggData 2 5 3" xfId="30645" xr:uid="{00000000-0005-0000-0000-0000174F0000}"/>
    <cellStyle name="SAPBEXaggData 2 6" xfId="18466" xr:uid="{00000000-0005-0000-0000-0000184F0000}"/>
    <cellStyle name="SAPBEXaggData 2 6 2" xfId="24241" xr:uid="{00000000-0005-0000-0000-0000194F0000}"/>
    <cellStyle name="SAPBEXaggData 2 6 3" xfId="31942" xr:uid="{00000000-0005-0000-0000-00001A4F0000}"/>
    <cellStyle name="SAPBEXaggData 2 7" xfId="14859" xr:uid="{00000000-0005-0000-0000-00001B4F0000}"/>
    <cellStyle name="SAPBEXaggData 2 7 2" xfId="28744" xr:uid="{00000000-0005-0000-0000-00001C4F0000}"/>
    <cellStyle name="SAPBEXaggData 2 8" xfId="7463" xr:uid="{00000000-0005-0000-0000-00001D4F0000}"/>
    <cellStyle name="SAPBEXaggData 3" xfId="4384" xr:uid="{00000000-0005-0000-0000-00001E4F0000}"/>
    <cellStyle name="SAPBEXaggData 3 10" xfId="10302" xr:uid="{00000000-0005-0000-0000-00001F4F0000}"/>
    <cellStyle name="SAPBEXaggData 3 2" xfId="5212" xr:uid="{00000000-0005-0000-0000-0000204F0000}"/>
    <cellStyle name="SAPBEXaggData 3 2 2" xfId="5943" xr:uid="{00000000-0005-0000-0000-0000214F0000}"/>
    <cellStyle name="SAPBEXaggData 3 2 2 2" xfId="7030" xr:uid="{00000000-0005-0000-0000-0000224F0000}"/>
    <cellStyle name="SAPBEXaggData 3 2 2 2 2" xfId="20326" xr:uid="{00000000-0005-0000-0000-0000234F0000}"/>
    <cellStyle name="SAPBEXaggData 3 2 2 2 2 2" xfId="26096" xr:uid="{00000000-0005-0000-0000-0000244F0000}"/>
    <cellStyle name="SAPBEXaggData 3 2 2 2 2 3" xfId="33799" xr:uid="{00000000-0005-0000-0000-0000254F0000}"/>
    <cellStyle name="SAPBEXaggData 3 2 2 2 3" xfId="20897" xr:uid="{00000000-0005-0000-0000-0000264F0000}"/>
    <cellStyle name="SAPBEXaggData 3 2 2 2 3 2" xfId="26657" xr:uid="{00000000-0005-0000-0000-0000274F0000}"/>
    <cellStyle name="SAPBEXaggData 3 2 2 2 3 3" xfId="34362" xr:uid="{00000000-0005-0000-0000-0000284F0000}"/>
    <cellStyle name="SAPBEXaggData 3 2 2 2 4" xfId="16858" xr:uid="{00000000-0005-0000-0000-0000294F0000}"/>
    <cellStyle name="SAPBEXaggData 3 2 2 2 4 2" xfId="30411" xr:uid="{00000000-0005-0000-0000-00002A4F0000}"/>
    <cellStyle name="SAPBEXaggData 3 2 2 2 5" xfId="22734" xr:uid="{00000000-0005-0000-0000-00002B4F0000}"/>
    <cellStyle name="SAPBEXaggData 3 2 2 2 5 2" xfId="36197" xr:uid="{00000000-0005-0000-0000-00002C4F0000}"/>
    <cellStyle name="SAPBEXaggData 3 2 2 2 6" xfId="28486" xr:uid="{00000000-0005-0000-0000-00002D4F0000}"/>
    <cellStyle name="SAPBEXaggData 3 2 2 2 7" xfId="11882" xr:uid="{00000000-0005-0000-0000-00002E4F0000}"/>
    <cellStyle name="SAPBEXaggData 3 2 2 3" xfId="19377" xr:uid="{00000000-0005-0000-0000-00002F4F0000}"/>
    <cellStyle name="SAPBEXaggData 3 2 2 3 2" xfId="25148" xr:uid="{00000000-0005-0000-0000-0000304F0000}"/>
    <cellStyle name="SAPBEXaggData 3 2 2 3 3" xfId="32850" xr:uid="{00000000-0005-0000-0000-0000314F0000}"/>
    <cellStyle name="SAPBEXaggData 3 2 2 4" xfId="18143" xr:uid="{00000000-0005-0000-0000-0000324F0000}"/>
    <cellStyle name="SAPBEXaggData 3 2 2 4 2" xfId="23943" xr:uid="{00000000-0005-0000-0000-0000334F0000}"/>
    <cellStyle name="SAPBEXaggData 3 2 2 4 3" xfId="31640" xr:uid="{00000000-0005-0000-0000-0000344F0000}"/>
    <cellStyle name="SAPBEXaggData 3 2 2 5" xfId="15772" xr:uid="{00000000-0005-0000-0000-0000354F0000}"/>
    <cellStyle name="SAPBEXaggData 3 2 2 5 2" xfId="29513" xr:uid="{00000000-0005-0000-0000-0000364F0000}"/>
    <cellStyle name="SAPBEXaggData 3 2 2 6" xfId="21835" xr:uid="{00000000-0005-0000-0000-0000374F0000}"/>
    <cellStyle name="SAPBEXaggData 3 2 2 6 2" xfId="35298" xr:uid="{00000000-0005-0000-0000-0000384F0000}"/>
    <cellStyle name="SAPBEXaggData 3 2 2 7" xfId="27587" xr:uid="{00000000-0005-0000-0000-0000394F0000}"/>
    <cellStyle name="SAPBEXaggData 3 2 2 8" xfId="11221" xr:uid="{00000000-0005-0000-0000-00003A4F0000}"/>
    <cellStyle name="SAPBEXaggData 3 2 3" xfId="6300" xr:uid="{00000000-0005-0000-0000-00003B4F0000}"/>
    <cellStyle name="SAPBEXaggData 3 2 3 2" xfId="19671" xr:uid="{00000000-0005-0000-0000-00003C4F0000}"/>
    <cellStyle name="SAPBEXaggData 3 2 3 2 2" xfId="25441" xr:uid="{00000000-0005-0000-0000-00003D4F0000}"/>
    <cellStyle name="SAPBEXaggData 3 2 3 2 3" xfId="33144" xr:uid="{00000000-0005-0000-0000-00003E4F0000}"/>
    <cellStyle name="SAPBEXaggData 3 2 3 3" xfId="16937" xr:uid="{00000000-0005-0000-0000-00003F4F0000}"/>
    <cellStyle name="SAPBEXaggData 3 2 3 3 2" xfId="22788" xr:uid="{00000000-0005-0000-0000-0000404F0000}"/>
    <cellStyle name="SAPBEXaggData 3 2 3 3 2 2" xfId="36251" xr:uid="{00000000-0005-0000-0000-0000414F0000}"/>
    <cellStyle name="SAPBEXaggData 3 2 3 3 3" xfId="30466" xr:uid="{00000000-0005-0000-0000-0000424F0000}"/>
    <cellStyle name="SAPBEXaggData 3 2 3 4" xfId="16129" xr:uid="{00000000-0005-0000-0000-0000434F0000}"/>
    <cellStyle name="SAPBEXaggData 3 2 3 4 2" xfId="29786" xr:uid="{00000000-0005-0000-0000-0000444F0000}"/>
    <cellStyle name="SAPBEXaggData 3 2 3 5" xfId="22108" xr:uid="{00000000-0005-0000-0000-0000454F0000}"/>
    <cellStyle name="SAPBEXaggData 3 2 3 5 2" xfId="35571" xr:uid="{00000000-0005-0000-0000-0000464F0000}"/>
    <cellStyle name="SAPBEXaggData 3 2 3 6" xfId="27860" xr:uid="{00000000-0005-0000-0000-0000474F0000}"/>
    <cellStyle name="SAPBEXaggData 3 2 3 7" xfId="11426" xr:uid="{00000000-0005-0000-0000-0000484F0000}"/>
    <cellStyle name="SAPBEXaggData 3 2 4" xfId="18719" xr:uid="{00000000-0005-0000-0000-0000494F0000}"/>
    <cellStyle name="SAPBEXaggData 3 2 4 2" xfId="24491" xr:uid="{00000000-0005-0000-0000-00004A4F0000}"/>
    <cellStyle name="SAPBEXaggData 3 2 4 3" xfId="32193" xr:uid="{00000000-0005-0000-0000-00004B4F0000}"/>
    <cellStyle name="SAPBEXaggData 3 2 5" xfId="18380" xr:uid="{00000000-0005-0000-0000-00004C4F0000}"/>
    <cellStyle name="SAPBEXaggData 3 2 5 2" xfId="24159" xr:uid="{00000000-0005-0000-0000-00004D4F0000}"/>
    <cellStyle name="SAPBEXaggData 3 2 5 3" xfId="31860" xr:uid="{00000000-0005-0000-0000-00004E4F0000}"/>
    <cellStyle name="SAPBEXaggData 3 2 6" xfId="15042" xr:uid="{00000000-0005-0000-0000-00004F4F0000}"/>
    <cellStyle name="SAPBEXaggData 3 2 6 2" xfId="28887" xr:uid="{00000000-0005-0000-0000-0000504F0000}"/>
    <cellStyle name="SAPBEXaggData 3 2 7" xfId="21208" xr:uid="{00000000-0005-0000-0000-0000514F0000}"/>
    <cellStyle name="SAPBEXaggData 3 2 7 2" xfId="34671" xr:uid="{00000000-0005-0000-0000-0000524F0000}"/>
    <cellStyle name="SAPBEXaggData 3 2 8" xfId="26961" xr:uid="{00000000-0005-0000-0000-0000534F0000}"/>
    <cellStyle name="SAPBEXaggData 3 2 9" xfId="10764" xr:uid="{00000000-0005-0000-0000-0000544F0000}"/>
    <cellStyle name="SAPBEXaggData 3 3" xfId="5497" xr:uid="{00000000-0005-0000-0000-0000554F0000}"/>
    <cellStyle name="SAPBEXaggData 3 3 2" xfId="6584" xr:uid="{00000000-0005-0000-0000-0000564F0000}"/>
    <cellStyle name="SAPBEXaggData 3 3 2 2" xfId="19935" xr:uid="{00000000-0005-0000-0000-0000574F0000}"/>
    <cellStyle name="SAPBEXaggData 3 3 2 2 2" xfId="25705" xr:uid="{00000000-0005-0000-0000-0000584F0000}"/>
    <cellStyle name="SAPBEXaggData 3 3 2 2 3" xfId="33408" xr:uid="{00000000-0005-0000-0000-0000594F0000}"/>
    <cellStyle name="SAPBEXaggData 3 3 2 3" xfId="17676" xr:uid="{00000000-0005-0000-0000-00005A4F0000}"/>
    <cellStyle name="SAPBEXaggData 3 3 2 3 2" xfId="23491" xr:uid="{00000000-0005-0000-0000-00005B4F0000}"/>
    <cellStyle name="SAPBEXaggData 3 3 2 3 2 2" xfId="36954" xr:uid="{00000000-0005-0000-0000-00005C4F0000}"/>
    <cellStyle name="SAPBEXaggData 3 3 2 3 3" xfId="31182" xr:uid="{00000000-0005-0000-0000-00005D4F0000}"/>
    <cellStyle name="SAPBEXaggData 3 3 2 4" xfId="16413" xr:uid="{00000000-0005-0000-0000-00005E4F0000}"/>
    <cellStyle name="SAPBEXaggData 3 3 2 4 2" xfId="30040" xr:uid="{00000000-0005-0000-0000-00005F4F0000}"/>
    <cellStyle name="SAPBEXaggData 3 3 2 5" xfId="22362" xr:uid="{00000000-0005-0000-0000-0000604F0000}"/>
    <cellStyle name="SAPBEXaggData 3 3 2 5 2" xfId="35825" xr:uid="{00000000-0005-0000-0000-0000614F0000}"/>
    <cellStyle name="SAPBEXaggData 3 3 2 6" xfId="28114" xr:uid="{00000000-0005-0000-0000-0000624F0000}"/>
    <cellStyle name="SAPBEXaggData 3 3 2 7" xfId="11615" xr:uid="{00000000-0005-0000-0000-0000634F0000}"/>
    <cellStyle name="SAPBEXaggData 3 3 3" xfId="18984" xr:uid="{00000000-0005-0000-0000-0000644F0000}"/>
    <cellStyle name="SAPBEXaggData 3 3 3 2" xfId="24756" xr:uid="{00000000-0005-0000-0000-0000654F0000}"/>
    <cellStyle name="SAPBEXaggData 3 3 3 3" xfId="32458" xr:uid="{00000000-0005-0000-0000-0000664F0000}"/>
    <cellStyle name="SAPBEXaggData 3 3 4" xfId="17205" xr:uid="{00000000-0005-0000-0000-0000674F0000}"/>
    <cellStyle name="SAPBEXaggData 3 3 4 2" xfId="23042" xr:uid="{00000000-0005-0000-0000-0000684F0000}"/>
    <cellStyle name="SAPBEXaggData 3 3 4 2 2" xfId="36505" xr:uid="{00000000-0005-0000-0000-0000694F0000}"/>
    <cellStyle name="SAPBEXaggData 3 3 4 3" xfId="30725" xr:uid="{00000000-0005-0000-0000-00006A4F0000}"/>
    <cellStyle name="SAPBEXaggData 3 3 5" xfId="15327" xr:uid="{00000000-0005-0000-0000-00006B4F0000}"/>
    <cellStyle name="SAPBEXaggData 3 3 5 2" xfId="29142" xr:uid="{00000000-0005-0000-0000-00006C4F0000}"/>
    <cellStyle name="SAPBEXaggData 3 3 6" xfId="21463" xr:uid="{00000000-0005-0000-0000-00006D4F0000}"/>
    <cellStyle name="SAPBEXaggData 3 3 6 2" xfId="34926" xr:uid="{00000000-0005-0000-0000-00006E4F0000}"/>
    <cellStyle name="SAPBEXaggData 3 3 7" xfId="27215" xr:uid="{00000000-0005-0000-0000-00006F4F0000}"/>
    <cellStyle name="SAPBEXaggData 3 3 8" xfId="10954" xr:uid="{00000000-0005-0000-0000-0000704F0000}"/>
    <cellStyle name="SAPBEXaggData 3 4" xfId="6043" xr:uid="{00000000-0005-0000-0000-0000714F0000}"/>
    <cellStyle name="SAPBEXaggData 3 4 2" xfId="19456" xr:uid="{00000000-0005-0000-0000-0000724F0000}"/>
    <cellStyle name="SAPBEXaggData 3 4 2 2" xfId="25226" xr:uid="{00000000-0005-0000-0000-0000734F0000}"/>
    <cellStyle name="SAPBEXaggData 3 4 2 3" xfId="32929" xr:uid="{00000000-0005-0000-0000-0000744F0000}"/>
    <cellStyle name="SAPBEXaggData 3 4 3" xfId="20439" xr:uid="{00000000-0005-0000-0000-0000754F0000}"/>
    <cellStyle name="SAPBEXaggData 3 4 3 2" xfId="26207" xr:uid="{00000000-0005-0000-0000-0000764F0000}"/>
    <cellStyle name="SAPBEXaggData 3 4 3 3" xfId="33911" xr:uid="{00000000-0005-0000-0000-0000774F0000}"/>
    <cellStyle name="SAPBEXaggData 3 4 4" xfId="15872" xr:uid="{00000000-0005-0000-0000-0000784F0000}"/>
    <cellStyle name="SAPBEXaggData 3 4 4 2" xfId="29584" xr:uid="{00000000-0005-0000-0000-0000794F0000}"/>
    <cellStyle name="SAPBEXaggData 3 4 5" xfId="21906" xr:uid="{00000000-0005-0000-0000-00007A4F0000}"/>
    <cellStyle name="SAPBEXaggData 3 4 5 2" xfId="35369" xr:uid="{00000000-0005-0000-0000-00007B4F0000}"/>
    <cellStyle name="SAPBEXaggData 3 4 6" xfId="27658" xr:uid="{00000000-0005-0000-0000-00007C4F0000}"/>
    <cellStyle name="SAPBEXaggData 3 4 7" xfId="11284" xr:uid="{00000000-0005-0000-0000-00007D4F0000}"/>
    <cellStyle name="SAPBEXaggData 3 5" xfId="18329" xr:uid="{00000000-0005-0000-0000-00007E4F0000}"/>
    <cellStyle name="SAPBEXaggData 3 5 2" xfId="24109" xr:uid="{00000000-0005-0000-0000-00007F4F0000}"/>
    <cellStyle name="SAPBEXaggData 3 5 3" xfId="31810" xr:uid="{00000000-0005-0000-0000-0000804F0000}"/>
    <cellStyle name="SAPBEXaggData 3 6" xfId="20831" xr:uid="{00000000-0005-0000-0000-0000814F0000}"/>
    <cellStyle name="SAPBEXaggData 3 6 2" xfId="26591" xr:uid="{00000000-0005-0000-0000-0000824F0000}"/>
    <cellStyle name="SAPBEXaggData 3 6 3" xfId="34296" xr:uid="{00000000-0005-0000-0000-0000834F0000}"/>
    <cellStyle name="SAPBEXaggData 3 7" xfId="14444" xr:uid="{00000000-0005-0000-0000-0000844F0000}"/>
    <cellStyle name="SAPBEXaggData 3 7 2" xfId="28664" xr:uid="{00000000-0005-0000-0000-0000854F0000}"/>
    <cellStyle name="SAPBEXaggData 3 8" xfId="21006" xr:uid="{00000000-0005-0000-0000-0000864F0000}"/>
    <cellStyle name="SAPBEXaggData 3 8 2" xfId="34469" xr:uid="{00000000-0005-0000-0000-0000874F0000}"/>
    <cellStyle name="SAPBEXaggData 3 9" xfId="26761" xr:uid="{00000000-0005-0000-0000-0000884F0000}"/>
    <cellStyle name="SAPBEXaggData 4" xfId="5744" xr:uid="{00000000-0005-0000-0000-0000894F0000}"/>
    <cellStyle name="SAPBEXaggData 4 2" xfId="6831" xr:uid="{00000000-0005-0000-0000-00008A4F0000}"/>
    <cellStyle name="SAPBEXaggData 4 2 2" xfId="20140" xr:uid="{00000000-0005-0000-0000-00008B4F0000}"/>
    <cellStyle name="SAPBEXaggData 4 2 2 2" xfId="25910" xr:uid="{00000000-0005-0000-0000-00008C4F0000}"/>
    <cellStyle name="SAPBEXaggData 4 2 2 3" xfId="33613" xr:uid="{00000000-0005-0000-0000-00008D4F0000}"/>
    <cellStyle name="SAPBEXaggData 4 2 3" xfId="17214" xr:uid="{00000000-0005-0000-0000-00008E4F0000}"/>
    <cellStyle name="SAPBEXaggData 4 2 3 2" xfId="23050" xr:uid="{00000000-0005-0000-0000-00008F4F0000}"/>
    <cellStyle name="SAPBEXaggData 4 2 3 2 2" xfId="36513" xr:uid="{00000000-0005-0000-0000-0000904F0000}"/>
    <cellStyle name="SAPBEXaggData 4 2 3 3" xfId="30733" xr:uid="{00000000-0005-0000-0000-0000914F0000}"/>
    <cellStyle name="SAPBEXaggData 4 2 4" xfId="16659" xr:uid="{00000000-0005-0000-0000-0000924F0000}"/>
    <cellStyle name="SAPBEXaggData 4 2 4 2" xfId="30229" xr:uid="{00000000-0005-0000-0000-0000934F0000}"/>
    <cellStyle name="SAPBEXaggData 4 2 5" xfId="22552" xr:uid="{00000000-0005-0000-0000-0000944F0000}"/>
    <cellStyle name="SAPBEXaggData 4 2 5 2" xfId="36015" xr:uid="{00000000-0005-0000-0000-0000954F0000}"/>
    <cellStyle name="SAPBEXaggData 4 2 6" xfId="28304" xr:uid="{00000000-0005-0000-0000-0000964F0000}"/>
    <cellStyle name="SAPBEXaggData 4 2 7" xfId="11744" xr:uid="{00000000-0005-0000-0000-0000974F0000}"/>
    <cellStyle name="SAPBEXaggData 4 3" xfId="19191" xr:uid="{00000000-0005-0000-0000-0000984F0000}"/>
    <cellStyle name="SAPBEXaggData 4 3 2" xfId="24962" xr:uid="{00000000-0005-0000-0000-0000994F0000}"/>
    <cellStyle name="SAPBEXaggData 4 3 3" xfId="32664" xr:uid="{00000000-0005-0000-0000-00009A4F0000}"/>
    <cellStyle name="SAPBEXaggData 4 4" xfId="20454" xr:uid="{00000000-0005-0000-0000-00009B4F0000}"/>
    <cellStyle name="SAPBEXaggData 4 4 2" xfId="26222" xr:uid="{00000000-0005-0000-0000-00009C4F0000}"/>
    <cellStyle name="SAPBEXaggData 4 4 3" xfId="33926" xr:uid="{00000000-0005-0000-0000-00009D4F0000}"/>
    <cellStyle name="SAPBEXaggData 4 5" xfId="15573" xr:uid="{00000000-0005-0000-0000-00009E4F0000}"/>
    <cellStyle name="SAPBEXaggData 4 5 2" xfId="29331" xr:uid="{00000000-0005-0000-0000-00009F4F0000}"/>
    <cellStyle name="SAPBEXaggData 4 6" xfId="21653" xr:uid="{00000000-0005-0000-0000-0000A04F0000}"/>
    <cellStyle name="SAPBEXaggData 4 6 2" xfId="35116" xr:uid="{00000000-0005-0000-0000-0000A14F0000}"/>
    <cellStyle name="SAPBEXaggData 4 7" xfId="27405" xr:uid="{00000000-0005-0000-0000-0000A24F0000}"/>
    <cellStyle name="SAPBEXaggData 4 8" xfId="11083" xr:uid="{00000000-0005-0000-0000-0000A34F0000}"/>
    <cellStyle name="SAPBEXaggData 5" xfId="17009" xr:uid="{00000000-0005-0000-0000-0000A44F0000}"/>
    <cellStyle name="SAPBEXaggData 5 2" xfId="22855" xr:uid="{00000000-0005-0000-0000-0000A54F0000}"/>
    <cellStyle name="SAPBEXaggData 5 2 2" xfId="36318" xr:uid="{00000000-0005-0000-0000-0000A64F0000}"/>
    <cellStyle name="SAPBEXaggData 5 3" xfId="30536" xr:uid="{00000000-0005-0000-0000-0000A74F0000}"/>
    <cellStyle name="SAPBEXaggData 6" xfId="18300" xr:uid="{00000000-0005-0000-0000-0000A84F0000}"/>
    <cellStyle name="SAPBEXaggData 6 2" xfId="24082" xr:uid="{00000000-0005-0000-0000-0000A94F0000}"/>
    <cellStyle name="SAPBEXaggData 6 3" xfId="31783" xr:uid="{00000000-0005-0000-0000-0000AA4F0000}"/>
    <cellStyle name="SAPBEXaggData 7" xfId="12128" xr:uid="{00000000-0005-0000-0000-0000AB4F0000}"/>
    <cellStyle name="SAPBEXaggData 7 2" xfId="28574" xr:uid="{00000000-0005-0000-0000-0000AC4F0000}"/>
    <cellStyle name="SAPBEXaggData 8" xfId="7260" xr:uid="{00000000-0005-0000-0000-0000AD4F0000}"/>
    <cellStyle name="SAPBEXaggData 9" xfId="37361" xr:uid="{00000000-0005-0000-0000-0000AE4F0000}"/>
    <cellStyle name="SAPBEXaggDataEmph" xfId="376" xr:uid="{00000000-0005-0000-0000-0000AF4F0000}"/>
    <cellStyle name="SAPBEXaggDataEmph 10" xfId="37362" xr:uid="{00000000-0005-0000-0000-0000B04F0000}"/>
    <cellStyle name="SAPBEXaggDataEmph 2" xfId="613" xr:uid="{00000000-0005-0000-0000-0000B14F0000}"/>
    <cellStyle name="SAPBEXaggDataEmph 2 2" xfId="5080" xr:uid="{00000000-0005-0000-0000-0000B24F0000}"/>
    <cellStyle name="SAPBEXaggDataEmph 2 2 10" xfId="10684" xr:uid="{00000000-0005-0000-0000-0000B34F0000}"/>
    <cellStyle name="SAPBEXaggDataEmph 2 2 2" xfId="5668" xr:uid="{00000000-0005-0000-0000-0000B44F0000}"/>
    <cellStyle name="SAPBEXaggDataEmph 2 2 2 2" xfId="6755" xr:uid="{00000000-0005-0000-0000-0000B54F0000}"/>
    <cellStyle name="SAPBEXaggDataEmph 2 2 2 2 2" xfId="20077" xr:uid="{00000000-0005-0000-0000-0000B64F0000}"/>
    <cellStyle name="SAPBEXaggDataEmph 2 2 2 2 2 2" xfId="25847" xr:uid="{00000000-0005-0000-0000-0000B74F0000}"/>
    <cellStyle name="SAPBEXaggDataEmph 2 2 2 2 2 3" xfId="33550" xr:uid="{00000000-0005-0000-0000-0000B84F0000}"/>
    <cellStyle name="SAPBEXaggDataEmph 2 2 2 2 3" xfId="17392" xr:uid="{00000000-0005-0000-0000-0000B94F0000}"/>
    <cellStyle name="SAPBEXaggDataEmph 2 2 2 2 3 2" xfId="23218" xr:uid="{00000000-0005-0000-0000-0000BA4F0000}"/>
    <cellStyle name="SAPBEXaggDataEmph 2 2 2 2 3 2 2" xfId="36681" xr:uid="{00000000-0005-0000-0000-0000BB4F0000}"/>
    <cellStyle name="SAPBEXaggDataEmph 2 2 2 2 3 3" xfId="30906" xr:uid="{00000000-0005-0000-0000-0000BC4F0000}"/>
    <cellStyle name="SAPBEXaggDataEmph 2 2 2 2 4" xfId="16583" xr:uid="{00000000-0005-0000-0000-0000BD4F0000}"/>
    <cellStyle name="SAPBEXaggDataEmph 2 2 2 2 4 2" xfId="30170" xr:uid="{00000000-0005-0000-0000-0000BE4F0000}"/>
    <cellStyle name="SAPBEXaggDataEmph 2 2 2 2 5" xfId="22493" xr:uid="{00000000-0005-0000-0000-0000BF4F0000}"/>
    <cellStyle name="SAPBEXaggDataEmph 2 2 2 2 5 2" xfId="35956" xr:uid="{00000000-0005-0000-0000-0000C04F0000}"/>
    <cellStyle name="SAPBEXaggDataEmph 2 2 2 2 6" xfId="28245" xr:uid="{00000000-0005-0000-0000-0000C14F0000}"/>
    <cellStyle name="SAPBEXaggDataEmph 2 2 2 2 7" xfId="11705" xr:uid="{00000000-0005-0000-0000-0000C24F0000}"/>
    <cellStyle name="SAPBEXaggDataEmph 2 2 2 3" xfId="19127" xr:uid="{00000000-0005-0000-0000-0000C34F0000}"/>
    <cellStyle name="SAPBEXaggDataEmph 2 2 2 3 2" xfId="24898" xr:uid="{00000000-0005-0000-0000-0000C44F0000}"/>
    <cellStyle name="SAPBEXaggDataEmph 2 2 2 3 3" xfId="32600" xr:uid="{00000000-0005-0000-0000-0000C54F0000}"/>
    <cellStyle name="SAPBEXaggDataEmph 2 2 2 4" xfId="20927" xr:uid="{00000000-0005-0000-0000-0000C64F0000}"/>
    <cellStyle name="SAPBEXaggDataEmph 2 2 2 4 2" xfId="26687" xr:uid="{00000000-0005-0000-0000-0000C74F0000}"/>
    <cellStyle name="SAPBEXaggDataEmph 2 2 2 4 3" xfId="34392" xr:uid="{00000000-0005-0000-0000-0000C84F0000}"/>
    <cellStyle name="SAPBEXaggDataEmph 2 2 2 5" xfId="15497" xr:uid="{00000000-0005-0000-0000-0000C94F0000}"/>
    <cellStyle name="SAPBEXaggDataEmph 2 2 2 5 2" xfId="29272" xr:uid="{00000000-0005-0000-0000-0000CA4F0000}"/>
    <cellStyle name="SAPBEXaggDataEmph 2 2 2 6" xfId="21594" xr:uid="{00000000-0005-0000-0000-0000CB4F0000}"/>
    <cellStyle name="SAPBEXaggDataEmph 2 2 2 6 2" xfId="35057" xr:uid="{00000000-0005-0000-0000-0000CC4F0000}"/>
    <cellStyle name="SAPBEXaggDataEmph 2 2 2 7" xfId="27346" xr:uid="{00000000-0005-0000-0000-0000CD4F0000}"/>
    <cellStyle name="SAPBEXaggDataEmph 2 2 2 8" xfId="11044" xr:uid="{00000000-0005-0000-0000-0000CE4F0000}"/>
    <cellStyle name="SAPBEXaggDataEmph 2 2 3" xfId="5840" xr:uid="{00000000-0005-0000-0000-0000CF4F0000}"/>
    <cellStyle name="SAPBEXaggDataEmph 2 2 3 2" xfId="6927" xr:uid="{00000000-0005-0000-0000-0000D04F0000}"/>
    <cellStyle name="SAPBEXaggDataEmph 2 2 3 2 2" xfId="20223" xr:uid="{00000000-0005-0000-0000-0000D14F0000}"/>
    <cellStyle name="SAPBEXaggDataEmph 2 2 3 2 2 2" xfId="25993" xr:uid="{00000000-0005-0000-0000-0000D24F0000}"/>
    <cellStyle name="SAPBEXaggDataEmph 2 2 3 2 2 3" xfId="33696" xr:uid="{00000000-0005-0000-0000-0000D34F0000}"/>
    <cellStyle name="SAPBEXaggDataEmph 2 2 3 2 3" xfId="18264" xr:uid="{00000000-0005-0000-0000-0000D44F0000}"/>
    <cellStyle name="SAPBEXaggDataEmph 2 2 3 2 3 2" xfId="24046" xr:uid="{00000000-0005-0000-0000-0000D54F0000}"/>
    <cellStyle name="SAPBEXaggDataEmph 2 2 3 2 3 3" xfId="31747" xr:uid="{00000000-0005-0000-0000-0000D64F0000}"/>
    <cellStyle name="SAPBEXaggDataEmph 2 2 3 2 4" xfId="16755" xr:uid="{00000000-0005-0000-0000-0000D74F0000}"/>
    <cellStyle name="SAPBEXaggDataEmph 2 2 3 2 4 2" xfId="30308" xr:uid="{00000000-0005-0000-0000-0000D84F0000}"/>
    <cellStyle name="SAPBEXaggDataEmph 2 2 3 2 5" xfId="22631" xr:uid="{00000000-0005-0000-0000-0000D94F0000}"/>
    <cellStyle name="SAPBEXaggDataEmph 2 2 3 2 5 2" xfId="36094" xr:uid="{00000000-0005-0000-0000-0000DA4F0000}"/>
    <cellStyle name="SAPBEXaggDataEmph 2 2 3 2 6" xfId="28383" xr:uid="{00000000-0005-0000-0000-0000DB4F0000}"/>
    <cellStyle name="SAPBEXaggDataEmph 2 2 3 2 7" xfId="11806" xr:uid="{00000000-0005-0000-0000-0000DC4F0000}"/>
    <cellStyle name="SAPBEXaggDataEmph 2 2 3 3" xfId="19274" xr:uid="{00000000-0005-0000-0000-0000DD4F0000}"/>
    <cellStyle name="SAPBEXaggDataEmph 2 2 3 3 2" xfId="25045" xr:uid="{00000000-0005-0000-0000-0000DE4F0000}"/>
    <cellStyle name="SAPBEXaggDataEmph 2 2 3 3 3" xfId="32747" xr:uid="{00000000-0005-0000-0000-0000DF4F0000}"/>
    <cellStyle name="SAPBEXaggDataEmph 2 2 3 4" xfId="17774" xr:uid="{00000000-0005-0000-0000-0000E04F0000}"/>
    <cellStyle name="SAPBEXaggDataEmph 2 2 3 4 2" xfId="23589" xr:uid="{00000000-0005-0000-0000-0000E14F0000}"/>
    <cellStyle name="SAPBEXaggDataEmph 2 2 3 4 2 2" xfId="37052" xr:uid="{00000000-0005-0000-0000-0000E24F0000}"/>
    <cellStyle name="SAPBEXaggDataEmph 2 2 3 4 3" xfId="31280" xr:uid="{00000000-0005-0000-0000-0000E34F0000}"/>
    <cellStyle name="SAPBEXaggDataEmph 2 2 3 5" xfId="15669" xr:uid="{00000000-0005-0000-0000-0000E44F0000}"/>
    <cellStyle name="SAPBEXaggDataEmph 2 2 3 5 2" xfId="29410" xr:uid="{00000000-0005-0000-0000-0000E54F0000}"/>
    <cellStyle name="SAPBEXaggDataEmph 2 2 3 6" xfId="21732" xr:uid="{00000000-0005-0000-0000-0000E64F0000}"/>
    <cellStyle name="SAPBEXaggDataEmph 2 2 3 6 2" xfId="35195" xr:uid="{00000000-0005-0000-0000-0000E74F0000}"/>
    <cellStyle name="SAPBEXaggDataEmph 2 2 3 7" xfId="27484" xr:uid="{00000000-0005-0000-0000-0000E84F0000}"/>
    <cellStyle name="SAPBEXaggDataEmph 2 2 3 8" xfId="11145" xr:uid="{00000000-0005-0000-0000-0000E94F0000}"/>
    <cellStyle name="SAPBEXaggDataEmph 2 2 4" xfId="6172" xr:uid="{00000000-0005-0000-0000-0000EA4F0000}"/>
    <cellStyle name="SAPBEXaggDataEmph 2 2 4 2" xfId="19563" xr:uid="{00000000-0005-0000-0000-0000EB4F0000}"/>
    <cellStyle name="SAPBEXaggDataEmph 2 2 4 2 2" xfId="25333" xr:uid="{00000000-0005-0000-0000-0000EC4F0000}"/>
    <cellStyle name="SAPBEXaggDataEmph 2 2 4 2 3" xfId="33036" xr:uid="{00000000-0005-0000-0000-0000ED4F0000}"/>
    <cellStyle name="SAPBEXaggDataEmph 2 2 4 3" xfId="20903" xr:uid="{00000000-0005-0000-0000-0000EE4F0000}"/>
    <cellStyle name="SAPBEXaggDataEmph 2 2 4 3 2" xfId="26663" xr:uid="{00000000-0005-0000-0000-0000EF4F0000}"/>
    <cellStyle name="SAPBEXaggDataEmph 2 2 4 3 3" xfId="34368" xr:uid="{00000000-0005-0000-0000-0000F04F0000}"/>
    <cellStyle name="SAPBEXaggDataEmph 2 2 4 4" xfId="16001" xr:uid="{00000000-0005-0000-0000-0000F14F0000}"/>
    <cellStyle name="SAPBEXaggDataEmph 2 2 4 4 2" xfId="29683" xr:uid="{00000000-0005-0000-0000-0000F24F0000}"/>
    <cellStyle name="SAPBEXaggDataEmph 2 2 4 5" xfId="22005" xr:uid="{00000000-0005-0000-0000-0000F34F0000}"/>
    <cellStyle name="SAPBEXaggDataEmph 2 2 4 5 2" xfId="35468" xr:uid="{00000000-0005-0000-0000-0000F44F0000}"/>
    <cellStyle name="SAPBEXaggDataEmph 2 2 4 6" xfId="27757" xr:uid="{00000000-0005-0000-0000-0000F54F0000}"/>
    <cellStyle name="SAPBEXaggDataEmph 2 2 4 7" xfId="11347" xr:uid="{00000000-0005-0000-0000-0000F64F0000}"/>
    <cellStyle name="SAPBEXaggDataEmph 2 2 5" xfId="18611" xr:uid="{00000000-0005-0000-0000-0000F74F0000}"/>
    <cellStyle name="SAPBEXaggDataEmph 2 2 5 2" xfId="24383" xr:uid="{00000000-0005-0000-0000-0000F84F0000}"/>
    <cellStyle name="SAPBEXaggDataEmph 2 2 5 3" xfId="32085" xr:uid="{00000000-0005-0000-0000-0000F94F0000}"/>
    <cellStyle name="SAPBEXaggDataEmph 2 2 6" xfId="20846" xr:uid="{00000000-0005-0000-0000-0000FA4F0000}"/>
    <cellStyle name="SAPBEXaggDataEmph 2 2 6 2" xfId="26606" xr:uid="{00000000-0005-0000-0000-0000FB4F0000}"/>
    <cellStyle name="SAPBEXaggDataEmph 2 2 6 3" xfId="34311" xr:uid="{00000000-0005-0000-0000-0000FC4F0000}"/>
    <cellStyle name="SAPBEXaggDataEmph 2 2 7" xfId="14910" xr:uid="{00000000-0005-0000-0000-0000FD4F0000}"/>
    <cellStyle name="SAPBEXaggDataEmph 2 2 7 2" xfId="28783" xr:uid="{00000000-0005-0000-0000-0000FE4F0000}"/>
    <cellStyle name="SAPBEXaggDataEmph 2 2 8" xfId="21104" xr:uid="{00000000-0005-0000-0000-0000FF4F0000}"/>
    <cellStyle name="SAPBEXaggDataEmph 2 2 8 2" xfId="34567" xr:uid="{00000000-0005-0000-0000-000000500000}"/>
    <cellStyle name="SAPBEXaggDataEmph 2 2 9" xfId="26858" xr:uid="{00000000-0005-0000-0000-000001500000}"/>
    <cellStyle name="SAPBEXaggDataEmph 2 3" xfId="5290" xr:uid="{00000000-0005-0000-0000-000002500000}"/>
    <cellStyle name="SAPBEXaggDataEmph 2 3 2" xfId="6377" xr:uid="{00000000-0005-0000-0000-000003500000}"/>
    <cellStyle name="SAPBEXaggDataEmph 2 3 2 2" xfId="19743" xr:uid="{00000000-0005-0000-0000-000004500000}"/>
    <cellStyle name="SAPBEXaggDataEmph 2 3 2 2 2" xfId="25513" xr:uid="{00000000-0005-0000-0000-000005500000}"/>
    <cellStyle name="SAPBEXaggDataEmph 2 3 2 2 3" xfId="33216" xr:uid="{00000000-0005-0000-0000-000006500000}"/>
    <cellStyle name="SAPBEXaggDataEmph 2 3 2 3" xfId="18414" xr:uid="{00000000-0005-0000-0000-000007500000}"/>
    <cellStyle name="SAPBEXaggDataEmph 2 3 2 3 2" xfId="24192" xr:uid="{00000000-0005-0000-0000-000008500000}"/>
    <cellStyle name="SAPBEXaggDataEmph 2 3 2 3 3" xfId="31893" xr:uid="{00000000-0005-0000-0000-000009500000}"/>
    <cellStyle name="SAPBEXaggDataEmph 2 3 2 4" xfId="16206" xr:uid="{00000000-0005-0000-0000-00000A500000}"/>
    <cellStyle name="SAPBEXaggDataEmph 2 3 2 4 2" xfId="29853" xr:uid="{00000000-0005-0000-0000-00000B500000}"/>
    <cellStyle name="SAPBEXaggDataEmph 2 3 2 5" xfId="22175" xr:uid="{00000000-0005-0000-0000-00000C500000}"/>
    <cellStyle name="SAPBEXaggDataEmph 2 3 2 5 2" xfId="35638" xr:uid="{00000000-0005-0000-0000-00000D500000}"/>
    <cellStyle name="SAPBEXaggDataEmph 2 3 2 6" xfId="27927" xr:uid="{00000000-0005-0000-0000-00000E500000}"/>
    <cellStyle name="SAPBEXaggDataEmph 2 3 2 7" xfId="11489" xr:uid="{00000000-0005-0000-0000-00000F500000}"/>
    <cellStyle name="SAPBEXaggDataEmph 2 3 3" xfId="18791" xr:uid="{00000000-0005-0000-0000-000010500000}"/>
    <cellStyle name="SAPBEXaggDataEmph 2 3 3 2" xfId="24563" xr:uid="{00000000-0005-0000-0000-000011500000}"/>
    <cellStyle name="SAPBEXaggDataEmph 2 3 3 3" xfId="32265" xr:uid="{00000000-0005-0000-0000-000012500000}"/>
    <cellStyle name="SAPBEXaggDataEmph 2 3 4" xfId="20709" xr:uid="{00000000-0005-0000-0000-000013500000}"/>
    <cellStyle name="SAPBEXaggDataEmph 2 3 4 2" xfId="26472" xr:uid="{00000000-0005-0000-0000-000014500000}"/>
    <cellStyle name="SAPBEXaggDataEmph 2 3 4 3" xfId="34177" xr:uid="{00000000-0005-0000-0000-000015500000}"/>
    <cellStyle name="SAPBEXaggDataEmph 2 3 5" xfId="15120" xr:uid="{00000000-0005-0000-0000-000016500000}"/>
    <cellStyle name="SAPBEXaggDataEmph 2 3 5 2" xfId="28955" xr:uid="{00000000-0005-0000-0000-000017500000}"/>
    <cellStyle name="SAPBEXaggDataEmph 2 3 6" xfId="21276" xr:uid="{00000000-0005-0000-0000-000018500000}"/>
    <cellStyle name="SAPBEXaggDataEmph 2 3 6 2" xfId="34739" xr:uid="{00000000-0005-0000-0000-000019500000}"/>
    <cellStyle name="SAPBEXaggDataEmph 2 3 7" xfId="27028" xr:uid="{00000000-0005-0000-0000-00001A500000}"/>
    <cellStyle name="SAPBEXaggDataEmph 2 3 8" xfId="10828" xr:uid="{00000000-0005-0000-0000-00001B500000}"/>
    <cellStyle name="SAPBEXaggDataEmph 2 4" xfId="5396" xr:uid="{00000000-0005-0000-0000-00001C500000}"/>
    <cellStyle name="SAPBEXaggDataEmph 2 4 2" xfId="6483" xr:uid="{00000000-0005-0000-0000-00001D500000}"/>
    <cellStyle name="SAPBEXaggDataEmph 2 4 2 2" xfId="19847" xr:uid="{00000000-0005-0000-0000-00001E500000}"/>
    <cellStyle name="SAPBEXaggDataEmph 2 4 2 2 2" xfId="25617" xr:uid="{00000000-0005-0000-0000-00001F500000}"/>
    <cellStyle name="SAPBEXaggDataEmph 2 4 2 2 3" xfId="33320" xr:uid="{00000000-0005-0000-0000-000020500000}"/>
    <cellStyle name="SAPBEXaggDataEmph 2 4 2 3" xfId="18158" xr:uid="{00000000-0005-0000-0000-000021500000}"/>
    <cellStyle name="SAPBEXaggDataEmph 2 4 2 3 2" xfId="23956" xr:uid="{00000000-0005-0000-0000-000022500000}"/>
    <cellStyle name="SAPBEXaggDataEmph 2 4 2 3 3" xfId="31654" xr:uid="{00000000-0005-0000-0000-000023500000}"/>
    <cellStyle name="SAPBEXaggDataEmph 2 4 2 4" xfId="16312" xr:uid="{00000000-0005-0000-0000-000024500000}"/>
    <cellStyle name="SAPBEXaggDataEmph 2 4 2 4 2" xfId="29957" xr:uid="{00000000-0005-0000-0000-000025500000}"/>
    <cellStyle name="SAPBEXaggDataEmph 2 4 2 5" xfId="22279" xr:uid="{00000000-0005-0000-0000-000026500000}"/>
    <cellStyle name="SAPBEXaggDataEmph 2 4 2 5 2" xfId="35742" xr:uid="{00000000-0005-0000-0000-000027500000}"/>
    <cellStyle name="SAPBEXaggDataEmph 2 4 2 6" xfId="28031" xr:uid="{00000000-0005-0000-0000-000028500000}"/>
    <cellStyle name="SAPBEXaggDataEmph 2 4 2 7" xfId="11556" xr:uid="{00000000-0005-0000-0000-000029500000}"/>
    <cellStyle name="SAPBEXaggDataEmph 2 4 3" xfId="18896" xr:uid="{00000000-0005-0000-0000-00002A500000}"/>
    <cellStyle name="SAPBEXaggDataEmph 2 4 3 2" xfId="24668" xr:uid="{00000000-0005-0000-0000-00002B500000}"/>
    <cellStyle name="SAPBEXaggDataEmph 2 4 3 3" xfId="32370" xr:uid="{00000000-0005-0000-0000-00002C500000}"/>
    <cellStyle name="SAPBEXaggDataEmph 2 4 4" xfId="20589" xr:uid="{00000000-0005-0000-0000-00002D500000}"/>
    <cellStyle name="SAPBEXaggDataEmph 2 4 4 2" xfId="26353" xr:uid="{00000000-0005-0000-0000-00002E500000}"/>
    <cellStyle name="SAPBEXaggDataEmph 2 4 4 3" xfId="34058" xr:uid="{00000000-0005-0000-0000-00002F500000}"/>
    <cellStyle name="SAPBEXaggDataEmph 2 4 5" xfId="15226" xr:uid="{00000000-0005-0000-0000-000030500000}"/>
    <cellStyle name="SAPBEXaggDataEmph 2 4 5 2" xfId="29059" xr:uid="{00000000-0005-0000-0000-000031500000}"/>
    <cellStyle name="SAPBEXaggDataEmph 2 4 6" xfId="21380" xr:uid="{00000000-0005-0000-0000-000032500000}"/>
    <cellStyle name="SAPBEXaggDataEmph 2 4 6 2" xfId="34843" xr:uid="{00000000-0005-0000-0000-000033500000}"/>
    <cellStyle name="SAPBEXaggDataEmph 2 4 7" xfId="27132" xr:uid="{00000000-0005-0000-0000-000034500000}"/>
    <cellStyle name="SAPBEXaggDataEmph 2 4 8" xfId="10895" xr:uid="{00000000-0005-0000-0000-000035500000}"/>
    <cellStyle name="SAPBEXaggDataEmph 2 5" xfId="17124" xr:uid="{00000000-0005-0000-0000-000036500000}"/>
    <cellStyle name="SAPBEXaggDataEmph 2 5 2" xfId="22965" xr:uid="{00000000-0005-0000-0000-000037500000}"/>
    <cellStyle name="SAPBEXaggDataEmph 2 5 2 2" xfId="36428" xr:uid="{00000000-0005-0000-0000-000038500000}"/>
    <cellStyle name="SAPBEXaggDataEmph 2 5 3" xfId="30646" xr:uid="{00000000-0005-0000-0000-000039500000}"/>
    <cellStyle name="SAPBEXaggDataEmph 2 6" xfId="20503" xr:uid="{00000000-0005-0000-0000-00003A500000}"/>
    <cellStyle name="SAPBEXaggDataEmph 2 6 2" xfId="26270" xr:uid="{00000000-0005-0000-0000-00003B500000}"/>
    <cellStyle name="SAPBEXaggDataEmph 2 6 3" xfId="33974" xr:uid="{00000000-0005-0000-0000-00003C500000}"/>
    <cellStyle name="SAPBEXaggDataEmph 2 7" xfId="14794" xr:uid="{00000000-0005-0000-0000-00003D500000}"/>
    <cellStyle name="SAPBEXaggDataEmph 2 7 2" xfId="28701" xr:uid="{00000000-0005-0000-0000-00003E500000}"/>
    <cellStyle name="SAPBEXaggDataEmph 2 8" xfId="7464" xr:uid="{00000000-0005-0000-0000-00003F500000}"/>
    <cellStyle name="SAPBEXaggDataEmph 3" xfId="897" xr:uid="{00000000-0005-0000-0000-000040500000}"/>
    <cellStyle name="SAPBEXaggDataEmph 3 2" xfId="5111" xr:uid="{00000000-0005-0000-0000-000041500000}"/>
    <cellStyle name="SAPBEXaggDataEmph 3 2 10" xfId="10715" xr:uid="{00000000-0005-0000-0000-000042500000}"/>
    <cellStyle name="SAPBEXaggDataEmph 3 2 2" xfId="5699" xr:uid="{00000000-0005-0000-0000-000043500000}"/>
    <cellStyle name="SAPBEXaggDataEmph 3 2 2 2" xfId="6786" xr:uid="{00000000-0005-0000-0000-000044500000}"/>
    <cellStyle name="SAPBEXaggDataEmph 3 2 2 2 2" xfId="20108" xr:uid="{00000000-0005-0000-0000-000045500000}"/>
    <cellStyle name="SAPBEXaggDataEmph 3 2 2 2 2 2" xfId="25878" xr:uid="{00000000-0005-0000-0000-000046500000}"/>
    <cellStyle name="SAPBEXaggDataEmph 3 2 2 2 2 3" xfId="33581" xr:uid="{00000000-0005-0000-0000-000047500000}"/>
    <cellStyle name="SAPBEXaggDataEmph 3 2 2 2 3" xfId="18583" xr:uid="{00000000-0005-0000-0000-000048500000}"/>
    <cellStyle name="SAPBEXaggDataEmph 3 2 2 2 3 2" xfId="24355" xr:uid="{00000000-0005-0000-0000-000049500000}"/>
    <cellStyle name="SAPBEXaggDataEmph 3 2 2 2 3 3" xfId="32057" xr:uid="{00000000-0005-0000-0000-00004A500000}"/>
    <cellStyle name="SAPBEXaggDataEmph 3 2 2 2 4" xfId="16614" xr:uid="{00000000-0005-0000-0000-00004B500000}"/>
    <cellStyle name="SAPBEXaggDataEmph 3 2 2 2 4 2" xfId="30201" xr:uid="{00000000-0005-0000-0000-00004C500000}"/>
    <cellStyle name="SAPBEXaggDataEmph 3 2 2 2 5" xfId="22524" xr:uid="{00000000-0005-0000-0000-00004D500000}"/>
    <cellStyle name="SAPBEXaggDataEmph 3 2 2 2 5 2" xfId="35987" xr:uid="{00000000-0005-0000-0000-00004E500000}"/>
    <cellStyle name="SAPBEXaggDataEmph 3 2 2 2 6" xfId="28276" xr:uid="{00000000-0005-0000-0000-00004F500000}"/>
    <cellStyle name="SAPBEXaggDataEmph 3 2 2 2 7" xfId="11736" xr:uid="{00000000-0005-0000-0000-000050500000}"/>
    <cellStyle name="SAPBEXaggDataEmph 3 2 2 3" xfId="19158" xr:uid="{00000000-0005-0000-0000-000051500000}"/>
    <cellStyle name="SAPBEXaggDataEmph 3 2 2 3 2" xfId="24929" xr:uid="{00000000-0005-0000-0000-000052500000}"/>
    <cellStyle name="SAPBEXaggDataEmph 3 2 2 3 3" xfId="32631" xr:uid="{00000000-0005-0000-0000-000053500000}"/>
    <cellStyle name="SAPBEXaggDataEmph 3 2 2 4" xfId="18146" xr:uid="{00000000-0005-0000-0000-000054500000}"/>
    <cellStyle name="SAPBEXaggDataEmph 3 2 2 4 2" xfId="23946" xr:uid="{00000000-0005-0000-0000-000055500000}"/>
    <cellStyle name="SAPBEXaggDataEmph 3 2 2 4 3" xfId="31643" xr:uid="{00000000-0005-0000-0000-000056500000}"/>
    <cellStyle name="SAPBEXaggDataEmph 3 2 2 5" xfId="15528" xr:uid="{00000000-0005-0000-0000-000057500000}"/>
    <cellStyle name="SAPBEXaggDataEmph 3 2 2 5 2" xfId="29303" xr:uid="{00000000-0005-0000-0000-000058500000}"/>
    <cellStyle name="SAPBEXaggDataEmph 3 2 2 6" xfId="21625" xr:uid="{00000000-0005-0000-0000-000059500000}"/>
    <cellStyle name="SAPBEXaggDataEmph 3 2 2 6 2" xfId="35088" xr:uid="{00000000-0005-0000-0000-00005A500000}"/>
    <cellStyle name="SAPBEXaggDataEmph 3 2 2 7" xfId="27377" xr:uid="{00000000-0005-0000-0000-00005B500000}"/>
    <cellStyle name="SAPBEXaggDataEmph 3 2 2 8" xfId="11075" xr:uid="{00000000-0005-0000-0000-00005C500000}"/>
    <cellStyle name="SAPBEXaggDataEmph 3 2 3" xfId="5871" xr:uid="{00000000-0005-0000-0000-00005D500000}"/>
    <cellStyle name="SAPBEXaggDataEmph 3 2 3 2" xfId="6958" xr:uid="{00000000-0005-0000-0000-00005E500000}"/>
    <cellStyle name="SAPBEXaggDataEmph 3 2 3 2 2" xfId="20254" xr:uid="{00000000-0005-0000-0000-00005F500000}"/>
    <cellStyle name="SAPBEXaggDataEmph 3 2 3 2 2 2" xfId="26024" xr:uid="{00000000-0005-0000-0000-000060500000}"/>
    <cellStyle name="SAPBEXaggDataEmph 3 2 3 2 2 3" xfId="33727" xr:uid="{00000000-0005-0000-0000-000061500000}"/>
    <cellStyle name="SAPBEXaggDataEmph 3 2 3 2 3" xfId="20904" xr:uid="{00000000-0005-0000-0000-000062500000}"/>
    <cellStyle name="SAPBEXaggDataEmph 3 2 3 2 3 2" xfId="26664" xr:uid="{00000000-0005-0000-0000-000063500000}"/>
    <cellStyle name="SAPBEXaggDataEmph 3 2 3 2 3 3" xfId="34369" xr:uid="{00000000-0005-0000-0000-000064500000}"/>
    <cellStyle name="SAPBEXaggDataEmph 3 2 3 2 4" xfId="16786" xr:uid="{00000000-0005-0000-0000-000065500000}"/>
    <cellStyle name="SAPBEXaggDataEmph 3 2 3 2 4 2" xfId="30339" xr:uid="{00000000-0005-0000-0000-000066500000}"/>
    <cellStyle name="SAPBEXaggDataEmph 3 2 3 2 5" xfId="22662" xr:uid="{00000000-0005-0000-0000-000067500000}"/>
    <cellStyle name="SAPBEXaggDataEmph 3 2 3 2 5 2" xfId="36125" xr:uid="{00000000-0005-0000-0000-000068500000}"/>
    <cellStyle name="SAPBEXaggDataEmph 3 2 3 2 6" xfId="28414" xr:uid="{00000000-0005-0000-0000-000069500000}"/>
    <cellStyle name="SAPBEXaggDataEmph 3 2 3 2 7" xfId="11837" xr:uid="{00000000-0005-0000-0000-00006A500000}"/>
    <cellStyle name="SAPBEXaggDataEmph 3 2 3 3" xfId="19305" xr:uid="{00000000-0005-0000-0000-00006B500000}"/>
    <cellStyle name="SAPBEXaggDataEmph 3 2 3 3 2" xfId="25076" xr:uid="{00000000-0005-0000-0000-00006C500000}"/>
    <cellStyle name="SAPBEXaggDataEmph 3 2 3 3 3" xfId="32778" xr:uid="{00000000-0005-0000-0000-00006D500000}"/>
    <cellStyle name="SAPBEXaggDataEmph 3 2 3 4" xfId="16918" xr:uid="{00000000-0005-0000-0000-00006E500000}"/>
    <cellStyle name="SAPBEXaggDataEmph 3 2 3 4 2" xfId="22774" xr:uid="{00000000-0005-0000-0000-00006F500000}"/>
    <cellStyle name="SAPBEXaggDataEmph 3 2 3 4 2 2" xfId="36237" xr:uid="{00000000-0005-0000-0000-000070500000}"/>
    <cellStyle name="SAPBEXaggDataEmph 3 2 3 4 3" xfId="30452" xr:uid="{00000000-0005-0000-0000-000071500000}"/>
    <cellStyle name="SAPBEXaggDataEmph 3 2 3 5" xfId="15700" xr:uid="{00000000-0005-0000-0000-000072500000}"/>
    <cellStyle name="SAPBEXaggDataEmph 3 2 3 5 2" xfId="29441" xr:uid="{00000000-0005-0000-0000-000073500000}"/>
    <cellStyle name="SAPBEXaggDataEmph 3 2 3 6" xfId="21763" xr:uid="{00000000-0005-0000-0000-000074500000}"/>
    <cellStyle name="SAPBEXaggDataEmph 3 2 3 6 2" xfId="35226" xr:uid="{00000000-0005-0000-0000-000075500000}"/>
    <cellStyle name="SAPBEXaggDataEmph 3 2 3 7" xfId="27515" xr:uid="{00000000-0005-0000-0000-000076500000}"/>
    <cellStyle name="SAPBEXaggDataEmph 3 2 3 8" xfId="11176" xr:uid="{00000000-0005-0000-0000-000077500000}"/>
    <cellStyle name="SAPBEXaggDataEmph 3 2 4" xfId="6203" xr:uid="{00000000-0005-0000-0000-000078500000}"/>
    <cellStyle name="SAPBEXaggDataEmph 3 2 4 2" xfId="19594" xr:uid="{00000000-0005-0000-0000-000079500000}"/>
    <cellStyle name="SAPBEXaggDataEmph 3 2 4 2 2" xfId="25364" xr:uid="{00000000-0005-0000-0000-00007A500000}"/>
    <cellStyle name="SAPBEXaggDataEmph 3 2 4 2 3" xfId="33067" xr:uid="{00000000-0005-0000-0000-00007B500000}"/>
    <cellStyle name="SAPBEXaggDataEmph 3 2 4 3" xfId="17336" xr:uid="{00000000-0005-0000-0000-00007C500000}"/>
    <cellStyle name="SAPBEXaggDataEmph 3 2 4 3 2" xfId="23165" xr:uid="{00000000-0005-0000-0000-00007D500000}"/>
    <cellStyle name="SAPBEXaggDataEmph 3 2 4 3 2 2" xfId="36628" xr:uid="{00000000-0005-0000-0000-00007E500000}"/>
    <cellStyle name="SAPBEXaggDataEmph 3 2 4 3 3" xfId="30852" xr:uid="{00000000-0005-0000-0000-00007F500000}"/>
    <cellStyle name="SAPBEXaggDataEmph 3 2 4 4" xfId="16032" xr:uid="{00000000-0005-0000-0000-000080500000}"/>
    <cellStyle name="SAPBEXaggDataEmph 3 2 4 4 2" xfId="29714" xr:uid="{00000000-0005-0000-0000-000081500000}"/>
    <cellStyle name="SAPBEXaggDataEmph 3 2 4 5" xfId="22036" xr:uid="{00000000-0005-0000-0000-000082500000}"/>
    <cellStyle name="SAPBEXaggDataEmph 3 2 4 5 2" xfId="35499" xr:uid="{00000000-0005-0000-0000-000083500000}"/>
    <cellStyle name="SAPBEXaggDataEmph 3 2 4 6" xfId="27788" xr:uid="{00000000-0005-0000-0000-000084500000}"/>
    <cellStyle name="SAPBEXaggDataEmph 3 2 4 7" xfId="11378" xr:uid="{00000000-0005-0000-0000-000085500000}"/>
    <cellStyle name="SAPBEXaggDataEmph 3 2 5" xfId="18642" xr:uid="{00000000-0005-0000-0000-000086500000}"/>
    <cellStyle name="SAPBEXaggDataEmph 3 2 5 2" xfId="24414" xr:uid="{00000000-0005-0000-0000-000087500000}"/>
    <cellStyle name="SAPBEXaggDataEmph 3 2 5 3" xfId="32116" xr:uid="{00000000-0005-0000-0000-000088500000}"/>
    <cellStyle name="SAPBEXaggDataEmph 3 2 6" xfId="20421" xr:uid="{00000000-0005-0000-0000-000089500000}"/>
    <cellStyle name="SAPBEXaggDataEmph 3 2 6 2" xfId="26189" xr:uid="{00000000-0005-0000-0000-00008A500000}"/>
    <cellStyle name="SAPBEXaggDataEmph 3 2 6 3" xfId="33893" xr:uid="{00000000-0005-0000-0000-00008B500000}"/>
    <cellStyle name="SAPBEXaggDataEmph 3 2 7" xfId="14941" xr:uid="{00000000-0005-0000-0000-00008C500000}"/>
    <cellStyle name="SAPBEXaggDataEmph 3 2 7 2" xfId="28814" xr:uid="{00000000-0005-0000-0000-00008D500000}"/>
    <cellStyle name="SAPBEXaggDataEmph 3 2 8" xfId="21135" xr:uid="{00000000-0005-0000-0000-00008E500000}"/>
    <cellStyle name="SAPBEXaggDataEmph 3 2 8 2" xfId="34598" xr:uid="{00000000-0005-0000-0000-00008F500000}"/>
    <cellStyle name="SAPBEXaggDataEmph 3 2 9" xfId="26889" xr:uid="{00000000-0005-0000-0000-000090500000}"/>
    <cellStyle name="SAPBEXaggDataEmph 3 3" xfId="5332" xr:uid="{00000000-0005-0000-0000-000091500000}"/>
    <cellStyle name="SAPBEXaggDataEmph 3 3 2" xfId="6419" xr:uid="{00000000-0005-0000-0000-000092500000}"/>
    <cellStyle name="SAPBEXaggDataEmph 3 3 2 2" xfId="19784" xr:uid="{00000000-0005-0000-0000-000093500000}"/>
    <cellStyle name="SAPBEXaggDataEmph 3 3 2 2 2" xfId="25554" xr:uid="{00000000-0005-0000-0000-000094500000}"/>
    <cellStyle name="SAPBEXaggDataEmph 3 3 2 2 3" xfId="33257" xr:uid="{00000000-0005-0000-0000-000095500000}"/>
    <cellStyle name="SAPBEXaggDataEmph 3 3 2 3" xfId="17409" xr:uid="{00000000-0005-0000-0000-000096500000}"/>
    <cellStyle name="SAPBEXaggDataEmph 3 3 2 3 2" xfId="23235" xr:uid="{00000000-0005-0000-0000-000097500000}"/>
    <cellStyle name="SAPBEXaggDataEmph 3 3 2 3 2 2" xfId="36698" xr:uid="{00000000-0005-0000-0000-000098500000}"/>
    <cellStyle name="SAPBEXaggDataEmph 3 3 2 3 3" xfId="30923" xr:uid="{00000000-0005-0000-0000-000099500000}"/>
    <cellStyle name="SAPBEXaggDataEmph 3 3 2 4" xfId="16248" xr:uid="{00000000-0005-0000-0000-00009A500000}"/>
    <cellStyle name="SAPBEXaggDataEmph 3 3 2 4 2" xfId="29894" xr:uid="{00000000-0005-0000-0000-00009B500000}"/>
    <cellStyle name="SAPBEXaggDataEmph 3 3 2 5" xfId="22216" xr:uid="{00000000-0005-0000-0000-00009C500000}"/>
    <cellStyle name="SAPBEXaggDataEmph 3 3 2 5 2" xfId="35679" xr:uid="{00000000-0005-0000-0000-00009D500000}"/>
    <cellStyle name="SAPBEXaggDataEmph 3 3 2 6" xfId="27968" xr:uid="{00000000-0005-0000-0000-00009E500000}"/>
    <cellStyle name="SAPBEXaggDataEmph 3 3 2 7" xfId="11528" xr:uid="{00000000-0005-0000-0000-00009F500000}"/>
    <cellStyle name="SAPBEXaggDataEmph 3 3 3" xfId="18833" xr:uid="{00000000-0005-0000-0000-0000A0500000}"/>
    <cellStyle name="SAPBEXaggDataEmph 3 3 3 2" xfId="24605" xr:uid="{00000000-0005-0000-0000-0000A1500000}"/>
    <cellStyle name="SAPBEXaggDataEmph 3 3 3 3" xfId="32307" xr:uid="{00000000-0005-0000-0000-0000A2500000}"/>
    <cellStyle name="SAPBEXaggDataEmph 3 3 4" xfId="20693" xr:uid="{00000000-0005-0000-0000-0000A3500000}"/>
    <cellStyle name="SAPBEXaggDataEmph 3 3 4 2" xfId="26456" xr:uid="{00000000-0005-0000-0000-0000A4500000}"/>
    <cellStyle name="SAPBEXaggDataEmph 3 3 4 3" xfId="34161" xr:uid="{00000000-0005-0000-0000-0000A5500000}"/>
    <cellStyle name="SAPBEXaggDataEmph 3 3 5" xfId="15162" xr:uid="{00000000-0005-0000-0000-0000A6500000}"/>
    <cellStyle name="SAPBEXaggDataEmph 3 3 5 2" xfId="28996" xr:uid="{00000000-0005-0000-0000-0000A7500000}"/>
    <cellStyle name="SAPBEXaggDataEmph 3 3 6" xfId="21317" xr:uid="{00000000-0005-0000-0000-0000A8500000}"/>
    <cellStyle name="SAPBEXaggDataEmph 3 3 6 2" xfId="34780" xr:uid="{00000000-0005-0000-0000-0000A9500000}"/>
    <cellStyle name="SAPBEXaggDataEmph 3 3 7" xfId="27069" xr:uid="{00000000-0005-0000-0000-0000AA500000}"/>
    <cellStyle name="SAPBEXaggDataEmph 3 3 8" xfId="10867" xr:uid="{00000000-0005-0000-0000-0000AB500000}"/>
    <cellStyle name="SAPBEXaggDataEmph 3 4" xfId="5454" xr:uid="{00000000-0005-0000-0000-0000AC500000}"/>
    <cellStyle name="SAPBEXaggDataEmph 3 4 2" xfId="6541" xr:uid="{00000000-0005-0000-0000-0000AD500000}"/>
    <cellStyle name="SAPBEXaggDataEmph 3 4 2 2" xfId="19899" xr:uid="{00000000-0005-0000-0000-0000AE500000}"/>
    <cellStyle name="SAPBEXaggDataEmph 3 4 2 2 2" xfId="25669" xr:uid="{00000000-0005-0000-0000-0000AF500000}"/>
    <cellStyle name="SAPBEXaggDataEmph 3 4 2 2 3" xfId="33372" xr:uid="{00000000-0005-0000-0000-0000B0500000}"/>
    <cellStyle name="SAPBEXaggDataEmph 3 4 2 3" xfId="17327" xr:uid="{00000000-0005-0000-0000-0000B1500000}"/>
    <cellStyle name="SAPBEXaggDataEmph 3 4 2 3 2" xfId="23156" xr:uid="{00000000-0005-0000-0000-0000B2500000}"/>
    <cellStyle name="SAPBEXaggDataEmph 3 4 2 3 2 2" xfId="36619" xr:uid="{00000000-0005-0000-0000-0000B3500000}"/>
    <cellStyle name="SAPBEXaggDataEmph 3 4 2 3 3" xfId="30843" xr:uid="{00000000-0005-0000-0000-0000B4500000}"/>
    <cellStyle name="SAPBEXaggDataEmph 3 4 2 4" xfId="16370" xr:uid="{00000000-0005-0000-0000-0000B5500000}"/>
    <cellStyle name="SAPBEXaggDataEmph 3 4 2 4 2" xfId="30006" xr:uid="{00000000-0005-0000-0000-0000B6500000}"/>
    <cellStyle name="SAPBEXaggDataEmph 3 4 2 5" xfId="22328" xr:uid="{00000000-0005-0000-0000-0000B7500000}"/>
    <cellStyle name="SAPBEXaggDataEmph 3 4 2 5 2" xfId="35791" xr:uid="{00000000-0005-0000-0000-0000B8500000}"/>
    <cellStyle name="SAPBEXaggDataEmph 3 4 2 6" xfId="28080" xr:uid="{00000000-0005-0000-0000-0000B9500000}"/>
    <cellStyle name="SAPBEXaggDataEmph 3 4 2 7" xfId="11590" xr:uid="{00000000-0005-0000-0000-0000BA500000}"/>
    <cellStyle name="SAPBEXaggDataEmph 3 4 3" xfId="18948" xr:uid="{00000000-0005-0000-0000-0000BB500000}"/>
    <cellStyle name="SAPBEXaggDataEmph 3 4 3 2" xfId="24720" xr:uid="{00000000-0005-0000-0000-0000BC500000}"/>
    <cellStyle name="SAPBEXaggDataEmph 3 4 3 3" xfId="32422" xr:uid="{00000000-0005-0000-0000-0000BD500000}"/>
    <cellStyle name="SAPBEXaggDataEmph 3 4 4" xfId="17611" xr:uid="{00000000-0005-0000-0000-0000BE500000}"/>
    <cellStyle name="SAPBEXaggDataEmph 3 4 4 2" xfId="23429" xr:uid="{00000000-0005-0000-0000-0000BF500000}"/>
    <cellStyle name="SAPBEXaggDataEmph 3 4 4 2 2" xfId="36892" xr:uid="{00000000-0005-0000-0000-0000C0500000}"/>
    <cellStyle name="SAPBEXaggDataEmph 3 4 4 3" xfId="31119" xr:uid="{00000000-0005-0000-0000-0000C1500000}"/>
    <cellStyle name="SAPBEXaggDataEmph 3 4 5" xfId="15284" xr:uid="{00000000-0005-0000-0000-0000C2500000}"/>
    <cellStyle name="SAPBEXaggDataEmph 3 4 5 2" xfId="29108" xr:uid="{00000000-0005-0000-0000-0000C3500000}"/>
    <cellStyle name="SAPBEXaggDataEmph 3 4 6" xfId="21429" xr:uid="{00000000-0005-0000-0000-0000C4500000}"/>
    <cellStyle name="SAPBEXaggDataEmph 3 4 6 2" xfId="34892" xr:uid="{00000000-0005-0000-0000-0000C5500000}"/>
    <cellStyle name="SAPBEXaggDataEmph 3 4 7" xfId="27181" xr:uid="{00000000-0005-0000-0000-0000C6500000}"/>
    <cellStyle name="SAPBEXaggDataEmph 3 4 8" xfId="10929" xr:uid="{00000000-0005-0000-0000-0000C7500000}"/>
    <cellStyle name="SAPBEXaggDataEmph 3 5" xfId="17242" xr:uid="{00000000-0005-0000-0000-0000C8500000}"/>
    <cellStyle name="SAPBEXaggDataEmph 3 5 2" xfId="23076" xr:uid="{00000000-0005-0000-0000-0000C9500000}"/>
    <cellStyle name="SAPBEXaggDataEmph 3 5 2 2" xfId="36539" xr:uid="{00000000-0005-0000-0000-0000CA500000}"/>
    <cellStyle name="SAPBEXaggDataEmph 3 5 3" xfId="30761" xr:uid="{00000000-0005-0000-0000-0000CB500000}"/>
    <cellStyle name="SAPBEXaggDataEmph 3 6" xfId="20409" xr:uid="{00000000-0005-0000-0000-0000CC500000}"/>
    <cellStyle name="SAPBEXaggDataEmph 3 6 2" xfId="26178" xr:uid="{00000000-0005-0000-0000-0000CD500000}"/>
    <cellStyle name="SAPBEXaggDataEmph 3 6 3" xfId="33882" xr:uid="{00000000-0005-0000-0000-0000CE500000}"/>
    <cellStyle name="SAPBEXaggDataEmph 3 7" xfId="14442" xr:uid="{00000000-0005-0000-0000-0000CF500000}"/>
    <cellStyle name="SAPBEXaggDataEmph 3 7 2" xfId="28663" xr:uid="{00000000-0005-0000-0000-0000D0500000}"/>
    <cellStyle name="SAPBEXaggDataEmph 3 8" xfId="7659" xr:uid="{00000000-0005-0000-0000-0000D1500000}"/>
    <cellStyle name="SAPBEXaggDataEmph 4" xfId="4549" xr:uid="{00000000-0005-0000-0000-0000D2500000}"/>
    <cellStyle name="SAPBEXaggDataEmph 4 10" xfId="10447" xr:uid="{00000000-0005-0000-0000-0000D3500000}"/>
    <cellStyle name="SAPBEXaggDataEmph 4 2" xfId="5229" xr:uid="{00000000-0005-0000-0000-0000D4500000}"/>
    <cellStyle name="SAPBEXaggDataEmph 4 2 2" xfId="5952" xr:uid="{00000000-0005-0000-0000-0000D5500000}"/>
    <cellStyle name="SAPBEXaggDataEmph 4 2 2 2" xfId="7039" xr:uid="{00000000-0005-0000-0000-0000D6500000}"/>
    <cellStyle name="SAPBEXaggDataEmph 4 2 2 2 2" xfId="20335" xr:uid="{00000000-0005-0000-0000-0000D7500000}"/>
    <cellStyle name="SAPBEXaggDataEmph 4 2 2 2 2 2" xfId="26105" xr:uid="{00000000-0005-0000-0000-0000D8500000}"/>
    <cellStyle name="SAPBEXaggDataEmph 4 2 2 2 2 3" xfId="33808" xr:uid="{00000000-0005-0000-0000-0000D9500000}"/>
    <cellStyle name="SAPBEXaggDataEmph 4 2 2 2 3" xfId="17117" xr:uid="{00000000-0005-0000-0000-0000DA500000}"/>
    <cellStyle name="SAPBEXaggDataEmph 4 2 2 2 3 2" xfId="22958" xr:uid="{00000000-0005-0000-0000-0000DB500000}"/>
    <cellStyle name="SAPBEXaggDataEmph 4 2 2 2 3 2 2" xfId="36421" xr:uid="{00000000-0005-0000-0000-0000DC500000}"/>
    <cellStyle name="SAPBEXaggDataEmph 4 2 2 2 3 3" xfId="30639" xr:uid="{00000000-0005-0000-0000-0000DD500000}"/>
    <cellStyle name="SAPBEXaggDataEmph 4 2 2 2 4" xfId="16867" xr:uid="{00000000-0005-0000-0000-0000DE500000}"/>
    <cellStyle name="SAPBEXaggDataEmph 4 2 2 2 4 2" xfId="30420" xr:uid="{00000000-0005-0000-0000-0000DF500000}"/>
    <cellStyle name="SAPBEXaggDataEmph 4 2 2 2 5" xfId="22743" xr:uid="{00000000-0005-0000-0000-0000E0500000}"/>
    <cellStyle name="SAPBEXaggDataEmph 4 2 2 2 5 2" xfId="36206" xr:uid="{00000000-0005-0000-0000-0000E1500000}"/>
    <cellStyle name="SAPBEXaggDataEmph 4 2 2 2 6" xfId="28495" xr:uid="{00000000-0005-0000-0000-0000E2500000}"/>
    <cellStyle name="SAPBEXaggDataEmph 4 2 2 2 7" xfId="11890" xr:uid="{00000000-0005-0000-0000-0000E3500000}"/>
    <cellStyle name="SAPBEXaggDataEmph 4 2 2 3" xfId="19386" xr:uid="{00000000-0005-0000-0000-0000E4500000}"/>
    <cellStyle name="SAPBEXaggDataEmph 4 2 2 3 2" xfId="25157" xr:uid="{00000000-0005-0000-0000-0000E5500000}"/>
    <cellStyle name="SAPBEXaggDataEmph 4 2 2 3 3" xfId="32859" xr:uid="{00000000-0005-0000-0000-0000E6500000}"/>
    <cellStyle name="SAPBEXaggDataEmph 4 2 2 4" xfId="19415" xr:uid="{00000000-0005-0000-0000-0000E7500000}"/>
    <cellStyle name="SAPBEXaggDataEmph 4 2 2 4 2" xfId="25186" xr:uid="{00000000-0005-0000-0000-0000E8500000}"/>
    <cellStyle name="SAPBEXaggDataEmph 4 2 2 4 3" xfId="32888" xr:uid="{00000000-0005-0000-0000-0000E9500000}"/>
    <cellStyle name="SAPBEXaggDataEmph 4 2 2 5" xfId="15781" xr:uid="{00000000-0005-0000-0000-0000EA500000}"/>
    <cellStyle name="SAPBEXaggDataEmph 4 2 2 5 2" xfId="29522" xr:uid="{00000000-0005-0000-0000-0000EB500000}"/>
    <cellStyle name="SAPBEXaggDataEmph 4 2 2 6" xfId="21844" xr:uid="{00000000-0005-0000-0000-0000EC500000}"/>
    <cellStyle name="SAPBEXaggDataEmph 4 2 2 6 2" xfId="35307" xr:uid="{00000000-0005-0000-0000-0000ED500000}"/>
    <cellStyle name="SAPBEXaggDataEmph 4 2 2 7" xfId="27596" xr:uid="{00000000-0005-0000-0000-0000EE500000}"/>
    <cellStyle name="SAPBEXaggDataEmph 4 2 2 8" xfId="11229" xr:uid="{00000000-0005-0000-0000-0000EF500000}"/>
    <cellStyle name="SAPBEXaggDataEmph 4 2 3" xfId="6317" xr:uid="{00000000-0005-0000-0000-0000F0500000}"/>
    <cellStyle name="SAPBEXaggDataEmph 4 2 3 2" xfId="19684" xr:uid="{00000000-0005-0000-0000-0000F1500000}"/>
    <cellStyle name="SAPBEXaggDataEmph 4 2 3 2 2" xfId="25454" xr:uid="{00000000-0005-0000-0000-0000F2500000}"/>
    <cellStyle name="SAPBEXaggDataEmph 4 2 3 2 3" xfId="33157" xr:uid="{00000000-0005-0000-0000-0000F3500000}"/>
    <cellStyle name="SAPBEXaggDataEmph 4 2 3 3" xfId="18044" xr:uid="{00000000-0005-0000-0000-0000F4500000}"/>
    <cellStyle name="SAPBEXaggDataEmph 4 2 3 3 2" xfId="23848" xr:uid="{00000000-0005-0000-0000-0000F5500000}"/>
    <cellStyle name="SAPBEXaggDataEmph 4 2 3 3 3" xfId="31545" xr:uid="{00000000-0005-0000-0000-0000F6500000}"/>
    <cellStyle name="SAPBEXaggDataEmph 4 2 3 4" xfId="16146" xr:uid="{00000000-0005-0000-0000-0000F7500000}"/>
    <cellStyle name="SAPBEXaggDataEmph 4 2 3 4 2" xfId="29795" xr:uid="{00000000-0005-0000-0000-0000F8500000}"/>
    <cellStyle name="SAPBEXaggDataEmph 4 2 3 5" xfId="22117" xr:uid="{00000000-0005-0000-0000-0000F9500000}"/>
    <cellStyle name="SAPBEXaggDataEmph 4 2 3 5 2" xfId="35580" xr:uid="{00000000-0005-0000-0000-0000FA500000}"/>
    <cellStyle name="SAPBEXaggDataEmph 4 2 3 6" xfId="27869" xr:uid="{00000000-0005-0000-0000-0000FB500000}"/>
    <cellStyle name="SAPBEXaggDataEmph 4 2 3 7" xfId="11436" xr:uid="{00000000-0005-0000-0000-0000FC500000}"/>
    <cellStyle name="SAPBEXaggDataEmph 4 2 4" xfId="18732" xr:uid="{00000000-0005-0000-0000-0000FD500000}"/>
    <cellStyle name="SAPBEXaggDataEmph 4 2 4 2" xfId="24504" xr:uid="{00000000-0005-0000-0000-0000FE500000}"/>
    <cellStyle name="SAPBEXaggDataEmph 4 2 4 3" xfId="32206" xr:uid="{00000000-0005-0000-0000-0000FF500000}"/>
    <cellStyle name="SAPBEXaggDataEmph 4 2 5" xfId="17697" xr:uid="{00000000-0005-0000-0000-000000510000}"/>
    <cellStyle name="SAPBEXaggDataEmph 4 2 5 2" xfId="23512" xr:uid="{00000000-0005-0000-0000-000001510000}"/>
    <cellStyle name="SAPBEXaggDataEmph 4 2 5 2 2" xfId="36975" xr:uid="{00000000-0005-0000-0000-000002510000}"/>
    <cellStyle name="SAPBEXaggDataEmph 4 2 5 3" xfId="31203" xr:uid="{00000000-0005-0000-0000-000003510000}"/>
    <cellStyle name="SAPBEXaggDataEmph 4 2 6" xfId="15059" xr:uid="{00000000-0005-0000-0000-000004510000}"/>
    <cellStyle name="SAPBEXaggDataEmph 4 2 6 2" xfId="28896" xr:uid="{00000000-0005-0000-0000-000005510000}"/>
    <cellStyle name="SAPBEXaggDataEmph 4 2 7" xfId="21217" xr:uid="{00000000-0005-0000-0000-000006510000}"/>
    <cellStyle name="SAPBEXaggDataEmph 4 2 7 2" xfId="34680" xr:uid="{00000000-0005-0000-0000-000007510000}"/>
    <cellStyle name="SAPBEXaggDataEmph 4 2 8" xfId="26970" xr:uid="{00000000-0005-0000-0000-000008510000}"/>
    <cellStyle name="SAPBEXaggDataEmph 4 2 9" xfId="10774" xr:uid="{00000000-0005-0000-0000-000009510000}"/>
    <cellStyle name="SAPBEXaggDataEmph 4 3" xfId="5575" xr:uid="{00000000-0005-0000-0000-00000A510000}"/>
    <cellStyle name="SAPBEXaggDataEmph 4 3 2" xfId="6662" xr:uid="{00000000-0005-0000-0000-00000B510000}"/>
    <cellStyle name="SAPBEXaggDataEmph 4 3 2 2" xfId="19997" xr:uid="{00000000-0005-0000-0000-00000C510000}"/>
    <cellStyle name="SAPBEXaggDataEmph 4 3 2 2 2" xfId="25767" xr:uid="{00000000-0005-0000-0000-00000D510000}"/>
    <cellStyle name="SAPBEXaggDataEmph 4 3 2 2 3" xfId="33470" xr:uid="{00000000-0005-0000-0000-00000E510000}"/>
    <cellStyle name="SAPBEXaggDataEmph 4 3 2 3" xfId="20563" xr:uid="{00000000-0005-0000-0000-00000F510000}"/>
    <cellStyle name="SAPBEXaggDataEmph 4 3 2 3 2" xfId="26328" xr:uid="{00000000-0005-0000-0000-000010510000}"/>
    <cellStyle name="SAPBEXaggDataEmph 4 3 2 3 3" xfId="34032" xr:uid="{00000000-0005-0000-0000-000011510000}"/>
    <cellStyle name="SAPBEXaggDataEmph 4 3 2 4" xfId="16490" xr:uid="{00000000-0005-0000-0000-000012510000}"/>
    <cellStyle name="SAPBEXaggDataEmph 4 3 2 4 2" xfId="30098" xr:uid="{00000000-0005-0000-0000-000013510000}"/>
    <cellStyle name="SAPBEXaggDataEmph 4 3 2 5" xfId="22421" xr:uid="{00000000-0005-0000-0000-000014510000}"/>
    <cellStyle name="SAPBEXaggDataEmph 4 3 2 5 2" xfId="35884" xr:uid="{00000000-0005-0000-0000-000015510000}"/>
    <cellStyle name="SAPBEXaggDataEmph 4 3 2 6" xfId="28173" xr:uid="{00000000-0005-0000-0000-000016510000}"/>
    <cellStyle name="SAPBEXaggDataEmph 4 3 2 7" xfId="11669" xr:uid="{00000000-0005-0000-0000-000017510000}"/>
    <cellStyle name="SAPBEXaggDataEmph 4 3 3" xfId="19050" xr:uid="{00000000-0005-0000-0000-000018510000}"/>
    <cellStyle name="SAPBEXaggDataEmph 4 3 3 2" xfId="24822" xr:uid="{00000000-0005-0000-0000-000019510000}"/>
    <cellStyle name="SAPBEXaggDataEmph 4 3 3 3" xfId="32524" xr:uid="{00000000-0005-0000-0000-00001A510000}"/>
    <cellStyle name="SAPBEXaggDataEmph 4 3 4" xfId="18093" xr:uid="{00000000-0005-0000-0000-00001B510000}"/>
    <cellStyle name="SAPBEXaggDataEmph 4 3 4 2" xfId="23895" xr:uid="{00000000-0005-0000-0000-00001C510000}"/>
    <cellStyle name="SAPBEXaggDataEmph 4 3 4 3" xfId="31592" xr:uid="{00000000-0005-0000-0000-00001D510000}"/>
    <cellStyle name="SAPBEXaggDataEmph 4 3 5" xfId="15404" xr:uid="{00000000-0005-0000-0000-00001E510000}"/>
    <cellStyle name="SAPBEXaggDataEmph 4 3 5 2" xfId="29200" xr:uid="{00000000-0005-0000-0000-00001F510000}"/>
    <cellStyle name="SAPBEXaggDataEmph 4 3 6" xfId="21522" xr:uid="{00000000-0005-0000-0000-000020510000}"/>
    <cellStyle name="SAPBEXaggDataEmph 4 3 6 2" xfId="34985" xr:uid="{00000000-0005-0000-0000-000021510000}"/>
    <cellStyle name="SAPBEXaggDataEmph 4 3 7" xfId="27274" xr:uid="{00000000-0005-0000-0000-000022510000}"/>
    <cellStyle name="SAPBEXaggDataEmph 4 3 8" xfId="11008" xr:uid="{00000000-0005-0000-0000-000023510000}"/>
    <cellStyle name="SAPBEXaggDataEmph 4 4" xfId="6061" xr:uid="{00000000-0005-0000-0000-000024510000}"/>
    <cellStyle name="SAPBEXaggDataEmph 4 4 2" xfId="19468" xr:uid="{00000000-0005-0000-0000-000025510000}"/>
    <cellStyle name="SAPBEXaggDataEmph 4 4 2 2" xfId="25238" xr:uid="{00000000-0005-0000-0000-000026510000}"/>
    <cellStyle name="SAPBEXaggDataEmph 4 4 2 3" xfId="32941" xr:uid="{00000000-0005-0000-0000-000027510000}"/>
    <cellStyle name="SAPBEXaggDataEmph 4 4 3" xfId="20449" xr:uid="{00000000-0005-0000-0000-000028510000}"/>
    <cellStyle name="SAPBEXaggDataEmph 4 4 3 2" xfId="26217" xr:uid="{00000000-0005-0000-0000-000029510000}"/>
    <cellStyle name="SAPBEXaggDataEmph 4 4 3 3" xfId="33921" xr:uid="{00000000-0005-0000-0000-00002A510000}"/>
    <cellStyle name="SAPBEXaggDataEmph 4 4 4" xfId="15890" xr:uid="{00000000-0005-0000-0000-00002B510000}"/>
    <cellStyle name="SAPBEXaggDataEmph 4 4 4 2" xfId="29593" xr:uid="{00000000-0005-0000-0000-00002C510000}"/>
    <cellStyle name="SAPBEXaggDataEmph 4 4 5" xfId="21915" xr:uid="{00000000-0005-0000-0000-00002D510000}"/>
    <cellStyle name="SAPBEXaggDataEmph 4 4 5 2" xfId="35378" xr:uid="{00000000-0005-0000-0000-00002E510000}"/>
    <cellStyle name="SAPBEXaggDataEmph 4 4 6" xfId="27667" xr:uid="{00000000-0005-0000-0000-00002F510000}"/>
    <cellStyle name="SAPBEXaggDataEmph 4 4 7" xfId="11294" xr:uid="{00000000-0005-0000-0000-000030510000}"/>
    <cellStyle name="SAPBEXaggDataEmph 4 5" xfId="18384" xr:uid="{00000000-0005-0000-0000-000031510000}"/>
    <cellStyle name="SAPBEXaggDataEmph 4 5 2" xfId="24163" xr:uid="{00000000-0005-0000-0000-000032510000}"/>
    <cellStyle name="SAPBEXaggDataEmph 4 5 3" xfId="31864" xr:uid="{00000000-0005-0000-0000-000033510000}"/>
    <cellStyle name="SAPBEXaggDataEmph 4 6" xfId="17225" xr:uid="{00000000-0005-0000-0000-000034510000}"/>
    <cellStyle name="SAPBEXaggDataEmph 4 6 2" xfId="23061" xr:uid="{00000000-0005-0000-0000-000035510000}"/>
    <cellStyle name="SAPBEXaggDataEmph 4 6 2 2" xfId="36524" xr:uid="{00000000-0005-0000-0000-000036510000}"/>
    <cellStyle name="SAPBEXaggDataEmph 4 6 3" xfId="30744" xr:uid="{00000000-0005-0000-0000-000037510000}"/>
    <cellStyle name="SAPBEXaggDataEmph 4 7" xfId="14605" xr:uid="{00000000-0005-0000-0000-000038510000}"/>
    <cellStyle name="SAPBEXaggDataEmph 4 7 2" xfId="28672" xr:uid="{00000000-0005-0000-0000-000039510000}"/>
    <cellStyle name="SAPBEXaggDataEmph 4 8" xfId="21014" xr:uid="{00000000-0005-0000-0000-00003A510000}"/>
    <cellStyle name="SAPBEXaggDataEmph 4 8 2" xfId="34477" xr:uid="{00000000-0005-0000-0000-00003B510000}"/>
    <cellStyle name="SAPBEXaggDataEmph 4 9" xfId="26769" xr:uid="{00000000-0005-0000-0000-00003C510000}"/>
    <cellStyle name="SAPBEXaggDataEmph 5" xfId="5489" xr:uid="{00000000-0005-0000-0000-00003D510000}"/>
    <cellStyle name="SAPBEXaggDataEmph 5 2" xfId="6576" xr:uid="{00000000-0005-0000-0000-00003E510000}"/>
    <cellStyle name="SAPBEXaggDataEmph 5 2 2" xfId="19927" xr:uid="{00000000-0005-0000-0000-00003F510000}"/>
    <cellStyle name="SAPBEXaggDataEmph 5 2 2 2" xfId="25697" xr:uid="{00000000-0005-0000-0000-000040510000}"/>
    <cellStyle name="SAPBEXaggDataEmph 5 2 2 3" xfId="33400" xr:uid="{00000000-0005-0000-0000-000041510000}"/>
    <cellStyle name="SAPBEXaggDataEmph 5 2 3" xfId="18317" xr:uid="{00000000-0005-0000-0000-000042510000}"/>
    <cellStyle name="SAPBEXaggDataEmph 5 2 3 2" xfId="24097" xr:uid="{00000000-0005-0000-0000-000043510000}"/>
    <cellStyle name="SAPBEXaggDataEmph 5 2 3 3" xfId="31798" xr:uid="{00000000-0005-0000-0000-000044510000}"/>
    <cellStyle name="SAPBEXaggDataEmph 5 2 4" xfId="16405" xr:uid="{00000000-0005-0000-0000-000045510000}"/>
    <cellStyle name="SAPBEXaggDataEmph 5 2 4 2" xfId="30032" xr:uid="{00000000-0005-0000-0000-000046510000}"/>
    <cellStyle name="SAPBEXaggDataEmph 5 2 5" xfId="22354" xr:uid="{00000000-0005-0000-0000-000047510000}"/>
    <cellStyle name="SAPBEXaggDataEmph 5 2 5 2" xfId="35817" xr:uid="{00000000-0005-0000-0000-000048510000}"/>
    <cellStyle name="SAPBEXaggDataEmph 5 2 6" xfId="28106" xr:uid="{00000000-0005-0000-0000-000049510000}"/>
    <cellStyle name="SAPBEXaggDataEmph 5 2 7" xfId="11609" xr:uid="{00000000-0005-0000-0000-00004A510000}"/>
    <cellStyle name="SAPBEXaggDataEmph 5 3" xfId="18976" xr:uid="{00000000-0005-0000-0000-00004B510000}"/>
    <cellStyle name="SAPBEXaggDataEmph 5 3 2" xfId="24748" xr:uid="{00000000-0005-0000-0000-00004C510000}"/>
    <cellStyle name="SAPBEXaggDataEmph 5 3 3" xfId="32450" xr:uid="{00000000-0005-0000-0000-00004D510000}"/>
    <cellStyle name="SAPBEXaggDataEmph 5 4" xfId="20519" xr:uid="{00000000-0005-0000-0000-00004E510000}"/>
    <cellStyle name="SAPBEXaggDataEmph 5 4 2" xfId="26284" xr:uid="{00000000-0005-0000-0000-00004F510000}"/>
    <cellStyle name="SAPBEXaggDataEmph 5 4 3" xfId="33988" xr:uid="{00000000-0005-0000-0000-000050510000}"/>
    <cellStyle name="SAPBEXaggDataEmph 5 5" xfId="15319" xr:uid="{00000000-0005-0000-0000-000051510000}"/>
    <cellStyle name="SAPBEXaggDataEmph 5 5 2" xfId="29134" xr:uid="{00000000-0005-0000-0000-000052510000}"/>
    <cellStyle name="SAPBEXaggDataEmph 5 6" xfId="21455" xr:uid="{00000000-0005-0000-0000-000053510000}"/>
    <cellStyle name="SAPBEXaggDataEmph 5 6 2" xfId="34918" xr:uid="{00000000-0005-0000-0000-000054510000}"/>
    <cellStyle name="SAPBEXaggDataEmph 5 7" xfId="27207" xr:uid="{00000000-0005-0000-0000-000055510000}"/>
    <cellStyle name="SAPBEXaggDataEmph 5 8" xfId="10948" xr:uid="{00000000-0005-0000-0000-000056510000}"/>
    <cellStyle name="SAPBEXaggDataEmph 6" xfId="17010" xr:uid="{00000000-0005-0000-0000-000057510000}"/>
    <cellStyle name="SAPBEXaggDataEmph 6 2" xfId="22856" xr:uid="{00000000-0005-0000-0000-000058510000}"/>
    <cellStyle name="SAPBEXaggDataEmph 6 2 2" xfId="36319" xr:uid="{00000000-0005-0000-0000-000059510000}"/>
    <cellStyle name="SAPBEXaggDataEmph 6 3" xfId="30537" xr:uid="{00000000-0005-0000-0000-00005A510000}"/>
    <cellStyle name="SAPBEXaggDataEmph 7" xfId="18478" xr:uid="{00000000-0005-0000-0000-00005B510000}"/>
    <cellStyle name="SAPBEXaggDataEmph 7 2" xfId="24253" xr:uid="{00000000-0005-0000-0000-00005C510000}"/>
    <cellStyle name="SAPBEXaggDataEmph 7 3" xfId="31954" xr:uid="{00000000-0005-0000-0000-00005D510000}"/>
    <cellStyle name="SAPBEXaggDataEmph 8" xfId="12013" xr:uid="{00000000-0005-0000-0000-00005E510000}"/>
    <cellStyle name="SAPBEXaggDataEmph 8 2" xfId="28550" xr:uid="{00000000-0005-0000-0000-00005F510000}"/>
    <cellStyle name="SAPBEXaggDataEmph 9" xfId="7261" xr:uid="{00000000-0005-0000-0000-000060510000}"/>
    <cellStyle name="SAPBEXaggItem" xfId="377" xr:uid="{00000000-0005-0000-0000-000061510000}"/>
    <cellStyle name="SAPBEXaggItem 10" xfId="37363" xr:uid="{00000000-0005-0000-0000-000062510000}"/>
    <cellStyle name="SAPBEXaggItem 2" xfId="614" xr:uid="{00000000-0005-0000-0000-000063510000}"/>
    <cellStyle name="SAPBEXaggItem 2 2" xfId="5081" xr:uid="{00000000-0005-0000-0000-000064510000}"/>
    <cellStyle name="SAPBEXaggItem 2 2 10" xfId="10685" xr:uid="{00000000-0005-0000-0000-000065510000}"/>
    <cellStyle name="SAPBEXaggItem 2 2 2" xfId="5669" xr:uid="{00000000-0005-0000-0000-000066510000}"/>
    <cellStyle name="SAPBEXaggItem 2 2 2 2" xfId="6756" xr:uid="{00000000-0005-0000-0000-000067510000}"/>
    <cellStyle name="SAPBEXaggItem 2 2 2 2 2" xfId="20078" xr:uid="{00000000-0005-0000-0000-000068510000}"/>
    <cellStyle name="SAPBEXaggItem 2 2 2 2 2 2" xfId="25848" xr:uid="{00000000-0005-0000-0000-000069510000}"/>
    <cellStyle name="SAPBEXaggItem 2 2 2 2 2 3" xfId="33551" xr:uid="{00000000-0005-0000-0000-00006A510000}"/>
    <cellStyle name="SAPBEXaggItem 2 2 2 2 3" xfId="17976" xr:uid="{00000000-0005-0000-0000-00006B510000}"/>
    <cellStyle name="SAPBEXaggItem 2 2 2 2 3 2" xfId="23784" xr:uid="{00000000-0005-0000-0000-00006C510000}"/>
    <cellStyle name="SAPBEXaggItem 2 2 2 2 3 2 2" xfId="37247" xr:uid="{00000000-0005-0000-0000-00006D510000}"/>
    <cellStyle name="SAPBEXaggItem 2 2 2 2 3 3" xfId="31480" xr:uid="{00000000-0005-0000-0000-00006E510000}"/>
    <cellStyle name="SAPBEXaggItem 2 2 2 2 4" xfId="16584" xr:uid="{00000000-0005-0000-0000-00006F510000}"/>
    <cellStyle name="SAPBEXaggItem 2 2 2 2 4 2" xfId="30171" xr:uid="{00000000-0005-0000-0000-000070510000}"/>
    <cellStyle name="SAPBEXaggItem 2 2 2 2 5" xfId="22494" xr:uid="{00000000-0005-0000-0000-000071510000}"/>
    <cellStyle name="SAPBEXaggItem 2 2 2 2 5 2" xfId="35957" xr:uid="{00000000-0005-0000-0000-000072510000}"/>
    <cellStyle name="SAPBEXaggItem 2 2 2 2 6" xfId="28246" xr:uid="{00000000-0005-0000-0000-000073510000}"/>
    <cellStyle name="SAPBEXaggItem 2 2 2 2 7" xfId="11706" xr:uid="{00000000-0005-0000-0000-000074510000}"/>
    <cellStyle name="SAPBEXaggItem 2 2 2 3" xfId="19128" xr:uid="{00000000-0005-0000-0000-000075510000}"/>
    <cellStyle name="SAPBEXaggItem 2 2 2 3 2" xfId="24899" xr:uid="{00000000-0005-0000-0000-000076510000}"/>
    <cellStyle name="SAPBEXaggItem 2 2 2 3 3" xfId="32601" xr:uid="{00000000-0005-0000-0000-000077510000}"/>
    <cellStyle name="SAPBEXaggItem 2 2 2 4" xfId="17888" xr:uid="{00000000-0005-0000-0000-000078510000}"/>
    <cellStyle name="SAPBEXaggItem 2 2 2 4 2" xfId="23698" xr:uid="{00000000-0005-0000-0000-000079510000}"/>
    <cellStyle name="SAPBEXaggItem 2 2 2 4 2 2" xfId="37161" xr:uid="{00000000-0005-0000-0000-00007A510000}"/>
    <cellStyle name="SAPBEXaggItem 2 2 2 4 3" xfId="31392" xr:uid="{00000000-0005-0000-0000-00007B510000}"/>
    <cellStyle name="SAPBEXaggItem 2 2 2 5" xfId="15498" xr:uid="{00000000-0005-0000-0000-00007C510000}"/>
    <cellStyle name="SAPBEXaggItem 2 2 2 5 2" xfId="29273" xr:uid="{00000000-0005-0000-0000-00007D510000}"/>
    <cellStyle name="SAPBEXaggItem 2 2 2 6" xfId="21595" xr:uid="{00000000-0005-0000-0000-00007E510000}"/>
    <cellStyle name="SAPBEXaggItem 2 2 2 6 2" xfId="35058" xr:uid="{00000000-0005-0000-0000-00007F510000}"/>
    <cellStyle name="SAPBEXaggItem 2 2 2 7" xfId="27347" xr:uid="{00000000-0005-0000-0000-000080510000}"/>
    <cellStyle name="SAPBEXaggItem 2 2 2 8" xfId="11045" xr:uid="{00000000-0005-0000-0000-000081510000}"/>
    <cellStyle name="SAPBEXaggItem 2 2 3" xfId="5841" xr:uid="{00000000-0005-0000-0000-000082510000}"/>
    <cellStyle name="SAPBEXaggItem 2 2 3 2" xfId="6928" xr:uid="{00000000-0005-0000-0000-000083510000}"/>
    <cellStyle name="SAPBEXaggItem 2 2 3 2 2" xfId="20224" xr:uid="{00000000-0005-0000-0000-000084510000}"/>
    <cellStyle name="SAPBEXaggItem 2 2 3 2 2 2" xfId="25994" xr:uid="{00000000-0005-0000-0000-000085510000}"/>
    <cellStyle name="SAPBEXaggItem 2 2 3 2 2 3" xfId="33697" xr:uid="{00000000-0005-0000-0000-000086510000}"/>
    <cellStyle name="SAPBEXaggItem 2 2 3 2 3" xfId="20707" xr:uid="{00000000-0005-0000-0000-000087510000}"/>
    <cellStyle name="SAPBEXaggItem 2 2 3 2 3 2" xfId="26470" xr:uid="{00000000-0005-0000-0000-000088510000}"/>
    <cellStyle name="SAPBEXaggItem 2 2 3 2 3 3" xfId="34175" xr:uid="{00000000-0005-0000-0000-000089510000}"/>
    <cellStyle name="SAPBEXaggItem 2 2 3 2 4" xfId="16756" xr:uid="{00000000-0005-0000-0000-00008A510000}"/>
    <cellStyle name="SAPBEXaggItem 2 2 3 2 4 2" xfId="30309" xr:uid="{00000000-0005-0000-0000-00008B510000}"/>
    <cellStyle name="SAPBEXaggItem 2 2 3 2 5" xfId="22632" xr:uid="{00000000-0005-0000-0000-00008C510000}"/>
    <cellStyle name="SAPBEXaggItem 2 2 3 2 5 2" xfId="36095" xr:uid="{00000000-0005-0000-0000-00008D510000}"/>
    <cellStyle name="SAPBEXaggItem 2 2 3 2 6" xfId="28384" xr:uid="{00000000-0005-0000-0000-00008E510000}"/>
    <cellStyle name="SAPBEXaggItem 2 2 3 2 7" xfId="11807" xr:uid="{00000000-0005-0000-0000-00008F510000}"/>
    <cellStyle name="SAPBEXaggItem 2 2 3 3" xfId="19275" xr:uid="{00000000-0005-0000-0000-000090510000}"/>
    <cellStyle name="SAPBEXaggItem 2 2 3 3 2" xfId="25046" xr:uid="{00000000-0005-0000-0000-000091510000}"/>
    <cellStyle name="SAPBEXaggItem 2 2 3 3 3" xfId="32748" xr:uid="{00000000-0005-0000-0000-000092510000}"/>
    <cellStyle name="SAPBEXaggItem 2 2 3 4" xfId="18359" xr:uid="{00000000-0005-0000-0000-000093510000}"/>
    <cellStyle name="SAPBEXaggItem 2 2 3 4 2" xfId="24139" xr:uid="{00000000-0005-0000-0000-000094510000}"/>
    <cellStyle name="SAPBEXaggItem 2 2 3 4 3" xfId="31840" xr:uid="{00000000-0005-0000-0000-000095510000}"/>
    <cellStyle name="SAPBEXaggItem 2 2 3 5" xfId="15670" xr:uid="{00000000-0005-0000-0000-000096510000}"/>
    <cellStyle name="SAPBEXaggItem 2 2 3 5 2" xfId="29411" xr:uid="{00000000-0005-0000-0000-000097510000}"/>
    <cellStyle name="SAPBEXaggItem 2 2 3 6" xfId="21733" xr:uid="{00000000-0005-0000-0000-000098510000}"/>
    <cellStyle name="SAPBEXaggItem 2 2 3 6 2" xfId="35196" xr:uid="{00000000-0005-0000-0000-000099510000}"/>
    <cellStyle name="SAPBEXaggItem 2 2 3 7" xfId="27485" xr:uid="{00000000-0005-0000-0000-00009A510000}"/>
    <cellStyle name="SAPBEXaggItem 2 2 3 8" xfId="11146" xr:uid="{00000000-0005-0000-0000-00009B510000}"/>
    <cellStyle name="SAPBEXaggItem 2 2 4" xfId="6173" xr:uid="{00000000-0005-0000-0000-00009C510000}"/>
    <cellStyle name="SAPBEXaggItem 2 2 4 2" xfId="19564" xr:uid="{00000000-0005-0000-0000-00009D510000}"/>
    <cellStyle name="SAPBEXaggItem 2 2 4 2 2" xfId="25334" xr:uid="{00000000-0005-0000-0000-00009E510000}"/>
    <cellStyle name="SAPBEXaggItem 2 2 4 2 3" xfId="33037" xr:uid="{00000000-0005-0000-0000-00009F510000}"/>
    <cellStyle name="SAPBEXaggItem 2 2 4 3" xfId="17762" xr:uid="{00000000-0005-0000-0000-0000A0510000}"/>
    <cellStyle name="SAPBEXaggItem 2 2 4 3 2" xfId="23577" xr:uid="{00000000-0005-0000-0000-0000A1510000}"/>
    <cellStyle name="SAPBEXaggItem 2 2 4 3 2 2" xfId="37040" xr:uid="{00000000-0005-0000-0000-0000A2510000}"/>
    <cellStyle name="SAPBEXaggItem 2 2 4 3 3" xfId="31268" xr:uid="{00000000-0005-0000-0000-0000A3510000}"/>
    <cellStyle name="SAPBEXaggItem 2 2 4 4" xfId="16002" xr:uid="{00000000-0005-0000-0000-0000A4510000}"/>
    <cellStyle name="SAPBEXaggItem 2 2 4 4 2" xfId="29684" xr:uid="{00000000-0005-0000-0000-0000A5510000}"/>
    <cellStyle name="SAPBEXaggItem 2 2 4 5" xfId="22006" xr:uid="{00000000-0005-0000-0000-0000A6510000}"/>
    <cellStyle name="SAPBEXaggItem 2 2 4 5 2" xfId="35469" xr:uid="{00000000-0005-0000-0000-0000A7510000}"/>
    <cellStyle name="SAPBEXaggItem 2 2 4 6" xfId="27758" xr:uid="{00000000-0005-0000-0000-0000A8510000}"/>
    <cellStyle name="SAPBEXaggItem 2 2 4 7" xfId="11348" xr:uid="{00000000-0005-0000-0000-0000A9510000}"/>
    <cellStyle name="SAPBEXaggItem 2 2 5" xfId="18612" xr:uid="{00000000-0005-0000-0000-0000AA510000}"/>
    <cellStyle name="SAPBEXaggItem 2 2 5 2" xfId="24384" xr:uid="{00000000-0005-0000-0000-0000AB510000}"/>
    <cellStyle name="SAPBEXaggItem 2 2 5 3" xfId="32086" xr:uid="{00000000-0005-0000-0000-0000AC510000}"/>
    <cellStyle name="SAPBEXaggItem 2 2 6" xfId="18113" xr:uid="{00000000-0005-0000-0000-0000AD510000}"/>
    <cellStyle name="SAPBEXaggItem 2 2 6 2" xfId="23915" xr:uid="{00000000-0005-0000-0000-0000AE510000}"/>
    <cellStyle name="SAPBEXaggItem 2 2 6 3" xfId="31612" xr:uid="{00000000-0005-0000-0000-0000AF510000}"/>
    <cellStyle name="SAPBEXaggItem 2 2 7" xfId="14911" xr:uid="{00000000-0005-0000-0000-0000B0510000}"/>
    <cellStyle name="SAPBEXaggItem 2 2 7 2" xfId="28784" xr:uid="{00000000-0005-0000-0000-0000B1510000}"/>
    <cellStyle name="SAPBEXaggItem 2 2 8" xfId="21105" xr:uid="{00000000-0005-0000-0000-0000B2510000}"/>
    <cellStyle name="SAPBEXaggItem 2 2 8 2" xfId="34568" xr:uid="{00000000-0005-0000-0000-0000B3510000}"/>
    <cellStyle name="SAPBEXaggItem 2 2 9" xfId="26859" xr:uid="{00000000-0005-0000-0000-0000B4510000}"/>
    <cellStyle name="SAPBEXaggItem 2 3" xfId="5291" xr:uid="{00000000-0005-0000-0000-0000B5510000}"/>
    <cellStyle name="SAPBEXaggItem 2 3 2" xfId="6378" xr:uid="{00000000-0005-0000-0000-0000B6510000}"/>
    <cellStyle name="SAPBEXaggItem 2 3 2 2" xfId="19744" xr:uid="{00000000-0005-0000-0000-0000B7510000}"/>
    <cellStyle name="SAPBEXaggItem 2 3 2 2 2" xfId="25514" xr:uid="{00000000-0005-0000-0000-0000B8510000}"/>
    <cellStyle name="SAPBEXaggItem 2 3 2 2 3" xfId="33217" xr:uid="{00000000-0005-0000-0000-0000B9510000}"/>
    <cellStyle name="SAPBEXaggItem 2 3 2 3" xfId="20773" xr:uid="{00000000-0005-0000-0000-0000BA510000}"/>
    <cellStyle name="SAPBEXaggItem 2 3 2 3 2" xfId="26536" xr:uid="{00000000-0005-0000-0000-0000BB510000}"/>
    <cellStyle name="SAPBEXaggItem 2 3 2 3 3" xfId="34241" xr:uid="{00000000-0005-0000-0000-0000BC510000}"/>
    <cellStyle name="SAPBEXaggItem 2 3 2 4" xfId="16207" xr:uid="{00000000-0005-0000-0000-0000BD510000}"/>
    <cellStyle name="SAPBEXaggItem 2 3 2 4 2" xfId="29854" xr:uid="{00000000-0005-0000-0000-0000BE510000}"/>
    <cellStyle name="SAPBEXaggItem 2 3 2 5" xfId="22176" xr:uid="{00000000-0005-0000-0000-0000BF510000}"/>
    <cellStyle name="SAPBEXaggItem 2 3 2 5 2" xfId="35639" xr:uid="{00000000-0005-0000-0000-0000C0510000}"/>
    <cellStyle name="SAPBEXaggItem 2 3 2 6" xfId="27928" xr:uid="{00000000-0005-0000-0000-0000C1510000}"/>
    <cellStyle name="SAPBEXaggItem 2 3 2 7" xfId="11490" xr:uid="{00000000-0005-0000-0000-0000C2510000}"/>
    <cellStyle name="SAPBEXaggItem 2 3 3" xfId="18792" xr:uid="{00000000-0005-0000-0000-0000C3510000}"/>
    <cellStyle name="SAPBEXaggItem 2 3 3 2" xfId="24564" xr:uid="{00000000-0005-0000-0000-0000C4510000}"/>
    <cellStyle name="SAPBEXaggItem 2 3 3 3" xfId="32266" xr:uid="{00000000-0005-0000-0000-0000C5510000}"/>
    <cellStyle name="SAPBEXaggItem 2 3 4" xfId="18056" xr:uid="{00000000-0005-0000-0000-0000C6510000}"/>
    <cellStyle name="SAPBEXaggItem 2 3 4 2" xfId="23859" xr:uid="{00000000-0005-0000-0000-0000C7510000}"/>
    <cellStyle name="SAPBEXaggItem 2 3 4 3" xfId="31556" xr:uid="{00000000-0005-0000-0000-0000C8510000}"/>
    <cellStyle name="SAPBEXaggItem 2 3 5" xfId="15121" xr:uid="{00000000-0005-0000-0000-0000C9510000}"/>
    <cellStyle name="SAPBEXaggItem 2 3 5 2" xfId="28956" xr:uid="{00000000-0005-0000-0000-0000CA510000}"/>
    <cellStyle name="SAPBEXaggItem 2 3 6" xfId="21277" xr:uid="{00000000-0005-0000-0000-0000CB510000}"/>
    <cellStyle name="SAPBEXaggItem 2 3 6 2" xfId="34740" xr:uid="{00000000-0005-0000-0000-0000CC510000}"/>
    <cellStyle name="SAPBEXaggItem 2 3 7" xfId="27029" xr:uid="{00000000-0005-0000-0000-0000CD510000}"/>
    <cellStyle name="SAPBEXaggItem 2 3 8" xfId="10829" xr:uid="{00000000-0005-0000-0000-0000CE510000}"/>
    <cellStyle name="SAPBEXaggItem 2 4" xfId="5767" xr:uid="{00000000-0005-0000-0000-0000CF510000}"/>
    <cellStyle name="SAPBEXaggItem 2 4 2" xfId="6854" xr:uid="{00000000-0005-0000-0000-0000D0510000}"/>
    <cellStyle name="SAPBEXaggItem 2 4 2 2" xfId="20157" xr:uid="{00000000-0005-0000-0000-0000D1510000}"/>
    <cellStyle name="SAPBEXaggItem 2 4 2 2 2" xfId="25927" xr:uid="{00000000-0005-0000-0000-0000D2510000}"/>
    <cellStyle name="SAPBEXaggItem 2 4 2 2 3" xfId="33630" xr:uid="{00000000-0005-0000-0000-0000D3510000}"/>
    <cellStyle name="SAPBEXaggItem 2 4 2 3" xfId="17695" xr:uid="{00000000-0005-0000-0000-0000D4510000}"/>
    <cellStyle name="SAPBEXaggItem 2 4 2 3 2" xfId="23510" xr:uid="{00000000-0005-0000-0000-0000D5510000}"/>
    <cellStyle name="SAPBEXaggItem 2 4 2 3 2 2" xfId="36973" xr:uid="{00000000-0005-0000-0000-0000D6510000}"/>
    <cellStyle name="SAPBEXaggItem 2 4 2 3 3" xfId="31201" xr:uid="{00000000-0005-0000-0000-0000D7510000}"/>
    <cellStyle name="SAPBEXaggItem 2 4 2 4" xfId="16682" xr:uid="{00000000-0005-0000-0000-0000D8510000}"/>
    <cellStyle name="SAPBEXaggItem 2 4 2 4 2" xfId="30244" xr:uid="{00000000-0005-0000-0000-0000D9510000}"/>
    <cellStyle name="SAPBEXaggItem 2 4 2 5" xfId="22567" xr:uid="{00000000-0005-0000-0000-0000DA510000}"/>
    <cellStyle name="SAPBEXaggItem 2 4 2 5 2" xfId="36030" xr:uid="{00000000-0005-0000-0000-0000DB510000}"/>
    <cellStyle name="SAPBEXaggItem 2 4 2 6" xfId="28319" xr:uid="{00000000-0005-0000-0000-0000DC510000}"/>
    <cellStyle name="SAPBEXaggItem 2 4 2 7" xfId="11761" xr:uid="{00000000-0005-0000-0000-0000DD510000}"/>
    <cellStyle name="SAPBEXaggItem 2 4 3" xfId="19208" xr:uid="{00000000-0005-0000-0000-0000DE510000}"/>
    <cellStyle name="SAPBEXaggItem 2 4 3 2" xfId="24979" xr:uid="{00000000-0005-0000-0000-0000DF510000}"/>
    <cellStyle name="SAPBEXaggItem 2 4 3 3" xfId="32681" xr:uid="{00000000-0005-0000-0000-0000E0510000}"/>
    <cellStyle name="SAPBEXaggItem 2 4 4" xfId="18973" xr:uid="{00000000-0005-0000-0000-0000E1510000}"/>
    <cellStyle name="SAPBEXaggItem 2 4 4 2" xfId="24745" xr:uid="{00000000-0005-0000-0000-0000E2510000}"/>
    <cellStyle name="SAPBEXaggItem 2 4 4 3" xfId="32447" xr:uid="{00000000-0005-0000-0000-0000E3510000}"/>
    <cellStyle name="SAPBEXaggItem 2 4 5" xfId="15596" xr:uid="{00000000-0005-0000-0000-0000E4510000}"/>
    <cellStyle name="SAPBEXaggItem 2 4 5 2" xfId="29346" xr:uid="{00000000-0005-0000-0000-0000E5510000}"/>
    <cellStyle name="SAPBEXaggItem 2 4 6" xfId="21668" xr:uid="{00000000-0005-0000-0000-0000E6510000}"/>
    <cellStyle name="SAPBEXaggItem 2 4 6 2" xfId="35131" xr:uid="{00000000-0005-0000-0000-0000E7510000}"/>
    <cellStyle name="SAPBEXaggItem 2 4 7" xfId="27420" xr:uid="{00000000-0005-0000-0000-0000E8510000}"/>
    <cellStyle name="SAPBEXaggItem 2 4 8" xfId="11100" xr:uid="{00000000-0005-0000-0000-0000E9510000}"/>
    <cellStyle name="SAPBEXaggItem 2 5" xfId="17125" xr:uid="{00000000-0005-0000-0000-0000EA510000}"/>
    <cellStyle name="SAPBEXaggItem 2 5 2" xfId="22966" xr:uid="{00000000-0005-0000-0000-0000EB510000}"/>
    <cellStyle name="SAPBEXaggItem 2 5 2 2" xfId="36429" xr:uid="{00000000-0005-0000-0000-0000EC510000}"/>
    <cellStyle name="SAPBEXaggItem 2 5 3" xfId="30647" xr:uid="{00000000-0005-0000-0000-0000ED510000}"/>
    <cellStyle name="SAPBEXaggItem 2 6" xfId="20703" xr:uid="{00000000-0005-0000-0000-0000EE510000}"/>
    <cellStyle name="SAPBEXaggItem 2 6 2" xfId="26466" xr:uid="{00000000-0005-0000-0000-0000EF510000}"/>
    <cellStyle name="SAPBEXaggItem 2 6 3" xfId="34171" xr:uid="{00000000-0005-0000-0000-0000F0510000}"/>
    <cellStyle name="SAPBEXaggItem 2 7" xfId="14256" xr:uid="{00000000-0005-0000-0000-0000F1510000}"/>
    <cellStyle name="SAPBEXaggItem 2 7 2" xfId="28641" xr:uid="{00000000-0005-0000-0000-0000F2510000}"/>
    <cellStyle name="SAPBEXaggItem 2 8" xfId="7465" xr:uid="{00000000-0005-0000-0000-0000F3510000}"/>
    <cellStyle name="SAPBEXaggItem 3" xfId="898" xr:uid="{00000000-0005-0000-0000-0000F4510000}"/>
    <cellStyle name="SAPBEXaggItem 3 2" xfId="5112" xr:uid="{00000000-0005-0000-0000-0000F5510000}"/>
    <cellStyle name="SAPBEXaggItem 3 2 10" xfId="10716" xr:uid="{00000000-0005-0000-0000-0000F6510000}"/>
    <cellStyle name="SAPBEXaggItem 3 2 2" xfId="5700" xr:uid="{00000000-0005-0000-0000-0000F7510000}"/>
    <cellStyle name="SAPBEXaggItem 3 2 2 2" xfId="6787" xr:uid="{00000000-0005-0000-0000-0000F8510000}"/>
    <cellStyle name="SAPBEXaggItem 3 2 2 2 2" xfId="20109" xr:uid="{00000000-0005-0000-0000-0000F9510000}"/>
    <cellStyle name="SAPBEXaggItem 3 2 2 2 2 2" xfId="25879" xr:uid="{00000000-0005-0000-0000-0000FA510000}"/>
    <cellStyle name="SAPBEXaggItem 3 2 2 2 2 3" xfId="33582" xr:uid="{00000000-0005-0000-0000-0000FB510000}"/>
    <cellStyle name="SAPBEXaggItem 3 2 2 2 3" xfId="18539" xr:uid="{00000000-0005-0000-0000-0000FC510000}"/>
    <cellStyle name="SAPBEXaggItem 3 2 2 2 3 2" xfId="24312" xr:uid="{00000000-0005-0000-0000-0000FD510000}"/>
    <cellStyle name="SAPBEXaggItem 3 2 2 2 3 3" xfId="32013" xr:uid="{00000000-0005-0000-0000-0000FE510000}"/>
    <cellStyle name="SAPBEXaggItem 3 2 2 2 4" xfId="16615" xr:uid="{00000000-0005-0000-0000-0000FF510000}"/>
    <cellStyle name="SAPBEXaggItem 3 2 2 2 4 2" xfId="30202" xr:uid="{00000000-0005-0000-0000-000000520000}"/>
    <cellStyle name="SAPBEXaggItem 3 2 2 2 5" xfId="22525" xr:uid="{00000000-0005-0000-0000-000001520000}"/>
    <cellStyle name="SAPBEXaggItem 3 2 2 2 5 2" xfId="35988" xr:uid="{00000000-0005-0000-0000-000002520000}"/>
    <cellStyle name="SAPBEXaggItem 3 2 2 2 6" xfId="28277" xr:uid="{00000000-0005-0000-0000-000003520000}"/>
    <cellStyle name="SAPBEXaggItem 3 2 2 2 7" xfId="11737" xr:uid="{00000000-0005-0000-0000-000004520000}"/>
    <cellStyle name="SAPBEXaggItem 3 2 2 3" xfId="19159" xr:uid="{00000000-0005-0000-0000-000005520000}"/>
    <cellStyle name="SAPBEXaggItem 3 2 2 3 2" xfId="24930" xr:uid="{00000000-0005-0000-0000-000006520000}"/>
    <cellStyle name="SAPBEXaggItem 3 2 2 3 3" xfId="32632" xr:uid="{00000000-0005-0000-0000-000007520000}"/>
    <cellStyle name="SAPBEXaggItem 3 2 2 4" xfId="20571" xr:uid="{00000000-0005-0000-0000-000008520000}"/>
    <cellStyle name="SAPBEXaggItem 3 2 2 4 2" xfId="26336" xr:uid="{00000000-0005-0000-0000-000009520000}"/>
    <cellStyle name="SAPBEXaggItem 3 2 2 4 3" xfId="34040" xr:uid="{00000000-0005-0000-0000-00000A520000}"/>
    <cellStyle name="SAPBEXaggItem 3 2 2 5" xfId="15529" xr:uid="{00000000-0005-0000-0000-00000B520000}"/>
    <cellStyle name="SAPBEXaggItem 3 2 2 5 2" xfId="29304" xr:uid="{00000000-0005-0000-0000-00000C520000}"/>
    <cellStyle name="SAPBEXaggItem 3 2 2 6" xfId="21626" xr:uid="{00000000-0005-0000-0000-00000D520000}"/>
    <cellStyle name="SAPBEXaggItem 3 2 2 6 2" xfId="35089" xr:uid="{00000000-0005-0000-0000-00000E520000}"/>
    <cellStyle name="SAPBEXaggItem 3 2 2 7" xfId="27378" xr:uid="{00000000-0005-0000-0000-00000F520000}"/>
    <cellStyle name="SAPBEXaggItem 3 2 2 8" xfId="11076" xr:uid="{00000000-0005-0000-0000-000010520000}"/>
    <cellStyle name="SAPBEXaggItem 3 2 3" xfId="5872" xr:uid="{00000000-0005-0000-0000-000011520000}"/>
    <cellStyle name="SAPBEXaggItem 3 2 3 2" xfId="6959" xr:uid="{00000000-0005-0000-0000-000012520000}"/>
    <cellStyle name="SAPBEXaggItem 3 2 3 2 2" xfId="20255" xr:uid="{00000000-0005-0000-0000-000013520000}"/>
    <cellStyle name="SAPBEXaggItem 3 2 3 2 2 2" xfId="26025" xr:uid="{00000000-0005-0000-0000-000014520000}"/>
    <cellStyle name="SAPBEXaggItem 3 2 3 2 2 3" xfId="33728" xr:uid="{00000000-0005-0000-0000-000015520000}"/>
    <cellStyle name="SAPBEXaggItem 3 2 3 2 3" xfId="17992" xr:uid="{00000000-0005-0000-0000-000016520000}"/>
    <cellStyle name="SAPBEXaggItem 3 2 3 2 3 2" xfId="23799" xr:uid="{00000000-0005-0000-0000-000017520000}"/>
    <cellStyle name="SAPBEXaggItem 3 2 3 2 3 3" xfId="31495" xr:uid="{00000000-0005-0000-0000-000018520000}"/>
    <cellStyle name="SAPBEXaggItem 3 2 3 2 4" xfId="16787" xr:uid="{00000000-0005-0000-0000-000019520000}"/>
    <cellStyle name="SAPBEXaggItem 3 2 3 2 4 2" xfId="30340" xr:uid="{00000000-0005-0000-0000-00001A520000}"/>
    <cellStyle name="SAPBEXaggItem 3 2 3 2 5" xfId="22663" xr:uid="{00000000-0005-0000-0000-00001B520000}"/>
    <cellStyle name="SAPBEXaggItem 3 2 3 2 5 2" xfId="36126" xr:uid="{00000000-0005-0000-0000-00001C520000}"/>
    <cellStyle name="SAPBEXaggItem 3 2 3 2 6" xfId="28415" xr:uid="{00000000-0005-0000-0000-00001D520000}"/>
    <cellStyle name="SAPBEXaggItem 3 2 3 2 7" xfId="11838" xr:uid="{00000000-0005-0000-0000-00001E520000}"/>
    <cellStyle name="SAPBEXaggItem 3 2 3 3" xfId="19306" xr:uid="{00000000-0005-0000-0000-00001F520000}"/>
    <cellStyle name="SAPBEXaggItem 3 2 3 3 2" xfId="25077" xr:uid="{00000000-0005-0000-0000-000020520000}"/>
    <cellStyle name="SAPBEXaggItem 3 2 3 3 3" xfId="32779" xr:uid="{00000000-0005-0000-0000-000021520000}"/>
    <cellStyle name="SAPBEXaggItem 3 2 3 4" xfId="18245" xr:uid="{00000000-0005-0000-0000-000022520000}"/>
    <cellStyle name="SAPBEXaggItem 3 2 3 4 2" xfId="24033" xr:uid="{00000000-0005-0000-0000-000023520000}"/>
    <cellStyle name="SAPBEXaggItem 3 2 3 4 3" xfId="31734" xr:uid="{00000000-0005-0000-0000-000024520000}"/>
    <cellStyle name="SAPBEXaggItem 3 2 3 5" xfId="15701" xr:uid="{00000000-0005-0000-0000-000025520000}"/>
    <cellStyle name="SAPBEXaggItem 3 2 3 5 2" xfId="29442" xr:uid="{00000000-0005-0000-0000-000026520000}"/>
    <cellStyle name="SAPBEXaggItem 3 2 3 6" xfId="21764" xr:uid="{00000000-0005-0000-0000-000027520000}"/>
    <cellStyle name="SAPBEXaggItem 3 2 3 6 2" xfId="35227" xr:uid="{00000000-0005-0000-0000-000028520000}"/>
    <cellStyle name="SAPBEXaggItem 3 2 3 7" xfId="27516" xr:uid="{00000000-0005-0000-0000-000029520000}"/>
    <cellStyle name="SAPBEXaggItem 3 2 3 8" xfId="11177" xr:uid="{00000000-0005-0000-0000-00002A520000}"/>
    <cellStyle name="SAPBEXaggItem 3 2 4" xfId="6204" xr:uid="{00000000-0005-0000-0000-00002B520000}"/>
    <cellStyle name="SAPBEXaggItem 3 2 4 2" xfId="19595" xr:uid="{00000000-0005-0000-0000-00002C520000}"/>
    <cellStyle name="SAPBEXaggItem 3 2 4 2 2" xfId="25365" xr:uid="{00000000-0005-0000-0000-00002D520000}"/>
    <cellStyle name="SAPBEXaggItem 3 2 4 2 3" xfId="33068" xr:uid="{00000000-0005-0000-0000-00002E520000}"/>
    <cellStyle name="SAPBEXaggItem 3 2 4 3" xfId="17536" xr:uid="{00000000-0005-0000-0000-00002F520000}"/>
    <cellStyle name="SAPBEXaggItem 3 2 4 3 2" xfId="23357" xr:uid="{00000000-0005-0000-0000-000030520000}"/>
    <cellStyle name="SAPBEXaggItem 3 2 4 3 2 2" xfId="36820" xr:uid="{00000000-0005-0000-0000-000031520000}"/>
    <cellStyle name="SAPBEXaggItem 3 2 4 3 3" xfId="31045" xr:uid="{00000000-0005-0000-0000-000032520000}"/>
    <cellStyle name="SAPBEXaggItem 3 2 4 4" xfId="16033" xr:uid="{00000000-0005-0000-0000-000033520000}"/>
    <cellStyle name="SAPBEXaggItem 3 2 4 4 2" xfId="29715" xr:uid="{00000000-0005-0000-0000-000034520000}"/>
    <cellStyle name="SAPBEXaggItem 3 2 4 5" xfId="22037" xr:uid="{00000000-0005-0000-0000-000035520000}"/>
    <cellStyle name="SAPBEXaggItem 3 2 4 5 2" xfId="35500" xr:uid="{00000000-0005-0000-0000-000036520000}"/>
    <cellStyle name="SAPBEXaggItem 3 2 4 6" xfId="27789" xr:uid="{00000000-0005-0000-0000-000037520000}"/>
    <cellStyle name="SAPBEXaggItem 3 2 4 7" xfId="11379" xr:uid="{00000000-0005-0000-0000-000038520000}"/>
    <cellStyle name="SAPBEXaggItem 3 2 5" xfId="18643" xr:uid="{00000000-0005-0000-0000-000039520000}"/>
    <cellStyle name="SAPBEXaggItem 3 2 5 2" xfId="24415" xr:uid="{00000000-0005-0000-0000-00003A520000}"/>
    <cellStyle name="SAPBEXaggItem 3 2 5 3" xfId="32117" xr:uid="{00000000-0005-0000-0000-00003B520000}"/>
    <cellStyle name="SAPBEXaggItem 3 2 6" xfId="20855" xr:uid="{00000000-0005-0000-0000-00003C520000}"/>
    <cellStyle name="SAPBEXaggItem 3 2 6 2" xfId="26615" xr:uid="{00000000-0005-0000-0000-00003D520000}"/>
    <cellStyle name="SAPBEXaggItem 3 2 6 3" xfId="34320" xr:uid="{00000000-0005-0000-0000-00003E520000}"/>
    <cellStyle name="SAPBEXaggItem 3 2 7" xfId="14942" xr:uid="{00000000-0005-0000-0000-00003F520000}"/>
    <cellStyle name="SAPBEXaggItem 3 2 7 2" xfId="28815" xr:uid="{00000000-0005-0000-0000-000040520000}"/>
    <cellStyle name="SAPBEXaggItem 3 2 8" xfId="21136" xr:uid="{00000000-0005-0000-0000-000041520000}"/>
    <cellStyle name="SAPBEXaggItem 3 2 8 2" xfId="34599" xr:uid="{00000000-0005-0000-0000-000042520000}"/>
    <cellStyle name="SAPBEXaggItem 3 2 9" xfId="26890" xr:uid="{00000000-0005-0000-0000-000043520000}"/>
    <cellStyle name="SAPBEXaggItem 3 3" xfId="5333" xr:uid="{00000000-0005-0000-0000-000044520000}"/>
    <cellStyle name="SAPBEXaggItem 3 3 2" xfId="6420" xr:uid="{00000000-0005-0000-0000-000045520000}"/>
    <cellStyle name="SAPBEXaggItem 3 3 2 2" xfId="19785" xr:uid="{00000000-0005-0000-0000-000046520000}"/>
    <cellStyle name="SAPBEXaggItem 3 3 2 2 2" xfId="25555" xr:uid="{00000000-0005-0000-0000-000047520000}"/>
    <cellStyle name="SAPBEXaggItem 3 3 2 2 3" xfId="33258" xr:uid="{00000000-0005-0000-0000-000048520000}"/>
    <cellStyle name="SAPBEXaggItem 3 3 2 3" xfId="19542" xr:uid="{00000000-0005-0000-0000-000049520000}"/>
    <cellStyle name="SAPBEXaggItem 3 3 2 3 2" xfId="25312" xr:uid="{00000000-0005-0000-0000-00004A520000}"/>
    <cellStyle name="SAPBEXaggItem 3 3 2 3 3" xfId="33015" xr:uid="{00000000-0005-0000-0000-00004B520000}"/>
    <cellStyle name="SAPBEXaggItem 3 3 2 4" xfId="16249" xr:uid="{00000000-0005-0000-0000-00004C520000}"/>
    <cellStyle name="SAPBEXaggItem 3 3 2 4 2" xfId="29895" xr:uid="{00000000-0005-0000-0000-00004D520000}"/>
    <cellStyle name="SAPBEXaggItem 3 3 2 5" xfId="22217" xr:uid="{00000000-0005-0000-0000-00004E520000}"/>
    <cellStyle name="SAPBEXaggItem 3 3 2 5 2" xfId="35680" xr:uid="{00000000-0005-0000-0000-00004F520000}"/>
    <cellStyle name="SAPBEXaggItem 3 3 2 6" xfId="27969" xr:uid="{00000000-0005-0000-0000-000050520000}"/>
    <cellStyle name="SAPBEXaggItem 3 3 2 7" xfId="11529" xr:uid="{00000000-0005-0000-0000-000051520000}"/>
    <cellStyle name="SAPBEXaggItem 3 3 3" xfId="18834" xr:uid="{00000000-0005-0000-0000-000052520000}"/>
    <cellStyle name="SAPBEXaggItem 3 3 3 2" xfId="24606" xr:uid="{00000000-0005-0000-0000-000053520000}"/>
    <cellStyle name="SAPBEXaggItem 3 3 3 3" xfId="32308" xr:uid="{00000000-0005-0000-0000-000054520000}"/>
    <cellStyle name="SAPBEXaggItem 3 3 4" xfId="17217" xr:uid="{00000000-0005-0000-0000-000055520000}"/>
    <cellStyle name="SAPBEXaggItem 3 3 4 2" xfId="23053" xr:uid="{00000000-0005-0000-0000-000056520000}"/>
    <cellStyle name="SAPBEXaggItem 3 3 4 2 2" xfId="36516" xr:uid="{00000000-0005-0000-0000-000057520000}"/>
    <cellStyle name="SAPBEXaggItem 3 3 4 3" xfId="30736" xr:uid="{00000000-0005-0000-0000-000058520000}"/>
    <cellStyle name="SAPBEXaggItem 3 3 5" xfId="15163" xr:uid="{00000000-0005-0000-0000-000059520000}"/>
    <cellStyle name="SAPBEXaggItem 3 3 5 2" xfId="28997" xr:uid="{00000000-0005-0000-0000-00005A520000}"/>
    <cellStyle name="SAPBEXaggItem 3 3 6" xfId="21318" xr:uid="{00000000-0005-0000-0000-00005B520000}"/>
    <cellStyle name="SAPBEXaggItem 3 3 6 2" xfId="34781" xr:uid="{00000000-0005-0000-0000-00005C520000}"/>
    <cellStyle name="SAPBEXaggItem 3 3 7" xfId="27070" xr:uid="{00000000-0005-0000-0000-00005D520000}"/>
    <cellStyle name="SAPBEXaggItem 3 3 8" xfId="10868" xr:uid="{00000000-0005-0000-0000-00005E520000}"/>
    <cellStyle name="SAPBEXaggItem 3 4" xfId="5395" xr:uid="{00000000-0005-0000-0000-00005F520000}"/>
    <cellStyle name="SAPBEXaggItem 3 4 2" xfId="6482" xr:uid="{00000000-0005-0000-0000-000060520000}"/>
    <cellStyle name="SAPBEXaggItem 3 4 2 2" xfId="19846" xr:uid="{00000000-0005-0000-0000-000061520000}"/>
    <cellStyle name="SAPBEXaggItem 3 4 2 2 2" xfId="25616" xr:uid="{00000000-0005-0000-0000-000062520000}"/>
    <cellStyle name="SAPBEXaggItem 3 4 2 2 3" xfId="33319" xr:uid="{00000000-0005-0000-0000-000063520000}"/>
    <cellStyle name="SAPBEXaggItem 3 4 2 3" xfId="20920" xr:uid="{00000000-0005-0000-0000-000064520000}"/>
    <cellStyle name="SAPBEXaggItem 3 4 2 3 2" xfId="26680" xr:uid="{00000000-0005-0000-0000-000065520000}"/>
    <cellStyle name="SAPBEXaggItem 3 4 2 3 3" xfId="34385" xr:uid="{00000000-0005-0000-0000-000066520000}"/>
    <cellStyle name="SAPBEXaggItem 3 4 2 4" xfId="16311" xr:uid="{00000000-0005-0000-0000-000067520000}"/>
    <cellStyle name="SAPBEXaggItem 3 4 2 4 2" xfId="29956" xr:uid="{00000000-0005-0000-0000-000068520000}"/>
    <cellStyle name="SAPBEXaggItem 3 4 2 5" xfId="22278" xr:uid="{00000000-0005-0000-0000-000069520000}"/>
    <cellStyle name="SAPBEXaggItem 3 4 2 5 2" xfId="35741" xr:uid="{00000000-0005-0000-0000-00006A520000}"/>
    <cellStyle name="SAPBEXaggItem 3 4 2 6" xfId="28030" xr:uid="{00000000-0005-0000-0000-00006B520000}"/>
    <cellStyle name="SAPBEXaggItem 3 4 2 7" xfId="11555" xr:uid="{00000000-0005-0000-0000-00006C520000}"/>
    <cellStyle name="SAPBEXaggItem 3 4 3" xfId="18895" xr:uid="{00000000-0005-0000-0000-00006D520000}"/>
    <cellStyle name="SAPBEXaggItem 3 4 3 2" xfId="24667" xr:uid="{00000000-0005-0000-0000-00006E520000}"/>
    <cellStyle name="SAPBEXaggItem 3 4 3 3" xfId="32369" xr:uid="{00000000-0005-0000-0000-00006F520000}"/>
    <cellStyle name="SAPBEXaggItem 3 4 4" xfId="17561" xr:uid="{00000000-0005-0000-0000-000070520000}"/>
    <cellStyle name="SAPBEXaggItem 3 4 4 2" xfId="23382" xr:uid="{00000000-0005-0000-0000-000071520000}"/>
    <cellStyle name="SAPBEXaggItem 3 4 4 2 2" xfId="36845" xr:uid="{00000000-0005-0000-0000-000072520000}"/>
    <cellStyle name="SAPBEXaggItem 3 4 4 3" xfId="31070" xr:uid="{00000000-0005-0000-0000-000073520000}"/>
    <cellStyle name="SAPBEXaggItem 3 4 5" xfId="15225" xr:uid="{00000000-0005-0000-0000-000074520000}"/>
    <cellStyle name="SAPBEXaggItem 3 4 5 2" xfId="29058" xr:uid="{00000000-0005-0000-0000-000075520000}"/>
    <cellStyle name="SAPBEXaggItem 3 4 6" xfId="21379" xr:uid="{00000000-0005-0000-0000-000076520000}"/>
    <cellStyle name="SAPBEXaggItem 3 4 6 2" xfId="34842" xr:uid="{00000000-0005-0000-0000-000077520000}"/>
    <cellStyle name="SAPBEXaggItem 3 4 7" xfId="27131" xr:uid="{00000000-0005-0000-0000-000078520000}"/>
    <cellStyle name="SAPBEXaggItem 3 4 8" xfId="10894" xr:uid="{00000000-0005-0000-0000-000079520000}"/>
    <cellStyle name="SAPBEXaggItem 3 5" xfId="17243" xr:uid="{00000000-0005-0000-0000-00007A520000}"/>
    <cellStyle name="SAPBEXaggItem 3 5 2" xfId="23077" xr:uid="{00000000-0005-0000-0000-00007B520000}"/>
    <cellStyle name="SAPBEXaggItem 3 5 2 2" xfId="36540" xr:uid="{00000000-0005-0000-0000-00007C520000}"/>
    <cellStyle name="SAPBEXaggItem 3 5 3" xfId="30762" xr:uid="{00000000-0005-0000-0000-00007D520000}"/>
    <cellStyle name="SAPBEXaggItem 3 6" xfId="20742" xr:uid="{00000000-0005-0000-0000-00007E520000}"/>
    <cellStyle name="SAPBEXaggItem 3 6 2" xfId="26505" xr:uid="{00000000-0005-0000-0000-00007F520000}"/>
    <cellStyle name="SAPBEXaggItem 3 6 3" xfId="34210" xr:uid="{00000000-0005-0000-0000-000080520000}"/>
    <cellStyle name="SAPBEXaggItem 3 7" xfId="14114" xr:uid="{00000000-0005-0000-0000-000081520000}"/>
    <cellStyle name="SAPBEXaggItem 3 7 2" xfId="28613" xr:uid="{00000000-0005-0000-0000-000082520000}"/>
    <cellStyle name="SAPBEXaggItem 3 8" xfId="7660" xr:uid="{00000000-0005-0000-0000-000083520000}"/>
    <cellStyle name="SAPBEXaggItem 4" xfId="4190" xr:uid="{00000000-0005-0000-0000-000084520000}"/>
    <cellStyle name="SAPBEXaggItem 4 10" xfId="10146" xr:uid="{00000000-0005-0000-0000-000085520000}"/>
    <cellStyle name="SAPBEXaggItem 4 2" xfId="5201" xr:uid="{00000000-0005-0000-0000-000086520000}"/>
    <cellStyle name="SAPBEXaggItem 4 2 2" xfId="5933" xr:uid="{00000000-0005-0000-0000-000087520000}"/>
    <cellStyle name="SAPBEXaggItem 4 2 2 2" xfId="7020" xr:uid="{00000000-0005-0000-0000-000088520000}"/>
    <cellStyle name="SAPBEXaggItem 4 2 2 2 2" xfId="20316" xr:uid="{00000000-0005-0000-0000-000089520000}"/>
    <cellStyle name="SAPBEXaggItem 4 2 2 2 2 2" xfId="26086" xr:uid="{00000000-0005-0000-0000-00008A520000}"/>
    <cellStyle name="SAPBEXaggItem 4 2 2 2 2 3" xfId="33789" xr:uid="{00000000-0005-0000-0000-00008B520000}"/>
    <cellStyle name="SAPBEXaggItem 4 2 2 2 3" xfId="17655" xr:uid="{00000000-0005-0000-0000-00008C520000}"/>
    <cellStyle name="SAPBEXaggItem 4 2 2 2 3 2" xfId="23472" xr:uid="{00000000-0005-0000-0000-00008D520000}"/>
    <cellStyle name="SAPBEXaggItem 4 2 2 2 3 2 2" xfId="36935" xr:uid="{00000000-0005-0000-0000-00008E520000}"/>
    <cellStyle name="SAPBEXaggItem 4 2 2 2 3 3" xfId="31162" xr:uid="{00000000-0005-0000-0000-00008F520000}"/>
    <cellStyle name="SAPBEXaggItem 4 2 2 2 4" xfId="16848" xr:uid="{00000000-0005-0000-0000-000090520000}"/>
    <cellStyle name="SAPBEXaggItem 4 2 2 2 4 2" xfId="30401" xr:uid="{00000000-0005-0000-0000-000091520000}"/>
    <cellStyle name="SAPBEXaggItem 4 2 2 2 5" xfId="22724" xr:uid="{00000000-0005-0000-0000-000092520000}"/>
    <cellStyle name="SAPBEXaggItem 4 2 2 2 5 2" xfId="36187" xr:uid="{00000000-0005-0000-0000-000093520000}"/>
    <cellStyle name="SAPBEXaggItem 4 2 2 2 6" xfId="28476" xr:uid="{00000000-0005-0000-0000-000094520000}"/>
    <cellStyle name="SAPBEXaggItem 4 2 2 2 7" xfId="11874" xr:uid="{00000000-0005-0000-0000-000095520000}"/>
    <cellStyle name="SAPBEXaggItem 4 2 2 3" xfId="19367" xr:uid="{00000000-0005-0000-0000-000096520000}"/>
    <cellStyle name="SAPBEXaggItem 4 2 2 3 2" xfId="25138" xr:uid="{00000000-0005-0000-0000-000097520000}"/>
    <cellStyle name="SAPBEXaggItem 4 2 2 3 3" xfId="32840" xr:uid="{00000000-0005-0000-0000-000098520000}"/>
    <cellStyle name="SAPBEXaggItem 4 2 2 4" xfId="20838" xr:uid="{00000000-0005-0000-0000-000099520000}"/>
    <cellStyle name="SAPBEXaggItem 4 2 2 4 2" xfId="26598" xr:uid="{00000000-0005-0000-0000-00009A520000}"/>
    <cellStyle name="SAPBEXaggItem 4 2 2 4 3" xfId="34303" xr:uid="{00000000-0005-0000-0000-00009B520000}"/>
    <cellStyle name="SAPBEXaggItem 4 2 2 5" xfId="15762" xr:uid="{00000000-0005-0000-0000-00009C520000}"/>
    <cellStyle name="SAPBEXaggItem 4 2 2 5 2" xfId="29503" xr:uid="{00000000-0005-0000-0000-00009D520000}"/>
    <cellStyle name="SAPBEXaggItem 4 2 2 6" xfId="21825" xr:uid="{00000000-0005-0000-0000-00009E520000}"/>
    <cellStyle name="SAPBEXaggItem 4 2 2 6 2" xfId="35288" xr:uid="{00000000-0005-0000-0000-00009F520000}"/>
    <cellStyle name="SAPBEXaggItem 4 2 2 7" xfId="27577" xr:uid="{00000000-0005-0000-0000-0000A0520000}"/>
    <cellStyle name="SAPBEXaggItem 4 2 2 8" xfId="11213" xr:uid="{00000000-0005-0000-0000-0000A1520000}"/>
    <cellStyle name="SAPBEXaggItem 4 2 3" xfId="6290" xr:uid="{00000000-0005-0000-0000-0000A2520000}"/>
    <cellStyle name="SAPBEXaggItem 4 2 3 2" xfId="19661" xr:uid="{00000000-0005-0000-0000-0000A3520000}"/>
    <cellStyle name="SAPBEXaggItem 4 2 3 2 2" xfId="25431" xr:uid="{00000000-0005-0000-0000-0000A4520000}"/>
    <cellStyle name="SAPBEXaggItem 4 2 3 2 3" xfId="33134" xr:uid="{00000000-0005-0000-0000-0000A5520000}"/>
    <cellStyle name="SAPBEXaggItem 4 2 3 3" xfId="20672" xr:uid="{00000000-0005-0000-0000-0000A6520000}"/>
    <cellStyle name="SAPBEXaggItem 4 2 3 3 2" xfId="26435" xr:uid="{00000000-0005-0000-0000-0000A7520000}"/>
    <cellStyle name="SAPBEXaggItem 4 2 3 3 3" xfId="34140" xr:uid="{00000000-0005-0000-0000-0000A8520000}"/>
    <cellStyle name="SAPBEXaggItem 4 2 3 4" xfId="16119" xr:uid="{00000000-0005-0000-0000-0000A9520000}"/>
    <cellStyle name="SAPBEXaggItem 4 2 3 4 2" xfId="29776" xr:uid="{00000000-0005-0000-0000-0000AA520000}"/>
    <cellStyle name="SAPBEXaggItem 4 2 3 5" xfId="22098" xr:uid="{00000000-0005-0000-0000-0000AB520000}"/>
    <cellStyle name="SAPBEXaggItem 4 2 3 5 2" xfId="35561" xr:uid="{00000000-0005-0000-0000-0000AC520000}"/>
    <cellStyle name="SAPBEXaggItem 4 2 3 6" xfId="27850" xr:uid="{00000000-0005-0000-0000-0000AD520000}"/>
    <cellStyle name="SAPBEXaggItem 4 2 3 7" xfId="11418" xr:uid="{00000000-0005-0000-0000-0000AE520000}"/>
    <cellStyle name="SAPBEXaggItem 4 2 4" xfId="18708" xr:uid="{00000000-0005-0000-0000-0000AF520000}"/>
    <cellStyle name="SAPBEXaggItem 4 2 4 2" xfId="24480" xr:uid="{00000000-0005-0000-0000-0000B0520000}"/>
    <cellStyle name="SAPBEXaggItem 4 2 4 3" xfId="32182" xr:uid="{00000000-0005-0000-0000-0000B1520000}"/>
    <cellStyle name="SAPBEXaggItem 4 2 5" xfId="18252" xr:uid="{00000000-0005-0000-0000-0000B2520000}"/>
    <cellStyle name="SAPBEXaggItem 4 2 5 2" xfId="24038" xr:uid="{00000000-0005-0000-0000-0000B3520000}"/>
    <cellStyle name="SAPBEXaggItem 4 2 5 3" xfId="31739" xr:uid="{00000000-0005-0000-0000-0000B4520000}"/>
    <cellStyle name="SAPBEXaggItem 4 2 6" xfId="15031" xr:uid="{00000000-0005-0000-0000-0000B5520000}"/>
    <cellStyle name="SAPBEXaggItem 4 2 6 2" xfId="28876" xr:uid="{00000000-0005-0000-0000-0000B6520000}"/>
    <cellStyle name="SAPBEXaggItem 4 2 7" xfId="21197" xr:uid="{00000000-0005-0000-0000-0000B7520000}"/>
    <cellStyle name="SAPBEXaggItem 4 2 7 2" xfId="34660" xr:uid="{00000000-0005-0000-0000-0000B8520000}"/>
    <cellStyle name="SAPBEXaggItem 4 2 8" xfId="26951" xr:uid="{00000000-0005-0000-0000-0000B9520000}"/>
    <cellStyle name="SAPBEXaggItem 4 2 9" xfId="10755" xr:uid="{00000000-0005-0000-0000-0000BA520000}"/>
    <cellStyle name="SAPBEXaggItem 4 3" xfId="5554" xr:uid="{00000000-0005-0000-0000-0000BB520000}"/>
    <cellStyle name="SAPBEXaggItem 4 3 2" xfId="6641" xr:uid="{00000000-0005-0000-0000-0000BC520000}"/>
    <cellStyle name="SAPBEXaggItem 4 3 2 2" xfId="19983" xr:uid="{00000000-0005-0000-0000-0000BD520000}"/>
    <cellStyle name="SAPBEXaggItem 4 3 2 2 2" xfId="25753" xr:uid="{00000000-0005-0000-0000-0000BE520000}"/>
    <cellStyle name="SAPBEXaggItem 4 3 2 2 3" xfId="33456" xr:uid="{00000000-0005-0000-0000-0000BF520000}"/>
    <cellStyle name="SAPBEXaggItem 4 3 2 3" xfId="17412" xr:uid="{00000000-0005-0000-0000-0000C0520000}"/>
    <cellStyle name="SAPBEXaggItem 4 3 2 3 2" xfId="23238" xr:uid="{00000000-0005-0000-0000-0000C1520000}"/>
    <cellStyle name="SAPBEXaggItem 4 3 2 3 2 2" xfId="36701" xr:uid="{00000000-0005-0000-0000-0000C2520000}"/>
    <cellStyle name="SAPBEXaggItem 4 3 2 3 3" xfId="30926" xr:uid="{00000000-0005-0000-0000-0000C3520000}"/>
    <cellStyle name="SAPBEXaggItem 4 3 2 4" xfId="16469" xr:uid="{00000000-0005-0000-0000-0000C4520000}"/>
    <cellStyle name="SAPBEXaggItem 4 3 2 4 2" xfId="30086" xr:uid="{00000000-0005-0000-0000-0000C5520000}"/>
    <cellStyle name="SAPBEXaggItem 4 3 2 5" xfId="22409" xr:uid="{00000000-0005-0000-0000-0000C6520000}"/>
    <cellStyle name="SAPBEXaggItem 4 3 2 5 2" xfId="35872" xr:uid="{00000000-0005-0000-0000-0000C7520000}"/>
    <cellStyle name="SAPBEXaggItem 4 3 2 6" xfId="28161" xr:uid="{00000000-0005-0000-0000-0000C8520000}"/>
    <cellStyle name="SAPBEXaggItem 4 3 2 7" xfId="11655" xr:uid="{00000000-0005-0000-0000-0000C9520000}"/>
    <cellStyle name="SAPBEXaggItem 4 3 3" xfId="19034" xr:uid="{00000000-0005-0000-0000-0000CA520000}"/>
    <cellStyle name="SAPBEXaggItem 4 3 3 2" xfId="24806" xr:uid="{00000000-0005-0000-0000-0000CB520000}"/>
    <cellStyle name="SAPBEXaggItem 4 3 3 3" xfId="32508" xr:uid="{00000000-0005-0000-0000-0000CC520000}"/>
    <cellStyle name="SAPBEXaggItem 4 3 4" xfId="16933" xr:uid="{00000000-0005-0000-0000-0000CD520000}"/>
    <cellStyle name="SAPBEXaggItem 4 3 4 2" xfId="22784" xr:uid="{00000000-0005-0000-0000-0000CE520000}"/>
    <cellStyle name="SAPBEXaggItem 4 3 4 2 2" xfId="36247" xr:uid="{00000000-0005-0000-0000-0000CF520000}"/>
    <cellStyle name="SAPBEXaggItem 4 3 4 3" xfId="30462" xr:uid="{00000000-0005-0000-0000-0000D0520000}"/>
    <cellStyle name="SAPBEXaggItem 4 3 5" xfId="15383" xr:uid="{00000000-0005-0000-0000-0000D1520000}"/>
    <cellStyle name="SAPBEXaggItem 4 3 5 2" xfId="29188" xr:uid="{00000000-0005-0000-0000-0000D2520000}"/>
    <cellStyle name="SAPBEXaggItem 4 3 6" xfId="21510" xr:uid="{00000000-0005-0000-0000-0000D3520000}"/>
    <cellStyle name="SAPBEXaggItem 4 3 6 2" xfId="34973" xr:uid="{00000000-0005-0000-0000-0000D4520000}"/>
    <cellStyle name="SAPBEXaggItem 4 3 7" xfId="27262" xr:uid="{00000000-0005-0000-0000-0000D5520000}"/>
    <cellStyle name="SAPBEXaggItem 4 3 8" xfId="10994" xr:uid="{00000000-0005-0000-0000-0000D6520000}"/>
    <cellStyle name="SAPBEXaggItem 4 4" xfId="6033" xr:uid="{00000000-0005-0000-0000-0000D7520000}"/>
    <cellStyle name="SAPBEXaggItem 4 4 2" xfId="19446" xr:uid="{00000000-0005-0000-0000-0000D8520000}"/>
    <cellStyle name="SAPBEXaggItem 4 4 2 2" xfId="25216" xr:uid="{00000000-0005-0000-0000-0000D9520000}"/>
    <cellStyle name="SAPBEXaggItem 4 4 2 3" xfId="32919" xr:uid="{00000000-0005-0000-0000-0000DA520000}"/>
    <cellStyle name="SAPBEXaggItem 4 4 3" xfId="20863" xr:uid="{00000000-0005-0000-0000-0000DB520000}"/>
    <cellStyle name="SAPBEXaggItem 4 4 3 2" xfId="26623" xr:uid="{00000000-0005-0000-0000-0000DC520000}"/>
    <cellStyle name="SAPBEXaggItem 4 4 3 3" xfId="34328" xr:uid="{00000000-0005-0000-0000-0000DD520000}"/>
    <cellStyle name="SAPBEXaggItem 4 4 4" xfId="15862" xr:uid="{00000000-0005-0000-0000-0000DE520000}"/>
    <cellStyle name="SAPBEXaggItem 4 4 4 2" xfId="29574" xr:uid="{00000000-0005-0000-0000-0000DF520000}"/>
    <cellStyle name="SAPBEXaggItem 4 4 5" xfId="21896" xr:uid="{00000000-0005-0000-0000-0000E0520000}"/>
    <cellStyle name="SAPBEXaggItem 4 4 5 2" xfId="35359" xr:uid="{00000000-0005-0000-0000-0000E1520000}"/>
    <cellStyle name="SAPBEXaggItem 4 4 6" xfId="27648" xr:uid="{00000000-0005-0000-0000-0000E2520000}"/>
    <cellStyle name="SAPBEXaggItem 4 4 7" xfId="11276" xr:uid="{00000000-0005-0000-0000-0000E3520000}"/>
    <cellStyle name="SAPBEXaggItem 4 5" xfId="18273" xr:uid="{00000000-0005-0000-0000-0000E4520000}"/>
    <cellStyle name="SAPBEXaggItem 4 5 2" xfId="24055" xr:uid="{00000000-0005-0000-0000-0000E5520000}"/>
    <cellStyle name="SAPBEXaggItem 4 5 3" xfId="31756" xr:uid="{00000000-0005-0000-0000-0000E6520000}"/>
    <cellStyle name="SAPBEXaggItem 4 6" xfId="20414" xr:uid="{00000000-0005-0000-0000-0000E7520000}"/>
    <cellStyle name="SAPBEXaggItem 4 6 2" xfId="26182" xr:uid="{00000000-0005-0000-0000-0000E8520000}"/>
    <cellStyle name="SAPBEXaggItem 4 6 3" xfId="33886" xr:uid="{00000000-0005-0000-0000-0000E9520000}"/>
    <cellStyle name="SAPBEXaggItem 4 7" xfId="14277" xr:uid="{00000000-0005-0000-0000-0000EA520000}"/>
    <cellStyle name="SAPBEXaggItem 4 7 2" xfId="28652" xr:uid="{00000000-0005-0000-0000-0000EB520000}"/>
    <cellStyle name="SAPBEXaggItem 4 8" xfId="20995" xr:uid="{00000000-0005-0000-0000-0000EC520000}"/>
    <cellStyle name="SAPBEXaggItem 4 8 2" xfId="34458" xr:uid="{00000000-0005-0000-0000-0000ED520000}"/>
    <cellStyle name="SAPBEXaggItem 4 9" xfId="26751" xr:uid="{00000000-0005-0000-0000-0000EE520000}"/>
    <cellStyle name="SAPBEXaggItem 5" xfId="5746" xr:uid="{00000000-0005-0000-0000-0000EF520000}"/>
    <cellStyle name="SAPBEXaggItem 5 2" xfId="6833" xr:uid="{00000000-0005-0000-0000-0000F0520000}"/>
    <cellStyle name="SAPBEXaggItem 5 2 2" xfId="20142" xr:uid="{00000000-0005-0000-0000-0000F1520000}"/>
    <cellStyle name="SAPBEXaggItem 5 2 2 2" xfId="25912" xr:uid="{00000000-0005-0000-0000-0000F2520000}"/>
    <cellStyle name="SAPBEXaggItem 5 2 2 3" xfId="33615" xr:uid="{00000000-0005-0000-0000-0000F3520000}"/>
    <cellStyle name="SAPBEXaggItem 5 2 3" xfId="17587" xr:uid="{00000000-0005-0000-0000-0000F4520000}"/>
    <cellStyle name="SAPBEXaggItem 5 2 3 2" xfId="23405" xr:uid="{00000000-0005-0000-0000-0000F5520000}"/>
    <cellStyle name="SAPBEXaggItem 5 2 3 2 2" xfId="36868" xr:uid="{00000000-0005-0000-0000-0000F6520000}"/>
    <cellStyle name="SAPBEXaggItem 5 2 3 3" xfId="31095" xr:uid="{00000000-0005-0000-0000-0000F7520000}"/>
    <cellStyle name="SAPBEXaggItem 5 2 4" xfId="16661" xr:uid="{00000000-0005-0000-0000-0000F8520000}"/>
    <cellStyle name="SAPBEXaggItem 5 2 4 2" xfId="30231" xr:uid="{00000000-0005-0000-0000-0000F9520000}"/>
    <cellStyle name="SAPBEXaggItem 5 2 5" xfId="22554" xr:uid="{00000000-0005-0000-0000-0000FA520000}"/>
    <cellStyle name="SAPBEXaggItem 5 2 5 2" xfId="36017" xr:uid="{00000000-0005-0000-0000-0000FB520000}"/>
    <cellStyle name="SAPBEXaggItem 5 2 6" xfId="28306" xr:uid="{00000000-0005-0000-0000-0000FC520000}"/>
    <cellStyle name="SAPBEXaggItem 5 2 7" xfId="11746" xr:uid="{00000000-0005-0000-0000-0000FD520000}"/>
    <cellStyle name="SAPBEXaggItem 5 3" xfId="19193" xr:uid="{00000000-0005-0000-0000-0000FE520000}"/>
    <cellStyle name="SAPBEXaggItem 5 3 2" xfId="24964" xr:uid="{00000000-0005-0000-0000-0000FF520000}"/>
    <cellStyle name="SAPBEXaggItem 5 3 3" xfId="32666" xr:uid="{00000000-0005-0000-0000-000000530000}"/>
    <cellStyle name="SAPBEXaggItem 5 4" xfId="18183" xr:uid="{00000000-0005-0000-0000-000001530000}"/>
    <cellStyle name="SAPBEXaggItem 5 4 2" xfId="23981" xr:uid="{00000000-0005-0000-0000-000002530000}"/>
    <cellStyle name="SAPBEXaggItem 5 4 3" xfId="31679" xr:uid="{00000000-0005-0000-0000-000003530000}"/>
    <cellStyle name="SAPBEXaggItem 5 5" xfId="15575" xr:uid="{00000000-0005-0000-0000-000004530000}"/>
    <cellStyle name="SAPBEXaggItem 5 5 2" xfId="29333" xr:uid="{00000000-0005-0000-0000-000005530000}"/>
    <cellStyle name="SAPBEXaggItem 5 6" xfId="21655" xr:uid="{00000000-0005-0000-0000-000006530000}"/>
    <cellStyle name="SAPBEXaggItem 5 6 2" xfId="35118" xr:uid="{00000000-0005-0000-0000-000007530000}"/>
    <cellStyle name="SAPBEXaggItem 5 7" xfId="27407" xr:uid="{00000000-0005-0000-0000-000008530000}"/>
    <cellStyle name="SAPBEXaggItem 5 8" xfId="11085" xr:uid="{00000000-0005-0000-0000-000009530000}"/>
    <cellStyle name="SAPBEXaggItem 6" xfId="17011" xr:uid="{00000000-0005-0000-0000-00000A530000}"/>
    <cellStyle name="SAPBEXaggItem 6 2" xfId="22857" xr:uid="{00000000-0005-0000-0000-00000B530000}"/>
    <cellStyle name="SAPBEXaggItem 6 2 2" xfId="36320" xr:uid="{00000000-0005-0000-0000-00000C530000}"/>
    <cellStyle name="SAPBEXaggItem 6 3" xfId="30538" xr:uid="{00000000-0005-0000-0000-00000D530000}"/>
    <cellStyle name="SAPBEXaggItem 7" xfId="17198" xr:uid="{00000000-0005-0000-0000-00000E530000}"/>
    <cellStyle name="SAPBEXaggItem 7 2" xfId="23036" xr:uid="{00000000-0005-0000-0000-00000F530000}"/>
    <cellStyle name="SAPBEXaggItem 7 2 2" xfId="36499" xr:uid="{00000000-0005-0000-0000-000010530000}"/>
    <cellStyle name="SAPBEXaggItem 7 3" xfId="30719" xr:uid="{00000000-0005-0000-0000-000011530000}"/>
    <cellStyle name="SAPBEXaggItem 8" xfId="12127" xr:uid="{00000000-0005-0000-0000-000012530000}"/>
    <cellStyle name="SAPBEXaggItem 8 2" xfId="28573" xr:uid="{00000000-0005-0000-0000-000013530000}"/>
    <cellStyle name="SAPBEXaggItem 9" xfId="7262" xr:uid="{00000000-0005-0000-0000-000014530000}"/>
    <cellStyle name="SAPBEXaggItemX" xfId="378" xr:uid="{00000000-0005-0000-0000-000015530000}"/>
    <cellStyle name="SAPBEXaggItemX 10" xfId="12126" xr:uid="{00000000-0005-0000-0000-000016530000}"/>
    <cellStyle name="SAPBEXaggItemX 10 2" xfId="28572" xr:uid="{00000000-0005-0000-0000-000017530000}"/>
    <cellStyle name="SAPBEXaggItemX 11" xfId="7263" xr:uid="{00000000-0005-0000-0000-000018530000}"/>
    <cellStyle name="SAPBEXaggItemX 12" xfId="37364" xr:uid="{00000000-0005-0000-0000-000019530000}"/>
    <cellStyle name="SAPBEXaggItemX 2" xfId="615" xr:uid="{00000000-0005-0000-0000-00001A530000}"/>
    <cellStyle name="SAPBEXaggItemX 2 2" xfId="5082" xr:uid="{00000000-0005-0000-0000-00001B530000}"/>
    <cellStyle name="SAPBEXaggItemX 2 2 10" xfId="10686" xr:uid="{00000000-0005-0000-0000-00001C530000}"/>
    <cellStyle name="SAPBEXaggItemX 2 2 2" xfId="5670" xr:uid="{00000000-0005-0000-0000-00001D530000}"/>
    <cellStyle name="SAPBEXaggItemX 2 2 2 2" xfId="6757" xr:uid="{00000000-0005-0000-0000-00001E530000}"/>
    <cellStyle name="SAPBEXaggItemX 2 2 2 2 2" xfId="20079" xr:uid="{00000000-0005-0000-0000-00001F530000}"/>
    <cellStyle name="SAPBEXaggItemX 2 2 2 2 2 2" xfId="25849" xr:uid="{00000000-0005-0000-0000-000020530000}"/>
    <cellStyle name="SAPBEXaggItemX 2 2 2 2 2 3" xfId="33552" xr:uid="{00000000-0005-0000-0000-000021530000}"/>
    <cellStyle name="SAPBEXaggItemX 2 2 2 2 3" xfId="17945" xr:uid="{00000000-0005-0000-0000-000022530000}"/>
    <cellStyle name="SAPBEXaggItemX 2 2 2 2 3 2" xfId="23754" xr:uid="{00000000-0005-0000-0000-000023530000}"/>
    <cellStyle name="SAPBEXaggItemX 2 2 2 2 3 2 2" xfId="37217" xr:uid="{00000000-0005-0000-0000-000024530000}"/>
    <cellStyle name="SAPBEXaggItemX 2 2 2 2 3 3" xfId="31449" xr:uid="{00000000-0005-0000-0000-000025530000}"/>
    <cellStyle name="SAPBEXaggItemX 2 2 2 2 4" xfId="16585" xr:uid="{00000000-0005-0000-0000-000026530000}"/>
    <cellStyle name="SAPBEXaggItemX 2 2 2 2 4 2" xfId="30172" xr:uid="{00000000-0005-0000-0000-000027530000}"/>
    <cellStyle name="SAPBEXaggItemX 2 2 2 2 5" xfId="22495" xr:uid="{00000000-0005-0000-0000-000028530000}"/>
    <cellStyle name="SAPBEXaggItemX 2 2 2 2 5 2" xfId="35958" xr:uid="{00000000-0005-0000-0000-000029530000}"/>
    <cellStyle name="SAPBEXaggItemX 2 2 2 2 6" xfId="28247" xr:uid="{00000000-0005-0000-0000-00002A530000}"/>
    <cellStyle name="SAPBEXaggItemX 2 2 2 2 7" xfId="11707" xr:uid="{00000000-0005-0000-0000-00002B530000}"/>
    <cellStyle name="SAPBEXaggItemX 2 2 2 3" xfId="19129" xr:uid="{00000000-0005-0000-0000-00002C530000}"/>
    <cellStyle name="SAPBEXaggItemX 2 2 2 3 2" xfId="24900" xr:uid="{00000000-0005-0000-0000-00002D530000}"/>
    <cellStyle name="SAPBEXaggItemX 2 2 2 3 3" xfId="32602" xr:uid="{00000000-0005-0000-0000-00002E530000}"/>
    <cellStyle name="SAPBEXaggItemX 2 2 2 4" xfId="20631" xr:uid="{00000000-0005-0000-0000-00002F530000}"/>
    <cellStyle name="SAPBEXaggItemX 2 2 2 4 2" xfId="26394" xr:uid="{00000000-0005-0000-0000-000030530000}"/>
    <cellStyle name="SAPBEXaggItemX 2 2 2 4 3" xfId="34099" xr:uid="{00000000-0005-0000-0000-000031530000}"/>
    <cellStyle name="SAPBEXaggItemX 2 2 2 5" xfId="15499" xr:uid="{00000000-0005-0000-0000-000032530000}"/>
    <cellStyle name="SAPBEXaggItemX 2 2 2 5 2" xfId="29274" xr:uid="{00000000-0005-0000-0000-000033530000}"/>
    <cellStyle name="SAPBEXaggItemX 2 2 2 6" xfId="21596" xr:uid="{00000000-0005-0000-0000-000034530000}"/>
    <cellStyle name="SAPBEXaggItemX 2 2 2 6 2" xfId="35059" xr:uid="{00000000-0005-0000-0000-000035530000}"/>
    <cellStyle name="SAPBEXaggItemX 2 2 2 7" xfId="27348" xr:uid="{00000000-0005-0000-0000-000036530000}"/>
    <cellStyle name="SAPBEXaggItemX 2 2 2 8" xfId="11046" xr:uid="{00000000-0005-0000-0000-000037530000}"/>
    <cellStyle name="SAPBEXaggItemX 2 2 3" xfId="5842" xr:uid="{00000000-0005-0000-0000-000038530000}"/>
    <cellStyle name="SAPBEXaggItemX 2 2 3 2" xfId="6929" xr:uid="{00000000-0005-0000-0000-000039530000}"/>
    <cellStyle name="SAPBEXaggItemX 2 2 3 2 2" xfId="20225" xr:uid="{00000000-0005-0000-0000-00003A530000}"/>
    <cellStyle name="SAPBEXaggItemX 2 2 3 2 2 2" xfId="25995" xr:uid="{00000000-0005-0000-0000-00003B530000}"/>
    <cellStyle name="SAPBEXaggItemX 2 2 3 2 2 3" xfId="33698" xr:uid="{00000000-0005-0000-0000-00003C530000}"/>
    <cellStyle name="SAPBEXaggItemX 2 2 3 2 3" xfId="18301" xr:uid="{00000000-0005-0000-0000-00003D530000}"/>
    <cellStyle name="SAPBEXaggItemX 2 2 3 2 3 2" xfId="24083" xr:uid="{00000000-0005-0000-0000-00003E530000}"/>
    <cellStyle name="SAPBEXaggItemX 2 2 3 2 3 3" xfId="31784" xr:uid="{00000000-0005-0000-0000-00003F530000}"/>
    <cellStyle name="SAPBEXaggItemX 2 2 3 2 4" xfId="16757" xr:uid="{00000000-0005-0000-0000-000040530000}"/>
    <cellStyle name="SAPBEXaggItemX 2 2 3 2 4 2" xfId="30310" xr:uid="{00000000-0005-0000-0000-000041530000}"/>
    <cellStyle name="SAPBEXaggItemX 2 2 3 2 5" xfId="22633" xr:uid="{00000000-0005-0000-0000-000042530000}"/>
    <cellStyle name="SAPBEXaggItemX 2 2 3 2 5 2" xfId="36096" xr:uid="{00000000-0005-0000-0000-000043530000}"/>
    <cellStyle name="SAPBEXaggItemX 2 2 3 2 6" xfId="28385" xr:uid="{00000000-0005-0000-0000-000044530000}"/>
    <cellStyle name="SAPBEXaggItemX 2 2 3 2 7" xfId="11808" xr:uid="{00000000-0005-0000-0000-000045530000}"/>
    <cellStyle name="SAPBEXaggItemX 2 2 3 3" xfId="19276" xr:uid="{00000000-0005-0000-0000-000046530000}"/>
    <cellStyle name="SAPBEXaggItemX 2 2 3 3 2" xfId="25047" xr:uid="{00000000-0005-0000-0000-000047530000}"/>
    <cellStyle name="SAPBEXaggItemX 2 2 3 3 3" xfId="32749" xr:uid="{00000000-0005-0000-0000-000048530000}"/>
    <cellStyle name="SAPBEXaggItemX 2 2 3 4" xfId="17473" xr:uid="{00000000-0005-0000-0000-000049530000}"/>
    <cellStyle name="SAPBEXaggItemX 2 2 3 4 2" xfId="23297" xr:uid="{00000000-0005-0000-0000-00004A530000}"/>
    <cellStyle name="SAPBEXaggItemX 2 2 3 4 2 2" xfId="36760" xr:uid="{00000000-0005-0000-0000-00004B530000}"/>
    <cellStyle name="SAPBEXaggItemX 2 2 3 4 3" xfId="30985" xr:uid="{00000000-0005-0000-0000-00004C530000}"/>
    <cellStyle name="SAPBEXaggItemX 2 2 3 5" xfId="15671" xr:uid="{00000000-0005-0000-0000-00004D530000}"/>
    <cellStyle name="SAPBEXaggItemX 2 2 3 5 2" xfId="29412" xr:uid="{00000000-0005-0000-0000-00004E530000}"/>
    <cellStyle name="SAPBEXaggItemX 2 2 3 6" xfId="21734" xr:uid="{00000000-0005-0000-0000-00004F530000}"/>
    <cellStyle name="SAPBEXaggItemX 2 2 3 6 2" xfId="35197" xr:uid="{00000000-0005-0000-0000-000050530000}"/>
    <cellStyle name="SAPBEXaggItemX 2 2 3 7" xfId="27486" xr:uid="{00000000-0005-0000-0000-000051530000}"/>
    <cellStyle name="SAPBEXaggItemX 2 2 3 8" xfId="11147" xr:uid="{00000000-0005-0000-0000-000052530000}"/>
    <cellStyle name="SAPBEXaggItemX 2 2 4" xfId="6174" xr:uid="{00000000-0005-0000-0000-000053530000}"/>
    <cellStyle name="SAPBEXaggItemX 2 2 4 2" xfId="19565" xr:uid="{00000000-0005-0000-0000-000054530000}"/>
    <cellStyle name="SAPBEXaggItemX 2 2 4 2 2" xfId="25335" xr:uid="{00000000-0005-0000-0000-000055530000}"/>
    <cellStyle name="SAPBEXaggItemX 2 2 4 2 3" xfId="33038" xr:uid="{00000000-0005-0000-0000-000056530000}"/>
    <cellStyle name="SAPBEXaggItemX 2 2 4 3" xfId="19680" xr:uid="{00000000-0005-0000-0000-000057530000}"/>
    <cellStyle name="SAPBEXaggItemX 2 2 4 3 2" xfId="25450" xr:uid="{00000000-0005-0000-0000-000058530000}"/>
    <cellStyle name="SAPBEXaggItemX 2 2 4 3 3" xfId="33153" xr:uid="{00000000-0005-0000-0000-000059530000}"/>
    <cellStyle name="SAPBEXaggItemX 2 2 4 4" xfId="16003" xr:uid="{00000000-0005-0000-0000-00005A530000}"/>
    <cellStyle name="SAPBEXaggItemX 2 2 4 4 2" xfId="29685" xr:uid="{00000000-0005-0000-0000-00005B530000}"/>
    <cellStyle name="SAPBEXaggItemX 2 2 4 5" xfId="22007" xr:uid="{00000000-0005-0000-0000-00005C530000}"/>
    <cellStyle name="SAPBEXaggItemX 2 2 4 5 2" xfId="35470" xr:uid="{00000000-0005-0000-0000-00005D530000}"/>
    <cellStyle name="SAPBEXaggItemX 2 2 4 6" xfId="27759" xr:uid="{00000000-0005-0000-0000-00005E530000}"/>
    <cellStyle name="SAPBEXaggItemX 2 2 4 7" xfId="11349" xr:uid="{00000000-0005-0000-0000-00005F530000}"/>
    <cellStyle name="SAPBEXaggItemX 2 2 5" xfId="18613" xr:uid="{00000000-0005-0000-0000-000060530000}"/>
    <cellStyle name="SAPBEXaggItemX 2 2 5 2" xfId="24385" xr:uid="{00000000-0005-0000-0000-000061530000}"/>
    <cellStyle name="SAPBEXaggItemX 2 2 5 3" xfId="32087" xr:uid="{00000000-0005-0000-0000-000062530000}"/>
    <cellStyle name="SAPBEXaggItemX 2 2 6" xfId="20145" xr:uid="{00000000-0005-0000-0000-000063530000}"/>
    <cellStyle name="SAPBEXaggItemX 2 2 6 2" xfId="25915" xr:uid="{00000000-0005-0000-0000-000064530000}"/>
    <cellStyle name="SAPBEXaggItemX 2 2 6 3" xfId="33618" xr:uid="{00000000-0005-0000-0000-000065530000}"/>
    <cellStyle name="SAPBEXaggItemX 2 2 7" xfId="14912" xr:uid="{00000000-0005-0000-0000-000066530000}"/>
    <cellStyle name="SAPBEXaggItemX 2 2 7 2" xfId="28785" xr:uid="{00000000-0005-0000-0000-000067530000}"/>
    <cellStyle name="SAPBEXaggItemX 2 2 8" xfId="21106" xr:uid="{00000000-0005-0000-0000-000068530000}"/>
    <cellStyle name="SAPBEXaggItemX 2 2 8 2" xfId="34569" xr:uid="{00000000-0005-0000-0000-000069530000}"/>
    <cellStyle name="SAPBEXaggItemX 2 2 9" xfId="26860" xr:uid="{00000000-0005-0000-0000-00006A530000}"/>
    <cellStyle name="SAPBEXaggItemX 2 3" xfId="5292" xr:uid="{00000000-0005-0000-0000-00006B530000}"/>
    <cellStyle name="SAPBEXaggItemX 2 3 2" xfId="6379" xr:uid="{00000000-0005-0000-0000-00006C530000}"/>
    <cellStyle name="SAPBEXaggItemX 2 3 2 2" xfId="19745" xr:uid="{00000000-0005-0000-0000-00006D530000}"/>
    <cellStyle name="SAPBEXaggItemX 2 3 2 2 2" xfId="25515" xr:uid="{00000000-0005-0000-0000-00006E530000}"/>
    <cellStyle name="SAPBEXaggItemX 2 3 2 2 3" xfId="33218" xr:uid="{00000000-0005-0000-0000-00006F530000}"/>
    <cellStyle name="SAPBEXaggItemX 2 3 2 3" xfId="20533" xr:uid="{00000000-0005-0000-0000-000070530000}"/>
    <cellStyle name="SAPBEXaggItemX 2 3 2 3 2" xfId="26298" xr:uid="{00000000-0005-0000-0000-000071530000}"/>
    <cellStyle name="SAPBEXaggItemX 2 3 2 3 3" xfId="34002" xr:uid="{00000000-0005-0000-0000-000072530000}"/>
    <cellStyle name="SAPBEXaggItemX 2 3 2 4" xfId="16208" xr:uid="{00000000-0005-0000-0000-000073530000}"/>
    <cellStyle name="SAPBEXaggItemX 2 3 2 4 2" xfId="29855" xr:uid="{00000000-0005-0000-0000-000074530000}"/>
    <cellStyle name="SAPBEXaggItemX 2 3 2 5" xfId="22177" xr:uid="{00000000-0005-0000-0000-000075530000}"/>
    <cellStyle name="SAPBEXaggItemX 2 3 2 5 2" xfId="35640" xr:uid="{00000000-0005-0000-0000-000076530000}"/>
    <cellStyle name="SAPBEXaggItemX 2 3 2 6" xfId="27929" xr:uid="{00000000-0005-0000-0000-000077530000}"/>
    <cellStyle name="SAPBEXaggItemX 2 3 2 7" xfId="11491" xr:uid="{00000000-0005-0000-0000-000078530000}"/>
    <cellStyle name="SAPBEXaggItemX 2 3 3" xfId="18793" xr:uid="{00000000-0005-0000-0000-000079530000}"/>
    <cellStyle name="SAPBEXaggItemX 2 3 3 2" xfId="24565" xr:uid="{00000000-0005-0000-0000-00007A530000}"/>
    <cellStyle name="SAPBEXaggItemX 2 3 3 3" xfId="32267" xr:uid="{00000000-0005-0000-0000-00007B530000}"/>
    <cellStyle name="SAPBEXaggItemX 2 3 4" xfId="17858" xr:uid="{00000000-0005-0000-0000-00007C530000}"/>
    <cellStyle name="SAPBEXaggItemX 2 3 4 2" xfId="23670" xr:uid="{00000000-0005-0000-0000-00007D530000}"/>
    <cellStyle name="SAPBEXaggItemX 2 3 4 2 2" xfId="37133" xr:uid="{00000000-0005-0000-0000-00007E530000}"/>
    <cellStyle name="SAPBEXaggItemX 2 3 4 3" xfId="31362" xr:uid="{00000000-0005-0000-0000-00007F530000}"/>
    <cellStyle name="SAPBEXaggItemX 2 3 5" xfId="15122" xr:uid="{00000000-0005-0000-0000-000080530000}"/>
    <cellStyle name="SAPBEXaggItemX 2 3 5 2" xfId="28957" xr:uid="{00000000-0005-0000-0000-000081530000}"/>
    <cellStyle name="SAPBEXaggItemX 2 3 6" xfId="21278" xr:uid="{00000000-0005-0000-0000-000082530000}"/>
    <cellStyle name="SAPBEXaggItemX 2 3 6 2" xfId="34741" xr:uid="{00000000-0005-0000-0000-000083530000}"/>
    <cellStyle name="SAPBEXaggItemX 2 3 7" xfId="27030" xr:uid="{00000000-0005-0000-0000-000084530000}"/>
    <cellStyle name="SAPBEXaggItemX 2 3 8" xfId="10830" xr:uid="{00000000-0005-0000-0000-000085530000}"/>
    <cellStyle name="SAPBEXaggItemX 2 4" xfId="5547" xr:uid="{00000000-0005-0000-0000-000086530000}"/>
    <cellStyle name="SAPBEXaggItemX 2 4 2" xfId="6634" xr:uid="{00000000-0005-0000-0000-000087530000}"/>
    <cellStyle name="SAPBEXaggItemX 2 4 2 2" xfId="19976" xr:uid="{00000000-0005-0000-0000-000088530000}"/>
    <cellStyle name="SAPBEXaggItemX 2 4 2 2 2" xfId="25746" xr:uid="{00000000-0005-0000-0000-000089530000}"/>
    <cellStyle name="SAPBEXaggItemX 2 4 2 2 3" xfId="33449" xr:uid="{00000000-0005-0000-0000-00008A530000}"/>
    <cellStyle name="SAPBEXaggItemX 2 4 2 3" xfId="17106" xr:uid="{00000000-0005-0000-0000-00008B530000}"/>
    <cellStyle name="SAPBEXaggItemX 2 4 2 3 2" xfId="22947" xr:uid="{00000000-0005-0000-0000-00008C530000}"/>
    <cellStyle name="SAPBEXaggItemX 2 4 2 3 2 2" xfId="36410" xr:uid="{00000000-0005-0000-0000-00008D530000}"/>
    <cellStyle name="SAPBEXaggItemX 2 4 2 3 3" xfId="30628" xr:uid="{00000000-0005-0000-0000-00008E530000}"/>
    <cellStyle name="SAPBEXaggItemX 2 4 2 4" xfId="16462" xr:uid="{00000000-0005-0000-0000-00008F530000}"/>
    <cellStyle name="SAPBEXaggItemX 2 4 2 4 2" xfId="30079" xr:uid="{00000000-0005-0000-0000-000090530000}"/>
    <cellStyle name="SAPBEXaggItemX 2 4 2 5" xfId="22402" xr:uid="{00000000-0005-0000-0000-000091530000}"/>
    <cellStyle name="SAPBEXaggItemX 2 4 2 5 2" xfId="35865" xr:uid="{00000000-0005-0000-0000-000092530000}"/>
    <cellStyle name="SAPBEXaggItemX 2 4 2 6" xfId="28154" xr:uid="{00000000-0005-0000-0000-000093530000}"/>
    <cellStyle name="SAPBEXaggItemX 2 4 2 7" xfId="11648" xr:uid="{00000000-0005-0000-0000-000094530000}"/>
    <cellStyle name="SAPBEXaggItemX 2 4 3" xfId="19027" xr:uid="{00000000-0005-0000-0000-000095530000}"/>
    <cellStyle name="SAPBEXaggItemX 2 4 3 2" xfId="24799" xr:uid="{00000000-0005-0000-0000-000096530000}"/>
    <cellStyle name="SAPBEXaggItemX 2 4 3 3" xfId="32501" xr:uid="{00000000-0005-0000-0000-000097530000}"/>
    <cellStyle name="SAPBEXaggItemX 2 4 4" xfId="17657" xr:uid="{00000000-0005-0000-0000-000098530000}"/>
    <cellStyle name="SAPBEXaggItemX 2 4 4 2" xfId="23474" xr:uid="{00000000-0005-0000-0000-000099530000}"/>
    <cellStyle name="SAPBEXaggItemX 2 4 4 2 2" xfId="36937" xr:uid="{00000000-0005-0000-0000-00009A530000}"/>
    <cellStyle name="SAPBEXaggItemX 2 4 4 3" xfId="31164" xr:uid="{00000000-0005-0000-0000-00009B530000}"/>
    <cellStyle name="SAPBEXaggItemX 2 4 5" xfId="15376" xr:uid="{00000000-0005-0000-0000-00009C530000}"/>
    <cellStyle name="SAPBEXaggItemX 2 4 5 2" xfId="29181" xr:uid="{00000000-0005-0000-0000-00009D530000}"/>
    <cellStyle name="SAPBEXaggItemX 2 4 6" xfId="21503" xr:uid="{00000000-0005-0000-0000-00009E530000}"/>
    <cellStyle name="SAPBEXaggItemX 2 4 6 2" xfId="34966" xr:uid="{00000000-0005-0000-0000-00009F530000}"/>
    <cellStyle name="SAPBEXaggItemX 2 4 7" xfId="27255" xr:uid="{00000000-0005-0000-0000-0000A0530000}"/>
    <cellStyle name="SAPBEXaggItemX 2 4 8" xfId="10987" xr:uid="{00000000-0005-0000-0000-0000A1530000}"/>
    <cellStyle name="SAPBEXaggItemX 2 5" xfId="17126" xr:uid="{00000000-0005-0000-0000-0000A2530000}"/>
    <cellStyle name="SAPBEXaggItemX 2 5 2" xfId="22967" xr:uid="{00000000-0005-0000-0000-0000A3530000}"/>
    <cellStyle name="SAPBEXaggItemX 2 5 2 2" xfId="36430" xr:uid="{00000000-0005-0000-0000-0000A4530000}"/>
    <cellStyle name="SAPBEXaggItemX 2 5 3" xfId="30648" xr:uid="{00000000-0005-0000-0000-0000A5530000}"/>
    <cellStyle name="SAPBEXaggItemX 2 6" xfId="17701" xr:uid="{00000000-0005-0000-0000-0000A6530000}"/>
    <cellStyle name="SAPBEXaggItemX 2 6 2" xfId="23516" xr:uid="{00000000-0005-0000-0000-0000A7530000}"/>
    <cellStyle name="SAPBEXaggItemX 2 6 2 2" xfId="36979" xr:uid="{00000000-0005-0000-0000-0000A8530000}"/>
    <cellStyle name="SAPBEXaggItemX 2 6 3" xfId="31207" xr:uid="{00000000-0005-0000-0000-0000A9530000}"/>
    <cellStyle name="SAPBEXaggItemX 2 7" xfId="12240" xr:uid="{00000000-0005-0000-0000-0000AA530000}"/>
    <cellStyle name="SAPBEXaggItemX 2 7 2" xfId="28590" xr:uid="{00000000-0005-0000-0000-0000AB530000}"/>
    <cellStyle name="SAPBEXaggItemX 2 8" xfId="7466" xr:uid="{00000000-0005-0000-0000-0000AC530000}"/>
    <cellStyle name="SAPBEXaggItemX 3" xfId="899" xr:uid="{00000000-0005-0000-0000-0000AD530000}"/>
    <cellStyle name="SAPBEXaggItemX 3 2" xfId="5113" xr:uid="{00000000-0005-0000-0000-0000AE530000}"/>
    <cellStyle name="SAPBEXaggItemX 3 2 2" xfId="5701" xr:uid="{00000000-0005-0000-0000-0000AF530000}"/>
    <cellStyle name="SAPBEXaggItemX 3 2 2 2" xfId="6788" xr:uid="{00000000-0005-0000-0000-0000B0530000}"/>
    <cellStyle name="SAPBEXaggItemX 3 2 2 2 2" xfId="20110" xr:uid="{00000000-0005-0000-0000-0000B1530000}"/>
    <cellStyle name="SAPBEXaggItemX 3 2 2 2 2 2" xfId="25880" xr:uid="{00000000-0005-0000-0000-0000B2530000}"/>
    <cellStyle name="SAPBEXaggItemX 3 2 2 2 2 3" xfId="33583" xr:uid="{00000000-0005-0000-0000-0000B3530000}"/>
    <cellStyle name="SAPBEXaggItemX 3 2 2 2 3" xfId="17360" xr:uid="{00000000-0005-0000-0000-0000B4530000}"/>
    <cellStyle name="SAPBEXaggItemX 3 2 2 2 3 2" xfId="23189" xr:uid="{00000000-0005-0000-0000-0000B5530000}"/>
    <cellStyle name="SAPBEXaggItemX 3 2 2 2 3 2 2" xfId="36652" xr:uid="{00000000-0005-0000-0000-0000B6530000}"/>
    <cellStyle name="SAPBEXaggItemX 3 2 2 2 3 3" xfId="30876" xr:uid="{00000000-0005-0000-0000-0000B7530000}"/>
    <cellStyle name="SAPBEXaggItemX 3 2 2 2 4" xfId="16616" xr:uid="{00000000-0005-0000-0000-0000B8530000}"/>
    <cellStyle name="SAPBEXaggItemX 3 2 2 2 4 2" xfId="30203" xr:uid="{00000000-0005-0000-0000-0000B9530000}"/>
    <cellStyle name="SAPBEXaggItemX 3 2 2 2 5" xfId="22526" xr:uid="{00000000-0005-0000-0000-0000BA530000}"/>
    <cellStyle name="SAPBEXaggItemX 3 2 2 2 5 2" xfId="35989" xr:uid="{00000000-0005-0000-0000-0000BB530000}"/>
    <cellStyle name="SAPBEXaggItemX 3 2 2 2 6" xfId="28278" xr:uid="{00000000-0005-0000-0000-0000BC530000}"/>
    <cellStyle name="SAPBEXaggItemX 3 2 2 3" xfId="19160" xr:uid="{00000000-0005-0000-0000-0000BD530000}"/>
    <cellStyle name="SAPBEXaggItemX 3 2 2 3 2" xfId="24931" xr:uid="{00000000-0005-0000-0000-0000BE530000}"/>
    <cellStyle name="SAPBEXaggItemX 3 2 2 3 3" xfId="32633" xr:uid="{00000000-0005-0000-0000-0000BF530000}"/>
    <cellStyle name="SAPBEXaggItemX 3 2 2 4" xfId="17372" xr:uid="{00000000-0005-0000-0000-0000C0530000}"/>
    <cellStyle name="SAPBEXaggItemX 3 2 2 4 2" xfId="23200" xr:uid="{00000000-0005-0000-0000-0000C1530000}"/>
    <cellStyle name="SAPBEXaggItemX 3 2 2 4 2 2" xfId="36663" xr:uid="{00000000-0005-0000-0000-0000C2530000}"/>
    <cellStyle name="SAPBEXaggItemX 3 2 2 4 3" xfId="30888" xr:uid="{00000000-0005-0000-0000-0000C3530000}"/>
    <cellStyle name="SAPBEXaggItemX 3 2 2 5" xfId="15530" xr:uid="{00000000-0005-0000-0000-0000C4530000}"/>
    <cellStyle name="SAPBEXaggItemX 3 2 2 5 2" xfId="29305" xr:uid="{00000000-0005-0000-0000-0000C5530000}"/>
    <cellStyle name="SAPBEXaggItemX 3 2 2 6" xfId="21627" xr:uid="{00000000-0005-0000-0000-0000C6530000}"/>
    <cellStyle name="SAPBEXaggItemX 3 2 2 6 2" xfId="35090" xr:uid="{00000000-0005-0000-0000-0000C7530000}"/>
    <cellStyle name="SAPBEXaggItemX 3 2 2 7" xfId="27379" xr:uid="{00000000-0005-0000-0000-0000C8530000}"/>
    <cellStyle name="SAPBEXaggItemX 3 2 3" xfId="5873" xr:uid="{00000000-0005-0000-0000-0000C9530000}"/>
    <cellStyle name="SAPBEXaggItemX 3 2 3 2" xfId="6960" xr:uid="{00000000-0005-0000-0000-0000CA530000}"/>
    <cellStyle name="SAPBEXaggItemX 3 2 3 2 2" xfId="20256" xr:uid="{00000000-0005-0000-0000-0000CB530000}"/>
    <cellStyle name="SAPBEXaggItemX 3 2 3 2 2 2" xfId="26026" xr:uid="{00000000-0005-0000-0000-0000CC530000}"/>
    <cellStyle name="SAPBEXaggItemX 3 2 3 2 2 3" xfId="33729" xr:uid="{00000000-0005-0000-0000-0000CD530000}"/>
    <cellStyle name="SAPBEXaggItemX 3 2 3 2 3" xfId="20390" xr:uid="{00000000-0005-0000-0000-0000CE530000}"/>
    <cellStyle name="SAPBEXaggItemX 3 2 3 2 3 2" xfId="26159" xr:uid="{00000000-0005-0000-0000-0000CF530000}"/>
    <cellStyle name="SAPBEXaggItemX 3 2 3 2 3 3" xfId="33863" xr:uid="{00000000-0005-0000-0000-0000D0530000}"/>
    <cellStyle name="SAPBEXaggItemX 3 2 3 2 4" xfId="16788" xr:uid="{00000000-0005-0000-0000-0000D1530000}"/>
    <cellStyle name="SAPBEXaggItemX 3 2 3 2 4 2" xfId="30341" xr:uid="{00000000-0005-0000-0000-0000D2530000}"/>
    <cellStyle name="SAPBEXaggItemX 3 2 3 2 5" xfId="22664" xr:uid="{00000000-0005-0000-0000-0000D3530000}"/>
    <cellStyle name="SAPBEXaggItemX 3 2 3 2 5 2" xfId="36127" xr:uid="{00000000-0005-0000-0000-0000D4530000}"/>
    <cellStyle name="SAPBEXaggItemX 3 2 3 2 6" xfId="28416" xr:uid="{00000000-0005-0000-0000-0000D5530000}"/>
    <cellStyle name="SAPBEXaggItemX 3 2 3 3" xfId="19307" xr:uid="{00000000-0005-0000-0000-0000D6530000}"/>
    <cellStyle name="SAPBEXaggItemX 3 2 3 3 2" xfId="25078" xr:uid="{00000000-0005-0000-0000-0000D7530000}"/>
    <cellStyle name="SAPBEXaggItemX 3 2 3 3 3" xfId="32780" xr:uid="{00000000-0005-0000-0000-0000D8530000}"/>
    <cellStyle name="SAPBEXaggItemX 3 2 3 4" xfId="17615" xr:uid="{00000000-0005-0000-0000-0000D9530000}"/>
    <cellStyle name="SAPBEXaggItemX 3 2 3 4 2" xfId="23433" xr:uid="{00000000-0005-0000-0000-0000DA530000}"/>
    <cellStyle name="SAPBEXaggItemX 3 2 3 4 2 2" xfId="36896" xr:uid="{00000000-0005-0000-0000-0000DB530000}"/>
    <cellStyle name="SAPBEXaggItemX 3 2 3 4 3" xfId="31123" xr:uid="{00000000-0005-0000-0000-0000DC530000}"/>
    <cellStyle name="SAPBEXaggItemX 3 2 3 5" xfId="15702" xr:uid="{00000000-0005-0000-0000-0000DD530000}"/>
    <cellStyle name="SAPBEXaggItemX 3 2 3 5 2" xfId="29443" xr:uid="{00000000-0005-0000-0000-0000DE530000}"/>
    <cellStyle name="SAPBEXaggItemX 3 2 3 6" xfId="21765" xr:uid="{00000000-0005-0000-0000-0000DF530000}"/>
    <cellStyle name="SAPBEXaggItemX 3 2 3 6 2" xfId="35228" xr:uid="{00000000-0005-0000-0000-0000E0530000}"/>
    <cellStyle name="SAPBEXaggItemX 3 2 3 7" xfId="27517" xr:uid="{00000000-0005-0000-0000-0000E1530000}"/>
    <cellStyle name="SAPBEXaggItemX 3 2 4" xfId="6205" xr:uid="{00000000-0005-0000-0000-0000E2530000}"/>
    <cellStyle name="SAPBEXaggItemX 3 2 4 2" xfId="19596" xr:uid="{00000000-0005-0000-0000-0000E3530000}"/>
    <cellStyle name="SAPBEXaggItemX 3 2 4 2 2" xfId="25366" xr:uid="{00000000-0005-0000-0000-0000E4530000}"/>
    <cellStyle name="SAPBEXaggItemX 3 2 4 2 3" xfId="33069" xr:uid="{00000000-0005-0000-0000-0000E5530000}"/>
    <cellStyle name="SAPBEXaggItemX 3 2 4 3" xfId="17711" xr:uid="{00000000-0005-0000-0000-0000E6530000}"/>
    <cellStyle name="SAPBEXaggItemX 3 2 4 3 2" xfId="23526" xr:uid="{00000000-0005-0000-0000-0000E7530000}"/>
    <cellStyle name="SAPBEXaggItemX 3 2 4 3 2 2" xfId="36989" xr:uid="{00000000-0005-0000-0000-0000E8530000}"/>
    <cellStyle name="SAPBEXaggItemX 3 2 4 3 3" xfId="31217" xr:uid="{00000000-0005-0000-0000-0000E9530000}"/>
    <cellStyle name="SAPBEXaggItemX 3 2 4 4" xfId="16034" xr:uid="{00000000-0005-0000-0000-0000EA530000}"/>
    <cellStyle name="SAPBEXaggItemX 3 2 4 4 2" xfId="29716" xr:uid="{00000000-0005-0000-0000-0000EB530000}"/>
    <cellStyle name="SAPBEXaggItemX 3 2 4 5" xfId="22038" xr:uid="{00000000-0005-0000-0000-0000EC530000}"/>
    <cellStyle name="SAPBEXaggItemX 3 2 4 5 2" xfId="35501" xr:uid="{00000000-0005-0000-0000-0000ED530000}"/>
    <cellStyle name="SAPBEXaggItemX 3 2 4 6" xfId="27790" xr:uid="{00000000-0005-0000-0000-0000EE530000}"/>
    <cellStyle name="SAPBEXaggItemX 3 2 5" xfId="18644" xr:uid="{00000000-0005-0000-0000-0000EF530000}"/>
    <cellStyle name="SAPBEXaggItemX 3 2 5 2" xfId="24416" xr:uid="{00000000-0005-0000-0000-0000F0530000}"/>
    <cellStyle name="SAPBEXaggItemX 3 2 5 3" xfId="32118" xr:uid="{00000000-0005-0000-0000-0000F1530000}"/>
    <cellStyle name="SAPBEXaggItemX 3 2 6" xfId="20635" xr:uid="{00000000-0005-0000-0000-0000F2530000}"/>
    <cellStyle name="SAPBEXaggItemX 3 2 6 2" xfId="26398" xr:uid="{00000000-0005-0000-0000-0000F3530000}"/>
    <cellStyle name="SAPBEXaggItemX 3 2 6 3" xfId="34103" xr:uid="{00000000-0005-0000-0000-0000F4530000}"/>
    <cellStyle name="SAPBEXaggItemX 3 2 7" xfId="14943" xr:uid="{00000000-0005-0000-0000-0000F5530000}"/>
    <cellStyle name="SAPBEXaggItemX 3 2 7 2" xfId="28816" xr:uid="{00000000-0005-0000-0000-0000F6530000}"/>
    <cellStyle name="SAPBEXaggItemX 3 2 8" xfId="21137" xr:uid="{00000000-0005-0000-0000-0000F7530000}"/>
    <cellStyle name="SAPBEXaggItemX 3 2 8 2" xfId="34600" xr:uid="{00000000-0005-0000-0000-0000F8530000}"/>
    <cellStyle name="SAPBEXaggItemX 3 2 9" xfId="26891" xr:uid="{00000000-0005-0000-0000-0000F9530000}"/>
    <cellStyle name="SAPBEXaggItemX 3 3" xfId="5334" xr:uid="{00000000-0005-0000-0000-0000FA530000}"/>
    <cellStyle name="SAPBEXaggItemX 3 3 2" xfId="6421" xr:uid="{00000000-0005-0000-0000-0000FB530000}"/>
    <cellStyle name="SAPBEXaggItemX 3 3 2 2" xfId="19786" xr:uid="{00000000-0005-0000-0000-0000FC530000}"/>
    <cellStyle name="SAPBEXaggItemX 3 3 2 2 2" xfId="25556" xr:uid="{00000000-0005-0000-0000-0000FD530000}"/>
    <cellStyle name="SAPBEXaggItemX 3 3 2 2 3" xfId="33259" xr:uid="{00000000-0005-0000-0000-0000FE530000}"/>
    <cellStyle name="SAPBEXaggItemX 3 3 2 3" xfId="16953" xr:uid="{00000000-0005-0000-0000-0000FF530000}"/>
    <cellStyle name="SAPBEXaggItemX 3 3 2 3 2" xfId="22803" xr:uid="{00000000-0005-0000-0000-000000540000}"/>
    <cellStyle name="SAPBEXaggItemX 3 3 2 3 2 2" xfId="36266" xr:uid="{00000000-0005-0000-0000-000001540000}"/>
    <cellStyle name="SAPBEXaggItemX 3 3 2 3 3" xfId="30481" xr:uid="{00000000-0005-0000-0000-000002540000}"/>
    <cellStyle name="SAPBEXaggItemX 3 3 2 4" xfId="16250" xr:uid="{00000000-0005-0000-0000-000003540000}"/>
    <cellStyle name="SAPBEXaggItemX 3 3 2 4 2" xfId="29896" xr:uid="{00000000-0005-0000-0000-000004540000}"/>
    <cellStyle name="SAPBEXaggItemX 3 3 2 5" xfId="22218" xr:uid="{00000000-0005-0000-0000-000005540000}"/>
    <cellStyle name="SAPBEXaggItemX 3 3 2 5 2" xfId="35681" xr:uid="{00000000-0005-0000-0000-000006540000}"/>
    <cellStyle name="SAPBEXaggItemX 3 3 2 6" xfId="27970" xr:uid="{00000000-0005-0000-0000-000007540000}"/>
    <cellStyle name="SAPBEXaggItemX 3 3 3" xfId="18835" xr:uid="{00000000-0005-0000-0000-000008540000}"/>
    <cellStyle name="SAPBEXaggItemX 3 3 3 2" xfId="24607" xr:uid="{00000000-0005-0000-0000-000009540000}"/>
    <cellStyle name="SAPBEXaggItemX 3 3 3 3" xfId="32309" xr:uid="{00000000-0005-0000-0000-00000A540000}"/>
    <cellStyle name="SAPBEXaggItemX 3 3 4" xfId="18066" xr:uid="{00000000-0005-0000-0000-00000B540000}"/>
    <cellStyle name="SAPBEXaggItemX 3 3 4 2" xfId="23868" xr:uid="{00000000-0005-0000-0000-00000C540000}"/>
    <cellStyle name="SAPBEXaggItemX 3 3 4 3" xfId="31565" xr:uid="{00000000-0005-0000-0000-00000D540000}"/>
    <cellStyle name="SAPBEXaggItemX 3 3 5" xfId="15164" xr:uid="{00000000-0005-0000-0000-00000E540000}"/>
    <cellStyle name="SAPBEXaggItemX 3 3 5 2" xfId="28998" xr:uid="{00000000-0005-0000-0000-00000F540000}"/>
    <cellStyle name="SAPBEXaggItemX 3 3 6" xfId="21319" xr:uid="{00000000-0005-0000-0000-000010540000}"/>
    <cellStyle name="SAPBEXaggItemX 3 3 6 2" xfId="34782" xr:uid="{00000000-0005-0000-0000-000011540000}"/>
    <cellStyle name="SAPBEXaggItemX 3 3 7" xfId="27071" xr:uid="{00000000-0005-0000-0000-000012540000}"/>
    <cellStyle name="SAPBEXaggItemX 3 4" xfId="5449" xr:uid="{00000000-0005-0000-0000-000013540000}"/>
    <cellStyle name="SAPBEXaggItemX 3 4 2" xfId="6536" xr:uid="{00000000-0005-0000-0000-000014540000}"/>
    <cellStyle name="SAPBEXaggItemX 3 4 2 2" xfId="19894" xr:uid="{00000000-0005-0000-0000-000015540000}"/>
    <cellStyle name="SAPBEXaggItemX 3 4 2 2 2" xfId="25664" xr:uid="{00000000-0005-0000-0000-000016540000}"/>
    <cellStyle name="SAPBEXaggItemX 3 4 2 2 3" xfId="33367" xr:uid="{00000000-0005-0000-0000-000017540000}"/>
    <cellStyle name="SAPBEXaggItemX 3 4 2 3" xfId="20473" xr:uid="{00000000-0005-0000-0000-000018540000}"/>
    <cellStyle name="SAPBEXaggItemX 3 4 2 3 2" xfId="26241" xr:uid="{00000000-0005-0000-0000-000019540000}"/>
    <cellStyle name="SAPBEXaggItemX 3 4 2 3 3" xfId="33945" xr:uid="{00000000-0005-0000-0000-00001A540000}"/>
    <cellStyle name="SAPBEXaggItemX 3 4 2 4" xfId="16365" xr:uid="{00000000-0005-0000-0000-00001B540000}"/>
    <cellStyle name="SAPBEXaggItemX 3 4 2 4 2" xfId="30002" xr:uid="{00000000-0005-0000-0000-00001C540000}"/>
    <cellStyle name="SAPBEXaggItemX 3 4 2 5" xfId="22324" xr:uid="{00000000-0005-0000-0000-00001D540000}"/>
    <cellStyle name="SAPBEXaggItemX 3 4 2 5 2" xfId="35787" xr:uid="{00000000-0005-0000-0000-00001E540000}"/>
    <cellStyle name="SAPBEXaggItemX 3 4 2 6" xfId="28076" xr:uid="{00000000-0005-0000-0000-00001F540000}"/>
    <cellStyle name="SAPBEXaggItemX 3 4 3" xfId="18943" xr:uid="{00000000-0005-0000-0000-000020540000}"/>
    <cellStyle name="SAPBEXaggItemX 3 4 3 2" xfId="24715" xr:uid="{00000000-0005-0000-0000-000021540000}"/>
    <cellStyle name="SAPBEXaggItemX 3 4 3 3" xfId="32417" xr:uid="{00000000-0005-0000-0000-000022540000}"/>
    <cellStyle name="SAPBEXaggItemX 3 4 4" xfId="20650" xr:uid="{00000000-0005-0000-0000-000023540000}"/>
    <cellStyle name="SAPBEXaggItemX 3 4 4 2" xfId="26413" xr:uid="{00000000-0005-0000-0000-000024540000}"/>
    <cellStyle name="SAPBEXaggItemX 3 4 4 3" xfId="34118" xr:uid="{00000000-0005-0000-0000-000025540000}"/>
    <cellStyle name="SAPBEXaggItemX 3 4 5" xfId="15279" xr:uid="{00000000-0005-0000-0000-000026540000}"/>
    <cellStyle name="SAPBEXaggItemX 3 4 5 2" xfId="29104" xr:uid="{00000000-0005-0000-0000-000027540000}"/>
    <cellStyle name="SAPBEXaggItemX 3 4 6" xfId="21425" xr:uid="{00000000-0005-0000-0000-000028540000}"/>
    <cellStyle name="SAPBEXaggItemX 3 4 6 2" xfId="34888" xr:uid="{00000000-0005-0000-0000-000029540000}"/>
    <cellStyle name="SAPBEXaggItemX 3 4 7" xfId="27177" xr:uid="{00000000-0005-0000-0000-00002A540000}"/>
    <cellStyle name="SAPBEXaggItemX 3 5" xfId="17244" xr:uid="{00000000-0005-0000-0000-00002B540000}"/>
    <cellStyle name="SAPBEXaggItemX 3 5 2" xfId="23078" xr:uid="{00000000-0005-0000-0000-00002C540000}"/>
    <cellStyle name="SAPBEXaggItemX 3 5 2 2" xfId="36541" xr:uid="{00000000-0005-0000-0000-00002D540000}"/>
    <cellStyle name="SAPBEXaggItemX 3 5 3" xfId="30763" xr:uid="{00000000-0005-0000-0000-00002E540000}"/>
    <cellStyle name="SAPBEXaggItemX 3 6" xfId="20396" xr:uid="{00000000-0005-0000-0000-00002F540000}"/>
    <cellStyle name="SAPBEXaggItemX 3 6 2" xfId="26165" xr:uid="{00000000-0005-0000-0000-000030540000}"/>
    <cellStyle name="SAPBEXaggItemX 3 6 3" xfId="33869" xr:uid="{00000000-0005-0000-0000-000031540000}"/>
    <cellStyle name="SAPBEXaggItemX 3 7" xfId="14247" xr:uid="{00000000-0005-0000-0000-000032540000}"/>
    <cellStyle name="SAPBEXaggItemX 3 7 2" xfId="28634" xr:uid="{00000000-0005-0000-0000-000033540000}"/>
    <cellStyle name="SAPBEXaggItemX 4" xfId="3405" xr:uid="{00000000-0005-0000-0000-000034540000}"/>
    <cellStyle name="SAPBEXaggItemX 4 2" xfId="5161" xr:uid="{00000000-0005-0000-0000-000035540000}"/>
    <cellStyle name="SAPBEXaggItemX 4 2 2" xfId="5901" xr:uid="{00000000-0005-0000-0000-000036540000}"/>
    <cellStyle name="SAPBEXaggItemX 4 2 2 2" xfId="6988" xr:uid="{00000000-0005-0000-0000-000037540000}"/>
    <cellStyle name="SAPBEXaggItemX 4 2 2 2 2" xfId="20284" xr:uid="{00000000-0005-0000-0000-000038540000}"/>
    <cellStyle name="SAPBEXaggItemX 4 2 2 2 2 2" xfId="26054" xr:uid="{00000000-0005-0000-0000-000039540000}"/>
    <cellStyle name="SAPBEXaggItemX 4 2 2 2 2 3" xfId="33757" xr:uid="{00000000-0005-0000-0000-00003A540000}"/>
    <cellStyle name="SAPBEXaggItemX 4 2 2 2 3" xfId="20448" xr:uid="{00000000-0005-0000-0000-00003B540000}"/>
    <cellStyle name="SAPBEXaggItemX 4 2 2 2 3 2" xfId="26216" xr:uid="{00000000-0005-0000-0000-00003C540000}"/>
    <cellStyle name="SAPBEXaggItemX 4 2 2 2 3 3" xfId="33920" xr:uid="{00000000-0005-0000-0000-00003D540000}"/>
    <cellStyle name="SAPBEXaggItemX 4 2 2 2 4" xfId="16816" xr:uid="{00000000-0005-0000-0000-00003E540000}"/>
    <cellStyle name="SAPBEXaggItemX 4 2 2 2 4 2" xfId="30369" xr:uid="{00000000-0005-0000-0000-00003F540000}"/>
    <cellStyle name="SAPBEXaggItemX 4 2 2 2 5" xfId="22692" xr:uid="{00000000-0005-0000-0000-000040540000}"/>
    <cellStyle name="SAPBEXaggItemX 4 2 2 2 5 2" xfId="36155" xr:uid="{00000000-0005-0000-0000-000041540000}"/>
    <cellStyle name="SAPBEXaggItemX 4 2 2 2 6" xfId="28444" xr:uid="{00000000-0005-0000-0000-000042540000}"/>
    <cellStyle name="SAPBEXaggItemX 4 2 2 3" xfId="19335" xr:uid="{00000000-0005-0000-0000-000043540000}"/>
    <cellStyle name="SAPBEXaggItemX 4 2 2 3 2" xfId="25106" xr:uid="{00000000-0005-0000-0000-000044540000}"/>
    <cellStyle name="SAPBEXaggItemX 4 2 2 3 3" xfId="32808" xr:uid="{00000000-0005-0000-0000-000045540000}"/>
    <cellStyle name="SAPBEXaggItemX 4 2 2 4" xfId="18047" xr:uid="{00000000-0005-0000-0000-000046540000}"/>
    <cellStyle name="SAPBEXaggItemX 4 2 2 4 2" xfId="23851" xr:uid="{00000000-0005-0000-0000-000047540000}"/>
    <cellStyle name="SAPBEXaggItemX 4 2 2 4 3" xfId="31548" xr:uid="{00000000-0005-0000-0000-000048540000}"/>
    <cellStyle name="SAPBEXaggItemX 4 2 2 5" xfId="15730" xr:uid="{00000000-0005-0000-0000-000049540000}"/>
    <cellStyle name="SAPBEXaggItemX 4 2 2 5 2" xfId="29471" xr:uid="{00000000-0005-0000-0000-00004A540000}"/>
    <cellStyle name="SAPBEXaggItemX 4 2 2 6" xfId="21793" xr:uid="{00000000-0005-0000-0000-00004B540000}"/>
    <cellStyle name="SAPBEXaggItemX 4 2 2 6 2" xfId="35256" xr:uid="{00000000-0005-0000-0000-00004C540000}"/>
    <cellStyle name="SAPBEXaggItemX 4 2 2 7" xfId="27545" xr:uid="{00000000-0005-0000-0000-00004D540000}"/>
    <cellStyle name="SAPBEXaggItemX 4 2 3" xfId="6250" xr:uid="{00000000-0005-0000-0000-00004E540000}"/>
    <cellStyle name="SAPBEXaggItemX 4 2 3 2" xfId="19628" xr:uid="{00000000-0005-0000-0000-00004F540000}"/>
    <cellStyle name="SAPBEXaggItemX 4 2 3 2 2" xfId="25398" xr:uid="{00000000-0005-0000-0000-000050540000}"/>
    <cellStyle name="SAPBEXaggItemX 4 2 3 2 3" xfId="33101" xr:uid="{00000000-0005-0000-0000-000051540000}"/>
    <cellStyle name="SAPBEXaggItemX 4 2 3 3" xfId="20748" xr:uid="{00000000-0005-0000-0000-000052540000}"/>
    <cellStyle name="SAPBEXaggItemX 4 2 3 3 2" xfId="26511" xr:uid="{00000000-0005-0000-0000-000053540000}"/>
    <cellStyle name="SAPBEXaggItemX 4 2 3 3 3" xfId="34216" xr:uid="{00000000-0005-0000-0000-000054540000}"/>
    <cellStyle name="SAPBEXaggItemX 4 2 3 4" xfId="16079" xr:uid="{00000000-0005-0000-0000-000055540000}"/>
    <cellStyle name="SAPBEXaggItemX 4 2 3 4 2" xfId="29744" xr:uid="{00000000-0005-0000-0000-000056540000}"/>
    <cellStyle name="SAPBEXaggItemX 4 2 3 5" xfId="22066" xr:uid="{00000000-0005-0000-0000-000057540000}"/>
    <cellStyle name="SAPBEXaggItemX 4 2 3 5 2" xfId="35529" xr:uid="{00000000-0005-0000-0000-000058540000}"/>
    <cellStyle name="SAPBEXaggItemX 4 2 3 6" xfId="27818" xr:uid="{00000000-0005-0000-0000-000059540000}"/>
    <cellStyle name="SAPBEXaggItemX 4 2 4" xfId="18673" xr:uid="{00000000-0005-0000-0000-00005A540000}"/>
    <cellStyle name="SAPBEXaggItemX 4 2 4 2" xfId="24445" xr:uid="{00000000-0005-0000-0000-00005B540000}"/>
    <cellStyle name="SAPBEXaggItemX 4 2 4 3" xfId="32147" xr:uid="{00000000-0005-0000-0000-00005C540000}"/>
    <cellStyle name="SAPBEXaggItemX 4 2 5" xfId="18288" xr:uid="{00000000-0005-0000-0000-00005D540000}"/>
    <cellStyle name="SAPBEXaggItemX 4 2 5 2" xfId="24070" xr:uid="{00000000-0005-0000-0000-00005E540000}"/>
    <cellStyle name="SAPBEXaggItemX 4 2 5 3" xfId="31771" xr:uid="{00000000-0005-0000-0000-00005F540000}"/>
    <cellStyle name="SAPBEXaggItemX 4 2 6" xfId="14991" xr:uid="{00000000-0005-0000-0000-000060540000}"/>
    <cellStyle name="SAPBEXaggItemX 4 2 6 2" xfId="28844" xr:uid="{00000000-0005-0000-0000-000061540000}"/>
    <cellStyle name="SAPBEXaggItemX 4 2 7" xfId="21165" xr:uid="{00000000-0005-0000-0000-000062540000}"/>
    <cellStyle name="SAPBEXaggItemX 4 2 7 2" xfId="34628" xr:uid="{00000000-0005-0000-0000-000063540000}"/>
    <cellStyle name="SAPBEXaggItemX 4 2 8" xfId="26919" xr:uid="{00000000-0005-0000-0000-000064540000}"/>
    <cellStyle name="SAPBEXaggItemX 4 3" xfId="5470" xr:uid="{00000000-0005-0000-0000-000065540000}"/>
    <cellStyle name="SAPBEXaggItemX 4 3 2" xfId="6557" xr:uid="{00000000-0005-0000-0000-000066540000}"/>
    <cellStyle name="SAPBEXaggItemX 4 3 2 2" xfId="19914" xr:uid="{00000000-0005-0000-0000-000067540000}"/>
    <cellStyle name="SAPBEXaggItemX 4 3 2 2 2" xfId="25684" xr:uid="{00000000-0005-0000-0000-000068540000}"/>
    <cellStyle name="SAPBEXaggItemX 4 3 2 2 3" xfId="33387" xr:uid="{00000000-0005-0000-0000-000069540000}"/>
    <cellStyle name="SAPBEXaggItemX 4 3 2 3" xfId="18051" xr:uid="{00000000-0005-0000-0000-00006A540000}"/>
    <cellStyle name="SAPBEXaggItemX 4 3 2 3 2" xfId="23854" xr:uid="{00000000-0005-0000-0000-00006B540000}"/>
    <cellStyle name="SAPBEXaggItemX 4 3 2 3 3" xfId="31551" xr:uid="{00000000-0005-0000-0000-00006C540000}"/>
    <cellStyle name="SAPBEXaggItemX 4 3 2 4" xfId="16386" xr:uid="{00000000-0005-0000-0000-00006D540000}"/>
    <cellStyle name="SAPBEXaggItemX 4 3 2 4 2" xfId="30021" xr:uid="{00000000-0005-0000-0000-00006E540000}"/>
    <cellStyle name="SAPBEXaggItemX 4 3 2 5" xfId="22343" xr:uid="{00000000-0005-0000-0000-00006F540000}"/>
    <cellStyle name="SAPBEXaggItemX 4 3 2 5 2" xfId="35806" xr:uid="{00000000-0005-0000-0000-000070540000}"/>
    <cellStyle name="SAPBEXaggItemX 4 3 2 6" xfId="28095" xr:uid="{00000000-0005-0000-0000-000071540000}"/>
    <cellStyle name="SAPBEXaggItemX 4 3 3" xfId="18963" xr:uid="{00000000-0005-0000-0000-000072540000}"/>
    <cellStyle name="SAPBEXaggItemX 4 3 3 2" xfId="24735" xr:uid="{00000000-0005-0000-0000-000073540000}"/>
    <cellStyle name="SAPBEXaggItemX 4 3 3 3" xfId="32437" xr:uid="{00000000-0005-0000-0000-000074540000}"/>
    <cellStyle name="SAPBEXaggItemX 4 3 4" xfId="17167" xr:uid="{00000000-0005-0000-0000-000075540000}"/>
    <cellStyle name="SAPBEXaggItemX 4 3 4 2" xfId="23008" xr:uid="{00000000-0005-0000-0000-000076540000}"/>
    <cellStyle name="SAPBEXaggItemX 4 3 4 2 2" xfId="36471" xr:uid="{00000000-0005-0000-0000-000077540000}"/>
    <cellStyle name="SAPBEXaggItemX 4 3 4 3" xfId="30689" xr:uid="{00000000-0005-0000-0000-000078540000}"/>
    <cellStyle name="SAPBEXaggItemX 4 3 5" xfId="15300" xr:uid="{00000000-0005-0000-0000-000079540000}"/>
    <cellStyle name="SAPBEXaggItemX 4 3 5 2" xfId="29123" xr:uid="{00000000-0005-0000-0000-00007A540000}"/>
    <cellStyle name="SAPBEXaggItemX 4 3 6" xfId="21444" xr:uid="{00000000-0005-0000-0000-00007B540000}"/>
    <cellStyle name="SAPBEXaggItemX 4 3 6 2" xfId="34907" xr:uid="{00000000-0005-0000-0000-00007C540000}"/>
    <cellStyle name="SAPBEXaggItemX 4 3 7" xfId="27196" xr:uid="{00000000-0005-0000-0000-00007D540000}"/>
    <cellStyle name="SAPBEXaggItemX 4 4" xfId="6000" xr:uid="{00000000-0005-0000-0000-00007E540000}"/>
    <cellStyle name="SAPBEXaggItemX 4 4 2" xfId="19420" xr:uid="{00000000-0005-0000-0000-00007F540000}"/>
    <cellStyle name="SAPBEXaggItemX 4 4 2 2" xfId="25190" xr:uid="{00000000-0005-0000-0000-000080540000}"/>
    <cellStyle name="SAPBEXaggItemX 4 4 2 3" xfId="32893" xr:uid="{00000000-0005-0000-0000-000081540000}"/>
    <cellStyle name="SAPBEXaggItemX 4 4 3" xfId="17395" xr:uid="{00000000-0005-0000-0000-000082540000}"/>
    <cellStyle name="SAPBEXaggItemX 4 4 3 2" xfId="23221" xr:uid="{00000000-0005-0000-0000-000083540000}"/>
    <cellStyle name="SAPBEXaggItemX 4 4 3 2 2" xfId="36684" xr:uid="{00000000-0005-0000-0000-000084540000}"/>
    <cellStyle name="SAPBEXaggItemX 4 4 3 3" xfId="30909" xr:uid="{00000000-0005-0000-0000-000085540000}"/>
    <cellStyle name="SAPBEXaggItemX 4 4 4" xfId="15829" xr:uid="{00000000-0005-0000-0000-000086540000}"/>
    <cellStyle name="SAPBEXaggItemX 4 4 4 2" xfId="29550" xr:uid="{00000000-0005-0000-0000-000087540000}"/>
    <cellStyle name="SAPBEXaggItemX 4 4 5" xfId="21872" xr:uid="{00000000-0005-0000-0000-000088540000}"/>
    <cellStyle name="SAPBEXaggItemX 4 4 5 2" xfId="35335" xr:uid="{00000000-0005-0000-0000-000089540000}"/>
    <cellStyle name="SAPBEXaggItemX 4 4 6" xfId="27624" xr:uid="{00000000-0005-0000-0000-00008A540000}"/>
    <cellStyle name="SAPBEXaggItemX 4 5" xfId="18004" xr:uid="{00000000-0005-0000-0000-00008B540000}"/>
    <cellStyle name="SAPBEXaggItemX 4 5 2" xfId="23810" xr:uid="{00000000-0005-0000-0000-00008C540000}"/>
    <cellStyle name="SAPBEXaggItemX 4 5 3" xfId="31507" xr:uid="{00000000-0005-0000-0000-00008D540000}"/>
    <cellStyle name="SAPBEXaggItemX 4 6" xfId="20647" xr:uid="{00000000-0005-0000-0000-00008E540000}"/>
    <cellStyle name="SAPBEXaggItemX 4 6 2" xfId="26410" xr:uid="{00000000-0005-0000-0000-00008F540000}"/>
    <cellStyle name="SAPBEXaggItemX 4 6 3" xfId="34115" xr:uid="{00000000-0005-0000-0000-000090540000}"/>
    <cellStyle name="SAPBEXaggItemX 4 7" xfId="14096" xr:uid="{00000000-0005-0000-0000-000091540000}"/>
    <cellStyle name="SAPBEXaggItemX 4 7 2" xfId="28603" xr:uid="{00000000-0005-0000-0000-000092540000}"/>
    <cellStyle name="SAPBEXaggItemX 4 8" xfId="20962" xr:uid="{00000000-0005-0000-0000-000093540000}"/>
    <cellStyle name="SAPBEXaggItemX 4 8 2" xfId="34425" xr:uid="{00000000-0005-0000-0000-000094540000}"/>
    <cellStyle name="SAPBEXaggItemX 4 9" xfId="26729" xr:uid="{00000000-0005-0000-0000-000095540000}"/>
    <cellStyle name="SAPBEXaggItemX 5" xfId="5060" xr:uid="{00000000-0005-0000-0000-000096540000}"/>
    <cellStyle name="SAPBEXaggItemX 5 10" xfId="10665" xr:uid="{00000000-0005-0000-0000-000097540000}"/>
    <cellStyle name="SAPBEXaggItemX 5 2" xfId="5648" xr:uid="{00000000-0005-0000-0000-000098540000}"/>
    <cellStyle name="SAPBEXaggItemX 5 2 2" xfId="6735" xr:uid="{00000000-0005-0000-0000-000099540000}"/>
    <cellStyle name="SAPBEXaggItemX 5 2 2 2" xfId="20057" xr:uid="{00000000-0005-0000-0000-00009A540000}"/>
    <cellStyle name="SAPBEXaggItemX 5 2 2 2 2" xfId="25827" xr:uid="{00000000-0005-0000-0000-00009B540000}"/>
    <cellStyle name="SAPBEXaggItemX 5 2 2 2 3" xfId="33530" xr:uid="{00000000-0005-0000-0000-00009C540000}"/>
    <cellStyle name="SAPBEXaggItemX 5 2 2 3" xfId="17674" xr:uid="{00000000-0005-0000-0000-00009D540000}"/>
    <cellStyle name="SAPBEXaggItemX 5 2 2 3 2" xfId="23489" xr:uid="{00000000-0005-0000-0000-00009E540000}"/>
    <cellStyle name="SAPBEXaggItemX 5 2 2 3 2 2" xfId="36952" xr:uid="{00000000-0005-0000-0000-00009F540000}"/>
    <cellStyle name="SAPBEXaggItemX 5 2 2 3 3" xfId="31180" xr:uid="{00000000-0005-0000-0000-0000A0540000}"/>
    <cellStyle name="SAPBEXaggItemX 5 2 2 4" xfId="16563" xr:uid="{00000000-0005-0000-0000-0000A1540000}"/>
    <cellStyle name="SAPBEXaggItemX 5 2 2 4 2" xfId="30151" xr:uid="{00000000-0005-0000-0000-0000A2540000}"/>
    <cellStyle name="SAPBEXaggItemX 5 2 2 5" xfId="22474" xr:uid="{00000000-0005-0000-0000-0000A3540000}"/>
    <cellStyle name="SAPBEXaggItemX 5 2 2 5 2" xfId="35937" xr:uid="{00000000-0005-0000-0000-0000A4540000}"/>
    <cellStyle name="SAPBEXaggItemX 5 2 2 6" xfId="28226" xr:uid="{00000000-0005-0000-0000-0000A5540000}"/>
    <cellStyle name="SAPBEXaggItemX 5 2 2 7" xfId="11686" xr:uid="{00000000-0005-0000-0000-0000A6540000}"/>
    <cellStyle name="SAPBEXaggItemX 5 2 3" xfId="19107" xr:uid="{00000000-0005-0000-0000-0000A7540000}"/>
    <cellStyle name="SAPBEXaggItemX 5 2 3 2" xfId="24879" xr:uid="{00000000-0005-0000-0000-0000A8540000}"/>
    <cellStyle name="SAPBEXaggItemX 5 2 3 3" xfId="32581" xr:uid="{00000000-0005-0000-0000-0000A9540000}"/>
    <cellStyle name="SAPBEXaggItemX 5 2 4" xfId="20379" xr:uid="{00000000-0005-0000-0000-0000AA540000}"/>
    <cellStyle name="SAPBEXaggItemX 5 2 4 2" xfId="26149" xr:uid="{00000000-0005-0000-0000-0000AB540000}"/>
    <cellStyle name="SAPBEXaggItemX 5 2 4 3" xfId="33852" xr:uid="{00000000-0005-0000-0000-0000AC540000}"/>
    <cellStyle name="SAPBEXaggItemX 5 2 5" xfId="15477" xr:uid="{00000000-0005-0000-0000-0000AD540000}"/>
    <cellStyle name="SAPBEXaggItemX 5 2 5 2" xfId="29253" xr:uid="{00000000-0005-0000-0000-0000AE540000}"/>
    <cellStyle name="SAPBEXaggItemX 5 2 6" xfId="21575" xr:uid="{00000000-0005-0000-0000-0000AF540000}"/>
    <cellStyle name="SAPBEXaggItemX 5 2 6 2" xfId="35038" xr:uid="{00000000-0005-0000-0000-0000B0540000}"/>
    <cellStyle name="SAPBEXaggItemX 5 2 7" xfId="27327" xr:uid="{00000000-0005-0000-0000-0000B1540000}"/>
    <cellStyle name="SAPBEXaggItemX 5 2 8" xfId="11025" xr:uid="{00000000-0005-0000-0000-0000B2540000}"/>
    <cellStyle name="SAPBEXaggItemX 5 3" xfId="5821" xr:uid="{00000000-0005-0000-0000-0000B3540000}"/>
    <cellStyle name="SAPBEXaggItemX 5 3 2" xfId="6908" xr:uid="{00000000-0005-0000-0000-0000B4540000}"/>
    <cellStyle name="SAPBEXaggItemX 5 3 2 2" xfId="20204" xr:uid="{00000000-0005-0000-0000-0000B5540000}"/>
    <cellStyle name="SAPBEXaggItemX 5 3 2 2 2" xfId="25974" xr:uid="{00000000-0005-0000-0000-0000B6540000}"/>
    <cellStyle name="SAPBEXaggItemX 5 3 2 2 3" xfId="33677" xr:uid="{00000000-0005-0000-0000-0000B7540000}"/>
    <cellStyle name="SAPBEXaggItemX 5 3 2 3" xfId="17786" xr:uid="{00000000-0005-0000-0000-0000B8540000}"/>
    <cellStyle name="SAPBEXaggItemX 5 3 2 3 2" xfId="23601" xr:uid="{00000000-0005-0000-0000-0000B9540000}"/>
    <cellStyle name="SAPBEXaggItemX 5 3 2 3 2 2" xfId="37064" xr:uid="{00000000-0005-0000-0000-0000BA540000}"/>
    <cellStyle name="SAPBEXaggItemX 5 3 2 3 3" xfId="31292" xr:uid="{00000000-0005-0000-0000-0000BB540000}"/>
    <cellStyle name="SAPBEXaggItemX 5 3 2 4" xfId="16736" xr:uid="{00000000-0005-0000-0000-0000BC540000}"/>
    <cellStyle name="SAPBEXaggItemX 5 3 2 4 2" xfId="30289" xr:uid="{00000000-0005-0000-0000-0000BD540000}"/>
    <cellStyle name="SAPBEXaggItemX 5 3 2 5" xfId="22612" xr:uid="{00000000-0005-0000-0000-0000BE540000}"/>
    <cellStyle name="SAPBEXaggItemX 5 3 2 5 2" xfId="36075" xr:uid="{00000000-0005-0000-0000-0000BF540000}"/>
    <cellStyle name="SAPBEXaggItemX 5 3 2 6" xfId="28364" xr:uid="{00000000-0005-0000-0000-0000C0540000}"/>
    <cellStyle name="SAPBEXaggItemX 5 3 2 7" xfId="11787" xr:uid="{00000000-0005-0000-0000-0000C1540000}"/>
    <cellStyle name="SAPBEXaggItemX 5 3 3" xfId="19255" xr:uid="{00000000-0005-0000-0000-0000C2540000}"/>
    <cellStyle name="SAPBEXaggItemX 5 3 3 2" xfId="25026" xr:uid="{00000000-0005-0000-0000-0000C3540000}"/>
    <cellStyle name="SAPBEXaggItemX 5 3 3 3" xfId="32728" xr:uid="{00000000-0005-0000-0000-0000C4540000}"/>
    <cellStyle name="SAPBEXaggItemX 5 3 4" xfId="17179" xr:uid="{00000000-0005-0000-0000-0000C5540000}"/>
    <cellStyle name="SAPBEXaggItemX 5 3 4 2" xfId="23018" xr:uid="{00000000-0005-0000-0000-0000C6540000}"/>
    <cellStyle name="SAPBEXaggItemX 5 3 4 2 2" xfId="36481" xr:uid="{00000000-0005-0000-0000-0000C7540000}"/>
    <cellStyle name="SAPBEXaggItemX 5 3 4 3" xfId="30700" xr:uid="{00000000-0005-0000-0000-0000C8540000}"/>
    <cellStyle name="SAPBEXaggItemX 5 3 5" xfId="15650" xr:uid="{00000000-0005-0000-0000-0000C9540000}"/>
    <cellStyle name="SAPBEXaggItemX 5 3 5 2" xfId="29391" xr:uid="{00000000-0005-0000-0000-0000CA540000}"/>
    <cellStyle name="SAPBEXaggItemX 5 3 6" xfId="21713" xr:uid="{00000000-0005-0000-0000-0000CB540000}"/>
    <cellStyle name="SAPBEXaggItemX 5 3 6 2" xfId="35176" xr:uid="{00000000-0005-0000-0000-0000CC540000}"/>
    <cellStyle name="SAPBEXaggItemX 5 3 7" xfId="27465" xr:uid="{00000000-0005-0000-0000-0000CD540000}"/>
    <cellStyle name="SAPBEXaggItemX 5 3 8" xfId="11126" xr:uid="{00000000-0005-0000-0000-0000CE540000}"/>
    <cellStyle name="SAPBEXaggItemX 5 4" xfId="6152" xr:uid="{00000000-0005-0000-0000-0000CF540000}"/>
    <cellStyle name="SAPBEXaggItemX 5 4 2" xfId="19544" xr:uid="{00000000-0005-0000-0000-0000D0540000}"/>
    <cellStyle name="SAPBEXaggItemX 5 4 2 2" xfId="25314" xr:uid="{00000000-0005-0000-0000-0000D1540000}"/>
    <cellStyle name="SAPBEXaggItemX 5 4 2 3" xfId="33017" xr:uid="{00000000-0005-0000-0000-0000D2540000}"/>
    <cellStyle name="SAPBEXaggItemX 5 4 3" xfId="18111" xr:uid="{00000000-0005-0000-0000-0000D3540000}"/>
    <cellStyle name="SAPBEXaggItemX 5 4 3 2" xfId="23913" xr:uid="{00000000-0005-0000-0000-0000D4540000}"/>
    <cellStyle name="SAPBEXaggItemX 5 4 3 3" xfId="31610" xr:uid="{00000000-0005-0000-0000-0000D5540000}"/>
    <cellStyle name="SAPBEXaggItemX 5 4 4" xfId="15981" xr:uid="{00000000-0005-0000-0000-0000D6540000}"/>
    <cellStyle name="SAPBEXaggItemX 5 4 4 2" xfId="29664" xr:uid="{00000000-0005-0000-0000-0000D7540000}"/>
    <cellStyle name="SAPBEXaggItemX 5 4 5" xfId="21986" xr:uid="{00000000-0005-0000-0000-0000D8540000}"/>
    <cellStyle name="SAPBEXaggItemX 5 4 5 2" xfId="35449" xr:uid="{00000000-0005-0000-0000-0000D9540000}"/>
    <cellStyle name="SAPBEXaggItemX 5 4 6" xfId="27738" xr:uid="{00000000-0005-0000-0000-0000DA540000}"/>
    <cellStyle name="SAPBEXaggItemX 5 4 7" xfId="11328" xr:uid="{00000000-0005-0000-0000-0000DB540000}"/>
    <cellStyle name="SAPBEXaggItemX 5 5" xfId="18592" xr:uid="{00000000-0005-0000-0000-0000DC540000}"/>
    <cellStyle name="SAPBEXaggItemX 5 5 2" xfId="24364" xr:uid="{00000000-0005-0000-0000-0000DD540000}"/>
    <cellStyle name="SAPBEXaggItemX 5 5 3" xfId="32066" xr:uid="{00000000-0005-0000-0000-0000DE540000}"/>
    <cellStyle name="SAPBEXaggItemX 5 6" xfId="17069" xr:uid="{00000000-0005-0000-0000-0000DF540000}"/>
    <cellStyle name="SAPBEXaggItemX 5 6 2" xfId="22911" xr:uid="{00000000-0005-0000-0000-0000E0540000}"/>
    <cellStyle name="SAPBEXaggItemX 5 6 2 2" xfId="36374" xr:uid="{00000000-0005-0000-0000-0000E1540000}"/>
    <cellStyle name="SAPBEXaggItemX 5 6 3" xfId="30592" xr:uid="{00000000-0005-0000-0000-0000E2540000}"/>
    <cellStyle name="SAPBEXaggItemX 5 7" xfId="14890" xr:uid="{00000000-0005-0000-0000-0000E3540000}"/>
    <cellStyle name="SAPBEXaggItemX 5 7 2" xfId="28764" xr:uid="{00000000-0005-0000-0000-0000E4540000}"/>
    <cellStyle name="SAPBEXaggItemX 5 8" xfId="21085" xr:uid="{00000000-0005-0000-0000-0000E5540000}"/>
    <cellStyle name="SAPBEXaggItemX 5 8 2" xfId="34548" xr:uid="{00000000-0005-0000-0000-0000E6540000}"/>
    <cellStyle name="SAPBEXaggItemX 5 9" xfId="26839" xr:uid="{00000000-0005-0000-0000-0000E7540000}"/>
    <cellStyle name="SAPBEXaggItemX 6" xfId="5259" xr:uid="{00000000-0005-0000-0000-0000E8540000}"/>
    <cellStyle name="SAPBEXaggItemX 6 2" xfId="6346" xr:uid="{00000000-0005-0000-0000-0000E9540000}"/>
    <cellStyle name="SAPBEXaggItemX 6 2 2" xfId="19713" xr:uid="{00000000-0005-0000-0000-0000EA540000}"/>
    <cellStyle name="SAPBEXaggItemX 6 2 2 2" xfId="25483" xr:uid="{00000000-0005-0000-0000-0000EB540000}"/>
    <cellStyle name="SAPBEXaggItemX 6 2 2 3" xfId="33186" xr:uid="{00000000-0005-0000-0000-0000EC540000}"/>
    <cellStyle name="SAPBEXaggItemX 6 2 3" xfId="18187" xr:uid="{00000000-0005-0000-0000-0000ED540000}"/>
    <cellStyle name="SAPBEXaggItemX 6 2 3 2" xfId="23985" xr:uid="{00000000-0005-0000-0000-0000EE540000}"/>
    <cellStyle name="SAPBEXaggItemX 6 2 3 3" xfId="31683" xr:uid="{00000000-0005-0000-0000-0000EF540000}"/>
    <cellStyle name="SAPBEXaggItemX 6 2 4" xfId="16175" xr:uid="{00000000-0005-0000-0000-0000F0540000}"/>
    <cellStyle name="SAPBEXaggItemX 6 2 4 2" xfId="29823" xr:uid="{00000000-0005-0000-0000-0000F1540000}"/>
    <cellStyle name="SAPBEXaggItemX 6 2 5" xfId="22145" xr:uid="{00000000-0005-0000-0000-0000F2540000}"/>
    <cellStyle name="SAPBEXaggItemX 6 2 5 2" xfId="35608" xr:uid="{00000000-0005-0000-0000-0000F3540000}"/>
    <cellStyle name="SAPBEXaggItemX 6 2 6" xfId="27897" xr:uid="{00000000-0005-0000-0000-0000F4540000}"/>
    <cellStyle name="SAPBEXaggItemX 6 2 7" xfId="11459" xr:uid="{00000000-0005-0000-0000-0000F5540000}"/>
    <cellStyle name="SAPBEXaggItemX 6 3" xfId="18761" xr:uid="{00000000-0005-0000-0000-0000F6540000}"/>
    <cellStyle name="SAPBEXaggItemX 6 3 2" xfId="24533" xr:uid="{00000000-0005-0000-0000-0000F7540000}"/>
    <cellStyle name="SAPBEXaggItemX 6 3 3" xfId="32235" xr:uid="{00000000-0005-0000-0000-0000F8540000}"/>
    <cellStyle name="SAPBEXaggItemX 6 4" xfId="18147" xr:uid="{00000000-0005-0000-0000-0000F9540000}"/>
    <cellStyle name="SAPBEXaggItemX 6 4 2" xfId="23947" xr:uid="{00000000-0005-0000-0000-0000FA540000}"/>
    <cellStyle name="SAPBEXaggItemX 6 4 3" xfId="31644" xr:uid="{00000000-0005-0000-0000-0000FB540000}"/>
    <cellStyle name="SAPBEXaggItemX 6 5" xfId="15089" xr:uid="{00000000-0005-0000-0000-0000FC540000}"/>
    <cellStyle name="SAPBEXaggItemX 6 5 2" xfId="28925" xr:uid="{00000000-0005-0000-0000-0000FD540000}"/>
    <cellStyle name="SAPBEXaggItemX 6 6" xfId="21246" xr:uid="{00000000-0005-0000-0000-0000FE540000}"/>
    <cellStyle name="SAPBEXaggItemX 6 6 2" xfId="34709" xr:uid="{00000000-0005-0000-0000-0000FF540000}"/>
    <cellStyle name="SAPBEXaggItemX 6 7" xfId="26998" xr:uid="{00000000-0005-0000-0000-000000550000}"/>
    <cellStyle name="SAPBEXaggItemX 6 8" xfId="10798" xr:uid="{00000000-0005-0000-0000-000001550000}"/>
    <cellStyle name="SAPBEXaggItemX 7" xfId="5491" xr:uid="{00000000-0005-0000-0000-000002550000}"/>
    <cellStyle name="SAPBEXaggItemX 7 2" xfId="6578" xr:uid="{00000000-0005-0000-0000-000003550000}"/>
    <cellStyle name="SAPBEXaggItemX 7 2 2" xfId="19929" xr:uid="{00000000-0005-0000-0000-000004550000}"/>
    <cellStyle name="SAPBEXaggItemX 7 2 2 2" xfId="25699" xr:uid="{00000000-0005-0000-0000-000005550000}"/>
    <cellStyle name="SAPBEXaggItemX 7 2 2 3" xfId="33402" xr:uid="{00000000-0005-0000-0000-000006550000}"/>
    <cellStyle name="SAPBEXaggItemX 7 2 3" xfId="20540" xr:uid="{00000000-0005-0000-0000-000007550000}"/>
    <cellStyle name="SAPBEXaggItemX 7 2 3 2" xfId="26305" xr:uid="{00000000-0005-0000-0000-000008550000}"/>
    <cellStyle name="SAPBEXaggItemX 7 2 3 3" xfId="34009" xr:uid="{00000000-0005-0000-0000-000009550000}"/>
    <cellStyle name="SAPBEXaggItemX 7 2 4" xfId="16407" xr:uid="{00000000-0005-0000-0000-00000A550000}"/>
    <cellStyle name="SAPBEXaggItemX 7 2 4 2" xfId="30034" xr:uid="{00000000-0005-0000-0000-00000B550000}"/>
    <cellStyle name="SAPBEXaggItemX 7 2 5" xfId="22356" xr:uid="{00000000-0005-0000-0000-00000C550000}"/>
    <cellStyle name="SAPBEXaggItemX 7 2 5 2" xfId="35819" xr:uid="{00000000-0005-0000-0000-00000D550000}"/>
    <cellStyle name="SAPBEXaggItemX 7 2 6" xfId="28108" xr:uid="{00000000-0005-0000-0000-00000E550000}"/>
    <cellStyle name="SAPBEXaggItemX 7 2 7" xfId="11611" xr:uid="{00000000-0005-0000-0000-00000F550000}"/>
    <cellStyle name="SAPBEXaggItemX 7 3" xfId="18978" xr:uid="{00000000-0005-0000-0000-000010550000}"/>
    <cellStyle name="SAPBEXaggItemX 7 3 2" xfId="24750" xr:uid="{00000000-0005-0000-0000-000011550000}"/>
    <cellStyle name="SAPBEXaggItemX 7 3 3" xfId="32452" xr:uid="{00000000-0005-0000-0000-000012550000}"/>
    <cellStyle name="SAPBEXaggItemX 7 4" xfId="17385" xr:uid="{00000000-0005-0000-0000-000013550000}"/>
    <cellStyle name="SAPBEXaggItemX 7 4 2" xfId="23212" xr:uid="{00000000-0005-0000-0000-000014550000}"/>
    <cellStyle name="SAPBEXaggItemX 7 4 2 2" xfId="36675" xr:uid="{00000000-0005-0000-0000-000015550000}"/>
    <cellStyle name="SAPBEXaggItemX 7 4 3" xfId="30900" xr:uid="{00000000-0005-0000-0000-000016550000}"/>
    <cellStyle name="SAPBEXaggItemX 7 5" xfId="15321" xr:uid="{00000000-0005-0000-0000-000017550000}"/>
    <cellStyle name="SAPBEXaggItemX 7 5 2" xfId="29136" xr:uid="{00000000-0005-0000-0000-000018550000}"/>
    <cellStyle name="SAPBEXaggItemX 7 6" xfId="21457" xr:uid="{00000000-0005-0000-0000-000019550000}"/>
    <cellStyle name="SAPBEXaggItemX 7 6 2" xfId="34920" xr:uid="{00000000-0005-0000-0000-00001A550000}"/>
    <cellStyle name="SAPBEXaggItemX 7 7" xfId="27209" xr:uid="{00000000-0005-0000-0000-00001B550000}"/>
    <cellStyle name="SAPBEXaggItemX 7 8" xfId="10950" xr:uid="{00000000-0005-0000-0000-00001C550000}"/>
    <cellStyle name="SAPBEXaggItemX 8" xfId="17012" xr:uid="{00000000-0005-0000-0000-00001D550000}"/>
    <cellStyle name="SAPBEXaggItemX 8 2" xfId="22858" xr:uid="{00000000-0005-0000-0000-00001E550000}"/>
    <cellStyle name="SAPBEXaggItemX 8 2 2" xfId="36321" xr:uid="{00000000-0005-0000-0000-00001F550000}"/>
    <cellStyle name="SAPBEXaggItemX 8 3" xfId="30539" xr:uid="{00000000-0005-0000-0000-000020550000}"/>
    <cellStyle name="SAPBEXaggItemX 9" xfId="17290" xr:uid="{00000000-0005-0000-0000-000021550000}"/>
    <cellStyle name="SAPBEXaggItemX 9 2" xfId="23120" xr:uid="{00000000-0005-0000-0000-000022550000}"/>
    <cellStyle name="SAPBEXaggItemX 9 2 2" xfId="36583" xr:uid="{00000000-0005-0000-0000-000023550000}"/>
    <cellStyle name="SAPBEXaggItemX 9 3" xfId="30807" xr:uid="{00000000-0005-0000-0000-000024550000}"/>
    <cellStyle name="SAPBEXchaText" xfId="379" xr:uid="{00000000-0005-0000-0000-000025550000}"/>
    <cellStyle name="SAPBEXchaText 2" xfId="616" xr:uid="{00000000-0005-0000-0000-000026550000}"/>
    <cellStyle name="SAPBEXchaText 2 2" xfId="7467" xr:uid="{00000000-0005-0000-0000-000027550000}"/>
    <cellStyle name="SAPBEXchaText 3" xfId="900" xr:uid="{00000000-0005-0000-0000-000028550000}"/>
    <cellStyle name="SAPBEXchaText 3 2" xfId="7661" xr:uid="{00000000-0005-0000-0000-000029550000}"/>
    <cellStyle name="SAPBEXchaText 4" xfId="5275" xr:uid="{00000000-0005-0000-0000-00002A550000}"/>
    <cellStyle name="SAPBEXchaText 4 2" xfId="6362" xr:uid="{00000000-0005-0000-0000-00002B550000}"/>
    <cellStyle name="SAPBEXchaText 4 2 2" xfId="19729" xr:uid="{00000000-0005-0000-0000-00002C550000}"/>
    <cellStyle name="SAPBEXchaText 4 2 2 2" xfId="25499" xr:uid="{00000000-0005-0000-0000-00002D550000}"/>
    <cellStyle name="SAPBEXchaText 4 2 2 3" xfId="33202" xr:uid="{00000000-0005-0000-0000-00002E550000}"/>
    <cellStyle name="SAPBEXchaText 4 2 3" xfId="17503" xr:uid="{00000000-0005-0000-0000-00002F550000}"/>
    <cellStyle name="SAPBEXchaText 4 2 3 2" xfId="23326" xr:uid="{00000000-0005-0000-0000-000030550000}"/>
    <cellStyle name="SAPBEXchaText 4 2 3 2 2" xfId="36789" xr:uid="{00000000-0005-0000-0000-000031550000}"/>
    <cellStyle name="SAPBEXchaText 4 2 3 3" xfId="31014" xr:uid="{00000000-0005-0000-0000-000032550000}"/>
    <cellStyle name="SAPBEXchaText 4 2 4" xfId="16191" xr:uid="{00000000-0005-0000-0000-000033550000}"/>
    <cellStyle name="SAPBEXchaText 4 2 4 2" xfId="29839" xr:uid="{00000000-0005-0000-0000-000034550000}"/>
    <cellStyle name="SAPBEXchaText 4 2 5" xfId="22161" xr:uid="{00000000-0005-0000-0000-000035550000}"/>
    <cellStyle name="SAPBEXchaText 4 2 5 2" xfId="35624" xr:uid="{00000000-0005-0000-0000-000036550000}"/>
    <cellStyle name="SAPBEXchaText 4 2 6" xfId="27913" xr:uid="{00000000-0005-0000-0000-000037550000}"/>
    <cellStyle name="SAPBEXchaText 4 2 7" xfId="11475" xr:uid="{00000000-0005-0000-0000-000038550000}"/>
    <cellStyle name="SAPBEXchaText 4 3" xfId="18777" xr:uid="{00000000-0005-0000-0000-000039550000}"/>
    <cellStyle name="SAPBEXchaText 4 3 2" xfId="24549" xr:uid="{00000000-0005-0000-0000-00003A550000}"/>
    <cellStyle name="SAPBEXchaText 4 3 3" xfId="32251" xr:uid="{00000000-0005-0000-0000-00003B550000}"/>
    <cellStyle name="SAPBEXchaText 4 4" xfId="20484" xr:uid="{00000000-0005-0000-0000-00003C550000}"/>
    <cellStyle name="SAPBEXchaText 4 4 2" xfId="26252" xr:uid="{00000000-0005-0000-0000-00003D550000}"/>
    <cellStyle name="SAPBEXchaText 4 4 3" xfId="33956" xr:uid="{00000000-0005-0000-0000-00003E550000}"/>
    <cellStyle name="SAPBEXchaText 4 5" xfId="15105" xr:uid="{00000000-0005-0000-0000-00003F550000}"/>
    <cellStyle name="SAPBEXchaText 4 5 2" xfId="28941" xr:uid="{00000000-0005-0000-0000-000040550000}"/>
    <cellStyle name="SAPBEXchaText 4 6" xfId="21262" xr:uid="{00000000-0005-0000-0000-000041550000}"/>
    <cellStyle name="SAPBEXchaText 4 6 2" xfId="34725" xr:uid="{00000000-0005-0000-0000-000042550000}"/>
    <cellStyle name="SAPBEXchaText 4 7" xfId="27014" xr:uid="{00000000-0005-0000-0000-000043550000}"/>
    <cellStyle name="SAPBEXchaText 4 8" xfId="10814" xr:uid="{00000000-0005-0000-0000-000044550000}"/>
    <cellStyle name="SAPBEXchaText 5" xfId="17013" xr:uid="{00000000-0005-0000-0000-000045550000}"/>
    <cellStyle name="SAPBEXchaText 5 2" xfId="22859" xr:uid="{00000000-0005-0000-0000-000046550000}"/>
    <cellStyle name="SAPBEXchaText 5 2 2" xfId="36322" xr:uid="{00000000-0005-0000-0000-000047550000}"/>
    <cellStyle name="SAPBEXchaText 5 3" xfId="30540" xr:uid="{00000000-0005-0000-0000-000048550000}"/>
    <cellStyle name="SAPBEXchaText 6" xfId="17065" xr:uid="{00000000-0005-0000-0000-000049550000}"/>
    <cellStyle name="SAPBEXchaText 6 2" xfId="22907" xr:uid="{00000000-0005-0000-0000-00004A550000}"/>
    <cellStyle name="SAPBEXchaText 6 2 2" xfId="36370" xr:uid="{00000000-0005-0000-0000-00004B550000}"/>
    <cellStyle name="SAPBEXchaText 6 3" xfId="30588" xr:uid="{00000000-0005-0000-0000-00004C550000}"/>
    <cellStyle name="SAPBEXchaText 7" xfId="12012" xr:uid="{00000000-0005-0000-0000-00004D550000}"/>
    <cellStyle name="SAPBEXchaText 7 2" xfId="28549" xr:uid="{00000000-0005-0000-0000-00004E550000}"/>
    <cellStyle name="SAPBEXchaText 8" xfId="7264" xr:uid="{00000000-0005-0000-0000-00004F550000}"/>
    <cellStyle name="SAPBEXexcBad7" xfId="380" xr:uid="{00000000-0005-0000-0000-000050550000}"/>
    <cellStyle name="SAPBEXexcBad7 2" xfId="617" xr:uid="{00000000-0005-0000-0000-000051550000}"/>
    <cellStyle name="SAPBEXexcBad7 2 2" xfId="5083" xr:uid="{00000000-0005-0000-0000-000052550000}"/>
    <cellStyle name="SAPBEXexcBad7 2 2 10" xfId="10687" xr:uid="{00000000-0005-0000-0000-000053550000}"/>
    <cellStyle name="SAPBEXexcBad7 2 2 2" xfId="5671" xr:uid="{00000000-0005-0000-0000-000054550000}"/>
    <cellStyle name="SAPBEXexcBad7 2 2 2 2" xfId="6758" xr:uid="{00000000-0005-0000-0000-000055550000}"/>
    <cellStyle name="SAPBEXexcBad7 2 2 2 2 2" xfId="20080" xr:uid="{00000000-0005-0000-0000-000056550000}"/>
    <cellStyle name="SAPBEXexcBad7 2 2 2 2 2 2" xfId="25850" xr:uid="{00000000-0005-0000-0000-000057550000}"/>
    <cellStyle name="SAPBEXexcBad7 2 2 2 2 2 3" xfId="33553" xr:uid="{00000000-0005-0000-0000-000058550000}"/>
    <cellStyle name="SAPBEXexcBad7 2 2 2 2 3" xfId="18141" xr:uid="{00000000-0005-0000-0000-000059550000}"/>
    <cellStyle name="SAPBEXexcBad7 2 2 2 2 3 2" xfId="23941" xr:uid="{00000000-0005-0000-0000-00005A550000}"/>
    <cellStyle name="SAPBEXexcBad7 2 2 2 2 3 3" xfId="31638" xr:uid="{00000000-0005-0000-0000-00005B550000}"/>
    <cellStyle name="SAPBEXexcBad7 2 2 2 2 4" xfId="16586" xr:uid="{00000000-0005-0000-0000-00005C550000}"/>
    <cellStyle name="SAPBEXexcBad7 2 2 2 2 4 2" xfId="30173" xr:uid="{00000000-0005-0000-0000-00005D550000}"/>
    <cellStyle name="SAPBEXexcBad7 2 2 2 2 5" xfId="22496" xr:uid="{00000000-0005-0000-0000-00005E550000}"/>
    <cellStyle name="SAPBEXexcBad7 2 2 2 2 5 2" xfId="35959" xr:uid="{00000000-0005-0000-0000-00005F550000}"/>
    <cellStyle name="SAPBEXexcBad7 2 2 2 2 6" xfId="28248" xr:uid="{00000000-0005-0000-0000-000060550000}"/>
    <cellStyle name="SAPBEXexcBad7 2 2 2 2 7" xfId="11708" xr:uid="{00000000-0005-0000-0000-000061550000}"/>
    <cellStyle name="SAPBEXexcBad7 2 2 2 3" xfId="19130" xr:uid="{00000000-0005-0000-0000-000062550000}"/>
    <cellStyle name="SAPBEXexcBad7 2 2 2 3 2" xfId="24901" xr:uid="{00000000-0005-0000-0000-000063550000}"/>
    <cellStyle name="SAPBEXexcBad7 2 2 2 3 3" xfId="32603" xr:uid="{00000000-0005-0000-0000-000064550000}"/>
    <cellStyle name="SAPBEXexcBad7 2 2 2 4" xfId="17295" xr:uid="{00000000-0005-0000-0000-000065550000}"/>
    <cellStyle name="SAPBEXexcBad7 2 2 2 4 2" xfId="23125" xr:uid="{00000000-0005-0000-0000-000066550000}"/>
    <cellStyle name="SAPBEXexcBad7 2 2 2 4 2 2" xfId="36588" xr:uid="{00000000-0005-0000-0000-000067550000}"/>
    <cellStyle name="SAPBEXexcBad7 2 2 2 4 3" xfId="30812" xr:uid="{00000000-0005-0000-0000-000068550000}"/>
    <cellStyle name="SAPBEXexcBad7 2 2 2 5" xfId="15500" xr:uid="{00000000-0005-0000-0000-000069550000}"/>
    <cellStyle name="SAPBEXexcBad7 2 2 2 5 2" xfId="29275" xr:uid="{00000000-0005-0000-0000-00006A550000}"/>
    <cellStyle name="SAPBEXexcBad7 2 2 2 6" xfId="21597" xr:uid="{00000000-0005-0000-0000-00006B550000}"/>
    <cellStyle name="SAPBEXexcBad7 2 2 2 6 2" xfId="35060" xr:uid="{00000000-0005-0000-0000-00006C550000}"/>
    <cellStyle name="SAPBEXexcBad7 2 2 2 7" xfId="27349" xr:uid="{00000000-0005-0000-0000-00006D550000}"/>
    <cellStyle name="SAPBEXexcBad7 2 2 2 8" xfId="11047" xr:uid="{00000000-0005-0000-0000-00006E550000}"/>
    <cellStyle name="SAPBEXexcBad7 2 2 3" xfId="5843" xr:uid="{00000000-0005-0000-0000-00006F550000}"/>
    <cellStyle name="SAPBEXexcBad7 2 2 3 2" xfId="6930" xr:uid="{00000000-0005-0000-0000-000070550000}"/>
    <cellStyle name="SAPBEXexcBad7 2 2 3 2 2" xfId="20226" xr:uid="{00000000-0005-0000-0000-000071550000}"/>
    <cellStyle name="SAPBEXexcBad7 2 2 3 2 2 2" xfId="25996" xr:uid="{00000000-0005-0000-0000-000072550000}"/>
    <cellStyle name="SAPBEXexcBad7 2 2 3 2 2 3" xfId="33699" xr:uid="{00000000-0005-0000-0000-000073550000}"/>
    <cellStyle name="SAPBEXexcBad7 2 2 3 2 3" xfId="20433" xr:uid="{00000000-0005-0000-0000-000074550000}"/>
    <cellStyle name="SAPBEXexcBad7 2 2 3 2 3 2" xfId="26201" xr:uid="{00000000-0005-0000-0000-000075550000}"/>
    <cellStyle name="SAPBEXexcBad7 2 2 3 2 3 3" xfId="33905" xr:uid="{00000000-0005-0000-0000-000076550000}"/>
    <cellStyle name="SAPBEXexcBad7 2 2 3 2 4" xfId="16758" xr:uid="{00000000-0005-0000-0000-000077550000}"/>
    <cellStyle name="SAPBEXexcBad7 2 2 3 2 4 2" xfId="30311" xr:uid="{00000000-0005-0000-0000-000078550000}"/>
    <cellStyle name="SAPBEXexcBad7 2 2 3 2 5" xfId="22634" xr:uid="{00000000-0005-0000-0000-000079550000}"/>
    <cellStyle name="SAPBEXexcBad7 2 2 3 2 5 2" xfId="36097" xr:uid="{00000000-0005-0000-0000-00007A550000}"/>
    <cellStyle name="SAPBEXexcBad7 2 2 3 2 6" xfId="28386" xr:uid="{00000000-0005-0000-0000-00007B550000}"/>
    <cellStyle name="SAPBEXexcBad7 2 2 3 2 7" xfId="11809" xr:uid="{00000000-0005-0000-0000-00007C550000}"/>
    <cellStyle name="SAPBEXexcBad7 2 2 3 3" xfId="19277" xr:uid="{00000000-0005-0000-0000-00007D550000}"/>
    <cellStyle name="SAPBEXexcBad7 2 2 3 3 2" xfId="25048" xr:uid="{00000000-0005-0000-0000-00007E550000}"/>
    <cellStyle name="SAPBEXexcBad7 2 2 3 3 3" xfId="32750" xr:uid="{00000000-0005-0000-0000-00007F550000}"/>
    <cellStyle name="SAPBEXexcBad7 2 2 3 4" xfId="18571" xr:uid="{00000000-0005-0000-0000-000080550000}"/>
    <cellStyle name="SAPBEXexcBad7 2 2 3 4 2" xfId="24343" xr:uid="{00000000-0005-0000-0000-000081550000}"/>
    <cellStyle name="SAPBEXexcBad7 2 2 3 4 3" xfId="32045" xr:uid="{00000000-0005-0000-0000-000082550000}"/>
    <cellStyle name="SAPBEXexcBad7 2 2 3 5" xfId="15672" xr:uid="{00000000-0005-0000-0000-000083550000}"/>
    <cellStyle name="SAPBEXexcBad7 2 2 3 5 2" xfId="29413" xr:uid="{00000000-0005-0000-0000-000084550000}"/>
    <cellStyle name="SAPBEXexcBad7 2 2 3 6" xfId="21735" xr:uid="{00000000-0005-0000-0000-000085550000}"/>
    <cellStyle name="SAPBEXexcBad7 2 2 3 6 2" xfId="35198" xr:uid="{00000000-0005-0000-0000-000086550000}"/>
    <cellStyle name="SAPBEXexcBad7 2 2 3 7" xfId="27487" xr:uid="{00000000-0005-0000-0000-000087550000}"/>
    <cellStyle name="SAPBEXexcBad7 2 2 3 8" xfId="11148" xr:uid="{00000000-0005-0000-0000-000088550000}"/>
    <cellStyle name="SAPBEXexcBad7 2 2 4" xfId="6175" xr:uid="{00000000-0005-0000-0000-000089550000}"/>
    <cellStyle name="SAPBEXexcBad7 2 2 4 2" xfId="19566" xr:uid="{00000000-0005-0000-0000-00008A550000}"/>
    <cellStyle name="SAPBEXexcBad7 2 2 4 2 2" xfId="25336" xr:uid="{00000000-0005-0000-0000-00008B550000}"/>
    <cellStyle name="SAPBEXexcBad7 2 2 4 2 3" xfId="33039" xr:uid="{00000000-0005-0000-0000-00008C550000}"/>
    <cellStyle name="SAPBEXexcBad7 2 2 4 3" xfId="17880" xr:uid="{00000000-0005-0000-0000-00008D550000}"/>
    <cellStyle name="SAPBEXexcBad7 2 2 4 3 2" xfId="23691" xr:uid="{00000000-0005-0000-0000-00008E550000}"/>
    <cellStyle name="SAPBEXexcBad7 2 2 4 3 2 2" xfId="37154" xr:uid="{00000000-0005-0000-0000-00008F550000}"/>
    <cellStyle name="SAPBEXexcBad7 2 2 4 3 3" xfId="31384" xr:uid="{00000000-0005-0000-0000-000090550000}"/>
    <cellStyle name="SAPBEXexcBad7 2 2 4 4" xfId="16004" xr:uid="{00000000-0005-0000-0000-000091550000}"/>
    <cellStyle name="SAPBEXexcBad7 2 2 4 4 2" xfId="29686" xr:uid="{00000000-0005-0000-0000-000092550000}"/>
    <cellStyle name="SAPBEXexcBad7 2 2 4 5" xfId="22008" xr:uid="{00000000-0005-0000-0000-000093550000}"/>
    <cellStyle name="SAPBEXexcBad7 2 2 4 5 2" xfId="35471" xr:uid="{00000000-0005-0000-0000-000094550000}"/>
    <cellStyle name="SAPBEXexcBad7 2 2 4 6" xfId="27760" xr:uid="{00000000-0005-0000-0000-000095550000}"/>
    <cellStyle name="SAPBEXexcBad7 2 2 4 7" xfId="11350" xr:uid="{00000000-0005-0000-0000-000096550000}"/>
    <cellStyle name="SAPBEXexcBad7 2 2 5" xfId="18614" xr:uid="{00000000-0005-0000-0000-000097550000}"/>
    <cellStyle name="SAPBEXexcBad7 2 2 5 2" xfId="24386" xr:uid="{00000000-0005-0000-0000-000098550000}"/>
    <cellStyle name="SAPBEXexcBad7 2 2 5 3" xfId="32088" xr:uid="{00000000-0005-0000-0000-000099550000}"/>
    <cellStyle name="SAPBEXexcBad7 2 2 6" xfId="17206" xr:uid="{00000000-0005-0000-0000-00009A550000}"/>
    <cellStyle name="SAPBEXexcBad7 2 2 6 2" xfId="23043" xr:uid="{00000000-0005-0000-0000-00009B550000}"/>
    <cellStyle name="SAPBEXexcBad7 2 2 6 2 2" xfId="36506" xr:uid="{00000000-0005-0000-0000-00009C550000}"/>
    <cellStyle name="SAPBEXexcBad7 2 2 6 3" xfId="30726" xr:uid="{00000000-0005-0000-0000-00009D550000}"/>
    <cellStyle name="SAPBEXexcBad7 2 2 7" xfId="14913" xr:uid="{00000000-0005-0000-0000-00009E550000}"/>
    <cellStyle name="SAPBEXexcBad7 2 2 7 2" xfId="28786" xr:uid="{00000000-0005-0000-0000-00009F550000}"/>
    <cellStyle name="SAPBEXexcBad7 2 2 8" xfId="21107" xr:uid="{00000000-0005-0000-0000-0000A0550000}"/>
    <cellStyle name="SAPBEXexcBad7 2 2 8 2" xfId="34570" xr:uid="{00000000-0005-0000-0000-0000A1550000}"/>
    <cellStyle name="SAPBEXexcBad7 2 2 9" xfId="26861" xr:uid="{00000000-0005-0000-0000-0000A2550000}"/>
    <cellStyle name="SAPBEXexcBad7 2 3" xfId="5293" xr:uid="{00000000-0005-0000-0000-0000A3550000}"/>
    <cellStyle name="SAPBEXexcBad7 2 3 2" xfId="6380" xr:uid="{00000000-0005-0000-0000-0000A4550000}"/>
    <cellStyle name="SAPBEXexcBad7 2 3 2 2" xfId="19746" xr:uid="{00000000-0005-0000-0000-0000A5550000}"/>
    <cellStyle name="SAPBEXexcBad7 2 3 2 2 2" xfId="25516" xr:uid="{00000000-0005-0000-0000-0000A6550000}"/>
    <cellStyle name="SAPBEXexcBad7 2 3 2 2 3" xfId="33219" xr:uid="{00000000-0005-0000-0000-0000A7550000}"/>
    <cellStyle name="SAPBEXexcBad7 2 3 2 3" xfId="17330" xr:uid="{00000000-0005-0000-0000-0000A8550000}"/>
    <cellStyle name="SAPBEXexcBad7 2 3 2 3 2" xfId="23159" xr:uid="{00000000-0005-0000-0000-0000A9550000}"/>
    <cellStyle name="SAPBEXexcBad7 2 3 2 3 2 2" xfId="36622" xr:uid="{00000000-0005-0000-0000-0000AA550000}"/>
    <cellStyle name="SAPBEXexcBad7 2 3 2 3 3" xfId="30846" xr:uid="{00000000-0005-0000-0000-0000AB550000}"/>
    <cellStyle name="SAPBEXexcBad7 2 3 2 4" xfId="16209" xr:uid="{00000000-0005-0000-0000-0000AC550000}"/>
    <cellStyle name="SAPBEXexcBad7 2 3 2 4 2" xfId="29856" xr:uid="{00000000-0005-0000-0000-0000AD550000}"/>
    <cellStyle name="SAPBEXexcBad7 2 3 2 5" xfId="22178" xr:uid="{00000000-0005-0000-0000-0000AE550000}"/>
    <cellStyle name="SAPBEXexcBad7 2 3 2 5 2" xfId="35641" xr:uid="{00000000-0005-0000-0000-0000AF550000}"/>
    <cellStyle name="SAPBEXexcBad7 2 3 2 6" xfId="27930" xr:uid="{00000000-0005-0000-0000-0000B0550000}"/>
    <cellStyle name="SAPBEXexcBad7 2 3 2 7" xfId="11492" xr:uid="{00000000-0005-0000-0000-0000B1550000}"/>
    <cellStyle name="SAPBEXexcBad7 2 3 3" xfId="18794" xr:uid="{00000000-0005-0000-0000-0000B2550000}"/>
    <cellStyle name="SAPBEXexcBad7 2 3 3 2" xfId="24566" xr:uid="{00000000-0005-0000-0000-0000B3550000}"/>
    <cellStyle name="SAPBEXexcBad7 2 3 3 3" xfId="32268" xr:uid="{00000000-0005-0000-0000-0000B4550000}"/>
    <cellStyle name="SAPBEXexcBad7 2 3 4" xfId="19466" xr:uid="{00000000-0005-0000-0000-0000B5550000}"/>
    <cellStyle name="SAPBEXexcBad7 2 3 4 2" xfId="25236" xr:uid="{00000000-0005-0000-0000-0000B6550000}"/>
    <cellStyle name="SAPBEXexcBad7 2 3 4 3" xfId="32939" xr:uid="{00000000-0005-0000-0000-0000B7550000}"/>
    <cellStyle name="SAPBEXexcBad7 2 3 5" xfId="15123" xr:uid="{00000000-0005-0000-0000-0000B8550000}"/>
    <cellStyle name="SAPBEXexcBad7 2 3 5 2" xfId="28958" xr:uid="{00000000-0005-0000-0000-0000B9550000}"/>
    <cellStyle name="SAPBEXexcBad7 2 3 6" xfId="21279" xr:uid="{00000000-0005-0000-0000-0000BA550000}"/>
    <cellStyle name="SAPBEXexcBad7 2 3 6 2" xfId="34742" xr:uid="{00000000-0005-0000-0000-0000BB550000}"/>
    <cellStyle name="SAPBEXexcBad7 2 3 7" xfId="27031" xr:uid="{00000000-0005-0000-0000-0000BC550000}"/>
    <cellStyle name="SAPBEXexcBad7 2 3 8" xfId="10831" xr:uid="{00000000-0005-0000-0000-0000BD550000}"/>
    <cellStyle name="SAPBEXexcBad7 2 4" xfId="5475" xr:uid="{00000000-0005-0000-0000-0000BE550000}"/>
    <cellStyle name="SAPBEXexcBad7 2 4 2" xfId="6562" xr:uid="{00000000-0005-0000-0000-0000BF550000}"/>
    <cellStyle name="SAPBEXexcBad7 2 4 2 2" xfId="19919" xr:uid="{00000000-0005-0000-0000-0000C0550000}"/>
    <cellStyle name="SAPBEXexcBad7 2 4 2 2 2" xfId="25689" xr:uid="{00000000-0005-0000-0000-0000C1550000}"/>
    <cellStyle name="SAPBEXexcBad7 2 4 2 2 3" xfId="33392" xr:uid="{00000000-0005-0000-0000-0000C2550000}"/>
    <cellStyle name="SAPBEXexcBad7 2 4 2 3" xfId="20595" xr:uid="{00000000-0005-0000-0000-0000C3550000}"/>
    <cellStyle name="SAPBEXexcBad7 2 4 2 3 2" xfId="26359" xr:uid="{00000000-0005-0000-0000-0000C4550000}"/>
    <cellStyle name="SAPBEXexcBad7 2 4 2 3 3" xfId="34064" xr:uid="{00000000-0005-0000-0000-0000C5550000}"/>
    <cellStyle name="SAPBEXexcBad7 2 4 2 4" xfId="16391" xr:uid="{00000000-0005-0000-0000-0000C6550000}"/>
    <cellStyle name="SAPBEXexcBad7 2 4 2 4 2" xfId="30026" xr:uid="{00000000-0005-0000-0000-0000C7550000}"/>
    <cellStyle name="SAPBEXexcBad7 2 4 2 5" xfId="22348" xr:uid="{00000000-0005-0000-0000-0000C8550000}"/>
    <cellStyle name="SAPBEXexcBad7 2 4 2 5 2" xfId="35811" xr:uid="{00000000-0005-0000-0000-0000C9550000}"/>
    <cellStyle name="SAPBEXexcBad7 2 4 2 6" xfId="28100" xr:uid="{00000000-0005-0000-0000-0000CA550000}"/>
    <cellStyle name="SAPBEXexcBad7 2 4 2 7" xfId="11605" xr:uid="{00000000-0005-0000-0000-0000CB550000}"/>
    <cellStyle name="SAPBEXexcBad7 2 4 3" xfId="18968" xr:uid="{00000000-0005-0000-0000-0000CC550000}"/>
    <cellStyle name="SAPBEXexcBad7 2 4 3 2" xfId="24740" xr:uid="{00000000-0005-0000-0000-0000CD550000}"/>
    <cellStyle name="SAPBEXexcBad7 2 4 3 3" xfId="32442" xr:uid="{00000000-0005-0000-0000-0000CE550000}"/>
    <cellStyle name="SAPBEXexcBad7 2 4 4" xfId="20833" xr:uid="{00000000-0005-0000-0000-0000CF550000}"/>
    <cellStyle name="SAPBEXexcBad7 2 4 4 2" xfId="26593" xr:uid="{00000000-0005-0000-0000-0000D0550000}"/>
    <cellStyle name="SAPBEXexcBad7 2 4 4 3" xfId="34298" xr:uid="{00000000-0005-0000-0000-0000D1550000}"/>
    <cellStyle name="SAPBEXexcBad7 2 4 5" xfId="15305" xr:uid="{00000000-0005-0000-0000-0000D2550000}"/>
    <cellStyle name="SAPBEXexcBad7 2 4 5 2" xfId="29128" xr:uid="{00000000-0005-0000-0000-0000D3550000}"/>
    <cellStyle name="SAPBEXexcBad7 2 4 6" xfId="21449" xr:uid="{00000000-0005-0000-0000-0000D4550000}"/>
    <cellStyle name="SAPBEXexcBad7 2 4 6 2" xfId="34912" xr:uid="{00000000-0005-0000-0000-0000D5550000}"/>
    <cellStyle name="SAPBEXexcBad7 2 4 7" xfId="27201" xr:uid="{00000000-0005-0000-0000-0000D6550000}"/>
    <cellStyle name="SAPBEXexcBad7 2 4 8" xfId="10944" xr:uid="{00000000-0005-0000-0000-0000D7550000}"/>
    <cellStyle name="SAPBEXexcBad7 2 5" xfId="17128" xr:uid="{00000000-0005-0000-0000-0000D8550000}"/>
    <cellStyle name="SAPBEXexcBad7 2 5 2" xfId="22969" xr:uid="{00000000-0005-0000-0000-0000D9550000}"/>
    <cellStyle name="SAPBEXexcBad7 2 5 2 2" xfId="36432" xr:uid="{00000000-0005-0000-0000-0000DA550000}"/>
    <cellStyle name="SAPBEXexcBad7 2 5 3" xfId="30650" xr:uid="{00000000-0005-0000-0000-0000DB550000}"/>
    <cellStyle name="SAPBEXexcBad7 2 6" xfId="18098" xr:uid="{00000000-0005-0000-0000-0000DC550000}"/>
    <cellStyle name="SAPBEXexcBad7 2 6 2" xfId="23900" xr:uid="{00000000-0005-0000-0000-0000DD550000}"/>
    <cellStyle name="SAPBEXexcBad7 2 6 3" xfId="31597" xr:uid="{00000000-0005-0000-0000-0000DE550000}"/>
    <cellStyle name="SAPBEXexcBad7 2 7" xfId="14220" xr:uid="{00000000-0005-0000-0000-0000DF550000}"/>
    <cellStyle name="SAPBEXexcBad7 2 7 2" xfId="28615" xr:uid="{00000000-0005-0000-0000-0000E0550000}"/>
    <cellStyle name="SAPBEXexcBad7 2 8" xfId="7468" xr:uid="{00000000-0005-0000-0000-0000E1550000}"/>
    <cellStyle name="SAPBEXexcBad7 3" xfId="4245" xr:uid="{00000000-0005-0000-0000-0000E2550000}"/>
    <cellStyle name="SAPBEXexcBad7 3 10" xfId="10183" xr:uid="{00000000-0005-0000-0000-0000E3550000}"/>
    <cellStyle name="SAPBEXexcBad7 3 2" xfId="5211" xr:uid="{00000000-0005-0000-0000-0000E4550000}"/>
    <cellStyle name="SAPBEXexcBad7 3 2 2" xfId="5942" xr:uid="{00000000-0005-0000-0000-0000E5550000}"/>
    <cellStyle name="SAPBEXexcBad7 3 2 2 2" xfId="7029" xr:uid="{00000000-0005-0000-0000-0000E6550000}"/>
    <cellStyle name="SAPBEXexcBad7 3 2 2 2 2" xfId="20325" xr:uid="{00000000-0005-0000-0000-0000E7550000}"/>
    <cellStyle name="SAPBEXexcBad7 3 2 2 2 2 2" xfId="26095" xr:uid="{00000000-0005-0000-0000-0000E8550000}"/>
    <cellStyle name="SAPBEXexcBad7 3 2 2 2 2 3" xfId="33798" xr:uid="{00000000-0005-0000-0000-0000E9550000}"/>
    <cellStyle name="SAPBEXexcBad7 3 2 2 2 3" xfId="18038" xr:uid="{00000000-0005-0000-0000-0000EA550000}"/>
    <cellStyle name="SAPBEXexcBad7 3 2 2 2 3 2" xfId="23842" xr:uid="{00000000-0005-0000-0000-0000EB550000}"/>
    <cellStyle name="SAPBEXexcBad7 3 2 2 2 3 3" xfId="31539" xr:uid="{00000000-0005-0000-0000-0000EC550000}"/>
    <cellStyle name="SAPBEXexcBad7 3 2 2 2 4" xfId="16857" xr:uid="{00000000-0005-0000-0000-0000ED550000}"/>
    <cellStyle name="SAPBEXexcBad7 3 2 2 2 4 2" xfId="30410" xr:uid="{00000000-0005-0000-0000-0000EE550000}"/>
    <cellStyle name="SAPBEXexcBad7 3 2 2 2 5" xfId="22733" xr:uid="{00000000-0005-0000-0000-0000EF550000}"/>
    <cellStyle name="SAPBEXexcBad7 3 2 2 2 5 2" xfId="36196" xr:uid="{00000000-0005-0000-0000-0000F0550000}"/>
    <cellStyle name="SAPBEXexcBad7 3 2 2 2 6" xfId="28485" xr:uid="{00000000-0005-0000-0000-0000F1550000}"/>
    <cellStyle name="SAPBEXexcBad7 3 2 2 2 7" xfId="11881" xr:uid="{00000000-0005-0000-0000-0000F2550000}"/>
    <cellStyle name="SAPBEXexcBad7 3 2 2 3" xfId="19376" xr:uid="{00000000-0005-0000-0000-0000F3550000}"/>
    <cellStyle name="SAPBEXexcBad7 3 2 2 3 2" xfId="25147" xr:uid="{00000000-0005-0000-0000-0000F4550000}"/>
    <cellStyle name="SAPBEXexcBad7 3 2 2 3 3" xfId="32849" xr:uid="{00000000-0005-0000-0000-0000F5550000}"/>
    <cellStyle name="SAPBEXexcBad7 3 2 2 4" xfId="20678" xr:uid="{00000000-0005-0000-0000-0000F6550000}"/>
    <cellStyle name="SAPBEXexcBad7 3 2 2 4 2" xfId="26441" xr:uid="{00000000-0005-0000-0000-0000F7550000}"/>
    <cellStyle name="SAPBEXexcBad7 3 2 2 4 3" xfId="34146" xr:uid="{00000000-0005-0000-0000-0000F8550000}"/>
    <cellStyle name="SAPBEXexcBad7 3 2 2 5" xfId="15771" xr:uid="{00000000-0005-0000-0000-0000F9550000}"/>
    <cellStyle name="SAPBEXexcBad7 3 2 2 5 2" xfId="29512" xr:uid="{00000000-0005-0000-0000-0000FA550000}"/>
    <cellStyle name="SAPBEXexcBad7 3 2 2 6" xfId="21834" xr:uid="{00000000-0005-0000-0000-0000FB550000}"/>
    <cellStyle name="SAPBEXexcBad7 3 2 2 6 2" xfId="35297" xr:uid="{00000000-0005-0000-0000-0000FC550000}"/>
    <cellStyle name="SAPBEXexcBad7 3 2 2 7" xfId="27586" xr:uid="{00000000-0005-0000-0000-0000FD550000}"/>
    <cellStyle name="SAPBEXexcBad7 3 2 2 8" xfId="11220" xr:uid="{00000000-0005-0000-0000-0000FE550000}"/>
    <cellStyle name="SAPBEXexcBad7 3 2 3" xfId="6299" xr:uid="{00000000-0005-0000-0000-0000FF550000}"/>
    <cellStyle name="SAPBEXexcBad7 3 2 3 2" xfId="19670" xr:uid="{00000000-0005-0000-0000-000000560000}"/>
    <cellStyle name="SAPBEXexcBad7 3 2 3 2 2" xfId="25440" xr:uid="{00000000-0005-0000-0000-000001560000}"/>
    <cellStyle name="SAPBEXexcBad7 3 2 3 2 3" xfId="33143" xr:uid="{00000000-0005-0000-0000-000002560000}"/>
    <cellStyle name="SAPBEXexcBad7 3 2 3 3" xfId="18046" xr:uid="{00000000-0005-0000-0000-000003560000}"/>
    <cellStyle name="SAPBEXexcBad7 3 2 3 3 2" xfId="23850" xr:uid="{00000000-0005-0000-0000-000004560000}"/>
    <cellStyle name="SAPBEXexcBad7 3 2 3 3 3" xfId="31547" xr:uid="{00000000-0005-0000-0000-000005560000}"/>
    <cellStyle name="SAPBEXexcBad7 3 2 3 4" xfId="16128" xr:uid="{00000000-0005-0000-0000-000006560000}"/>
    <cellStyle name="SAPBEXexcBad7 3 2 3 4 2" xfId="29785" xr:uid="{00000000-0005-0000-0000-000007560000}"/>
    <cellStyle name="SAPBEXexcBad7 3 2 3 5" xfId="22107" xr:uid="{00000000-0005-0000-0000-000008560000}"/>
    <cellStyle name="SAPBEXexcBad7 3 2 3 5 2" xfId="35570" xr:uid="{00000000-0005-0000-0000-000009560000}"/>
    <cellStyle name="SAPBEXexcBad7 3 2 3 6" xfId="27859" xr:uid="{00000000-0005-0000-0000-00000A560000}"/>
    <cellStyle name="SAPBEXexcBad7 3 2 3 7" xfId="11425" xr:uid="{00000000-0005-0000-0000-00000B560000}"/>
    <cellStyle name="SAPBEXexcBad7 3 2 4" xfId="18718" xr:uid="{00000000-0005-0000-0000-00000C560000}"/>
    <cellStyle name="SAPBEXexcBad7 3 2 4 2" xfId="24490" xr:uid="{00000000-0005-0000-0000-00000D560000}"/>
    <cellStyle name="SAPBEXexcBad7 3 2 4 3" xfId="32192" xr:uid="{00000000-0005-0000-0000-00000E560000}"/>
    <cellStyle name="SAPBEXexcBad7 3 2 5" xfId="20479" xr:uid="{00000000-0005-0000-0000-00000F560000}"/>
    <cellStyle name="SAPBEXexcBad7 3 2 5 2" xfId="26247" xr:uid="{00000000-0005-0000-0000-000010560000}"/>
    <cellStyle name="SAPBEXexcBad7 3 2 5 3" xfId="33951" xr:uid="{00000000-0005-0000-0000-000011560000}"/>
    <cellStyle name="SAPBEXexcBad7 3 2 6" xfId="15041" xr:uid="{00000000-0005-0000-0000-000012560000}"/>
    <cellStyle name="SAPBEXexcBad7 3 2 6 2" xfId="28886" xr:uid="{00000000-0005-0000-0000-000013560000}"/>
    <cellStyle name="SAPBEXexcBad7 3 2 7" xfId="21207" xr:uid="{00000000-0005-0000-0000-000014560000}"/>
    <cellStyle name="SAPBEXexcBad7 3 2 7 2" xfId="34670" xr:uid="{00000000-0005-0000-0000-000015560000}"/>
    <cellStyle name="SAPBEXexcBad7 3 2 8" xfId="26960" xr:uid="{00000000-0005-0000-0000-000016560000}"/>
    <cellStyle name="SAPBEXexcBad7 3 2 9" xfId="10763" xr:uid="{00000000-0005-0000-0000-000017560000}"/>
    <cellStyle name="SAPBEXexcBad7 3 3" xfId="5496" xr:uid="{00000000-0005-0000-0000-000018560000}"/>
    <cellStyle name="SAPBEXexcBad7 3 3 2" xfId="6583" xr:uid="{00000000-0005-0000-0000-000019560000}"/>
    <cellStyle name="SAPBEXexcBad7 3 3 2 2" xfId="19934" xr:uid="{00000000-0005-0000-0000-00001A560000}"/>
    <cellStyle name="SAPBEXexcBad7 3 3 2 2 2" xfId="25704" xr:uid="{00000000-0005-0000-0000-00001B560000}"/>
    <cellStyle name="SAPBEXexcBad7 3 3 2 2 3" xfId="33407" xr:uid="{00000000-0005-0000-0000-00001C560000}"/>
    <cellStyle name="SAPBEXexcBad7 3 3 2 3" xfId="17582" xr:uid="{00000000-0005-0000-0000-00001D560000}"/>
    <cellStyle name="SAPBEXexcBad7 3 3 2 3 2" xfId="23401" xr:uid="{00000000-0005-0000-0000-00001E560000}"/>
    <cellStyle name="SAPBEXexcBad7 3 3 2 3 2 2" xfId="36864" xr:uid="{00000000-0005-0000-0000-00001F560000}"/>
    <cellStyle name="SAPBEXexcBad7 3 3 2 3 3" xfId="31091" xr:uid="{00000000-0005-0000-0000-000020560000}"/>
    <cellStyle name="SAPBEXexcBad7 3 3 2 4" xfId="16412" xr:uid="{00000000-0005-0000-0000-000021560000}"/>
    <cellStyle name="SAPBEXexcBad7 3 3 2 4 2" xfId="30039" xr:uid="{00000000-0005-0000-0000-000022560000}"/>
    <cellStyle name="SAPBEXexcBad7 3 3 2 5" xfId="22361" xr:uid="{00000000-0005-0000-0000-000023560000}"/>
    <cellStyle name="SAPBEXexcBad7 3 3 2 5 2" xfId="35824" xr:uid="{00000000-0005-0000-0000-000024560000}"/>
    <cellStyle name="SAPBEXexcBad7 3 3 2 6" xfId="28113" xr:uid="{00000000-0005-0000-0000-000025560000}"/>
    <cellStyle name="SAPBEXexcBad7 3 3 2 7" xfId="11614" xr:uid="{00000000-0005-0000-0000-000026560000}"/>
    <cellStyle name="SAPBEXexcBad7 3 3 3" xfId="18983" xr:uid="{00000000-0005-0000-0000-000027560000}"/>
    <cellStyle name="SAPBEXexcBad7 3 3 3 2" xfId="24755" xr:uid="{00000000-0005-0000-0000-000028560000}"/>
    <cellStyle name="SAPBEXexcBad7 3 3 3 3" xfId="32457" xr:uid="{00000000-0005-0000-0000-000029560000}"/>
    <cellStyle name="SAPBEXexcBad7 3 3 4" xfId="17791" xr:uid="{00000000-0005-0000-0000-00002A560000}"/>
    <cellStyle name="SAPBEXexcBad7 3 3 4 2" xfId="23606" xr:uid="{00000000-0005-0000-0000-00002B560000}"/>
    <cellStyle name="SAPBEXexcBad7 3 3 4 2 2" xfId="37069" xr:uid="{00000000-0005-0000-0000-00002C560000}"/>
    <cellStyle name="SAPBEXexcBad7 3 3 4 3" xfId="31297" xr:uid="{00000000-0005-0000-0000-00002D560000}"/>
    <cellStyle name="SAPBEXexcBad7 3 3 5" xfId="15326" xr:uid="{00000000-0005-0000-0000-00002E560000}"/>
    <cellStyle name="SAPBEXexcBad7 3 3 5 2" xfId="29141" xr:uid="{00000000-0005-0000-0000-00002F560000}"/>
    <cellStyle name="SAPBEXexcBad7 3 3 6" xfId="21462" xr:uid="{00000000-0005-0000-0000-000030560000}"/>
    <cellStyle name="SAPBEXexcBad7 3 3 6 2" xfId="34925" xr:uid="{00000000-0005-0000-0000-000031560000}"/>
    <cellStyle name="SAPBEXexcBad7 3 3 7" xfId="27214" xr:uid="{00000000-0005-0000-0000-000032560000}"/>
    <cellStyle name="SAPBEXexcBad7 3 3 8" xfId="10953" xr:uid="{00000000-0005-0000-0000-000033560000}"/>
    <cellStyle name="SAPBEXexcBad7 3 4" xfId="6042" xr:uid="{00000000-0005-0000-0000-000034560000}"/>
    <cellStyle name="SAPBEXexcBad7 3 4 2" xfId="19455" xr:uid="{00000000-0005-0000-0000-000035560000}"/>
    <cellStyle name="SAPBEXexcBad7 3 4 2 2" xfId="25225" xr:uid="{00000000-0005-0000-0000-000036560000}"/>
    <cellStyle name="SAPBEXexcBad7 3 4 2 3" xfId="32928" xr:uid="{00000000-0005-0000-0000-000037560000}"/>
    <cellStyle name="SAPBEXexcBad7 3 4 3" xfId="17238" xr:uid="{00000000-0005-0000-0000-000038560000}"/>
    <cellStyle name="SAPBEXexcBad7 3 4 3 2" xfId="23072" xr:uid="{00000000-0005-0000-0000-000039560000}"/>
    <cellStyle name="SAPBEXexcBad7 3 4 3 2 2" xfId="36535" xr:uid="{00000000-0005-0000-0000-00003A560000}"/>
    <cellStyle name="SAPBEXexcBad7 3 4 3 3" xfId="30757" xr:uid="{00000000-0005-0000-0000-00003B560000}"/>
    <cellStyle name="SAPBEXexcBad7 3 4 4" xfId="15871" xr:uid="{00000000-0005-0000-0000-00003C560000}"/>
    <cellStyle name="SAPBEXexcBad7 3 4 4 2" xfId="29583" xr:uid="{00000000-0005-0000-0000-00003D560000}"/>
    <cellStyle name="SAPBEXexcBad7 3 4 5" xfId="21905" xr:uid="{00000000-0005-0000-0000-00003E560000}"/>
    <cellStyle name="SAPBEXexcBad7 3 4 5 2" xfId="35368" xr:uid="{00000000-0005-0000-0000-00003F560000}"/>
    <cellStyle name="SAPBEXexcBad7 3 4 6" xfId="27657" xr:uid="{00000000-0005-0000-0000-000040560000}"/>
    <cellStyle name="SAPBEXexcBad7 3 4 7" xfId="11283" xr:uid="{00000000-0005-0000-0000-000041560000}"/>
    <cellStyle name="SAPBEXexcBad7 3 5" xfId="18286" xr:uid="{00000000-0005-0000-0000-000042560000}"/>
    <cellStyle name="SAPBEXexcBad7 3 5 2" xfId="24068" xr:uid="{00000000-0005-0000-0000-000043560000}"/>
    <cellStyle name="SAPBEXexcBad7 3 5 3" xfId="31769" xr:uid="{00000000-0005-0000-0000-000044560000}"/>
    <cellStyle name="SAPBEXexcBad7 3 6" xfId="17894" xr:uid="{00000000-0005-0000-0000-000045560000}"/>
    <cellStyle name="SAPBEXexcBad7 3 6 2" xfId="23704" xr:uid="{00000000-0005-0000-0000-000046560000}"/>
    <cellStyle name="SAPBEXexcBad7 3 6 2 2" xfId="37167" xr:uid="{00000000-0005-0000-0000-000047560000}"/>
    <cellStyle name="SAPBEXexcBad7 3 6 3" xfId="31398" xr:uid="{00000000-0005-0000-0000-000048560000}"/>
    <cellStyle name="SAPBEXexcBad7 3 7" xfId="14323" xr:uid="{00000000-0005-0000-0000-000049560000}"/>
    <cellStyle name="SAPBEXexcBad7 3 7 2" xfId="28662" xr:uid="{00000000-0005-0000-0000-00004A560000}"/>
    <cellStyle name="SAPBEXexcBad7 3 8" xfId="21005" xr:uid="{00000000-0005-0000-0000-00004B560000}"/>
    <cellStyle name="SAPBEXexcBad7 3 8 2" xfId="34468" xr:uid="{00000000-0005-0000-0000-00004C560000}"/>
    <cellStyle name="SAPBEXexcBad7 3 9" xfId="26760" xr:uid="{00000000-0005-0000-0000-00004D560000}"/>
    <cellStyle name="SAPBEXexcBad7 4" xfId="5768" xr:uid="{00000000-0005-0000-0000-00004E560000}"/>
    <cellStyle name="SAPBEXexcBad7 4 2" xfId="6855" xr:uid="{00000000-0005-0000-0000-00004F560000}"/>
    <cellStyle name="SAPBEXexcBad7 4 2 2" xfId="20158" xr:uid="{00000000-0005-0000-0000-000050560000}"/>
    <cellStyle name="SAPBEXexcBad7 4 2 2 2" xfId="25928" xr:uid="{00000000-0005-0000-0000-000051560000}"/>
    <cellStyle name="SAPBEXexcBad7 4 2 2 3" xfId="33631" xr:uid="{00000000-0005-0000-0000-000052560000}"/>
    <cellStyle name="SAPBEXexcBad7 4 2 3" xfId="17079" xr:uid="{00000000-0005-0000-0000-000053560000}"/>
    <cellStyle name="SAPBEXexcBad7 4 2 3 2" xfId="22921" xr:uid="{00000000-0005-0000-0000-000054560000}"/>
    <cellStyle name="SAPBEXexcBad7 4 2 3 2 2" xfId="36384" xr:uid="{00000000-0005-0000-0000-000055560000}"/>
    <cellStyle name="SAPBEXexcBad7 4 2 3 3" xfId="30602" xr:uid="{00000000-0005-0000-0000-000056560000}"/>
    <cellStyle name="SAPBEXexcBad7 4 2 4" xfId="16683" xr:uid="{00000000-0005-0000-0000-000057560000}"/>
    <cellStyle name="SAPBEXexcBad7 4 2 4 2" xfId="30245" xr:uid="{00000000-0005-0000-0000-000058560000}"/>
    <cellStyle name="SAPBEXexcBad7 4 2 5" xfId="22568" xr:uid="{00000000-0005-0000-0000-000059560000}"/>
    <cellStyle name="SAPBEXexcBad7 4 2 5 2" xfId="36031" xr:uid="{00000000-0005-0000-0000-00005A560000}"/>
    <cellStyle name="SAPBEXexcBad7 4 2 6" xfId="28320" xr:uid="{00000000-0005-0000-0000-00005B560000}"/>
    <cellStyle name="SAPBEXexcBad7 4 2 7" xfId="11762" xr:uid="{00000000-0005-0000-0000-00005C560000}"/>
    <cellStyle name="SAPBEXexcBad7 4 3" xfId="19209" xr:uid="{00000000-0005-0000-0000-00005D560000}"/>
    <cellStyle name="SAPBEXexcBad7 4 3 2" xfId="24980" xr:uid="{00000000-0005-0000-0000-00005E560000}"/>
    <cellStyle name="SAPBEXexcBad7 4 3 3" xfId="32682" xr:uid="{00000000-0005-0000-0000-00005F560000}"/>
    <cellStyle name="SAPBEXexcBad7 4 4" xfId="16929" xr:uid="{00000000-0005-0000-0000-000060560000}"/>
    <cellStyle name="SAPBEXexcBad7 4 4 2" xfId="22780" xr:uid="{00000000-0005-0000-0000-000061560000}"/>
    <cellStyle name="SAPBEXexcBad7 4 4 2 2" xfId="36243" xr:uid="{00000000-0005-0000-0000-000062560000}"/>
    <cellStyle name="SAPBEXexcBad7 4 4 3" xfId="30458" xr:uid="{00000000-0005-0000-0000-000063560000}"/>
    <cellStyle name="SAPBEXexcBad7 4 5" xfId="15597" xr:uid="{00000000-0005-0000-0000-000064560000}"/>
    <cellStyle name="SAPBEXexcBad7 4 5 2" xfId="29347" xr:uid="{00000000-0005-0000-0000-000065560000}"/>
    <cellStyle name="SAPBEXexcBad7 4 6" xfId="21669" xr:uid="{00000000-0005-0000-0000-000066560000}"/>
    <cellStyle name="SAPBEXexcBad7 4 6 2" xfId="35132" xr:uid="{00000000-0005-0000-0000-000067560000}"/>
    <cellStyle name="SAPBEXexcBad7 4 7" xfId="27421" xr:uid="{00000000-0005-0000-0000-000068560000}"/>
    <cellStyle name="SAPBEXexcBad7 4 8" xfId="11101" xr:uid="{00000000-0005-0000-0000-000069560000}"/>
    <cellStyle name="SAPBEXexcBad7 5" xfId="17014" xr:uid="{00000000-0005-0000-0000-00006A560000}"/>
    <cellStyle name="SAPBEXexcBad7 5 2" xfId="22860" xr:uid="{00000000-0005-0000-0000-00006B560000}"/>
    <cellStyle name="SAPBEXexcBad7 5 2 2" xfId="36323" xr:uid="{00000000-0005-0000-0000-00006C560000}"/>
    <cellStyle name="SAPBEXexcBad7 5 3" xfId="30541" xr:uid="{00000000-0005-0000-0000-00006D560000}"/>
    <cellStyle name="SAPBEXexcBad7 6" xfId="18028" xr:uid="{00000000-0005-0000-0000-00006E560000}"/>
    <cellStyle name="SAPBEXexcBad7 6 2" xfId="23832" xr:uid="{00000000-0005-0000-0000-00006F560000}"/>
    <cellStyle name="SAPBEXexcBad7 6 3" xfId="31529" xr:uid="{00000000-0005-0000-0000-000070560000}"/>
    <cellStyle name="SAPBEXexcBad7 7" xfId="12125" xr:uid="{00000000-0005-0000-0000-000071560000}"/>
    <cellStyle name="SAPBEXexcBad7 7 2" xfId="28571" xr:uid="{00000000-0005-0000-0000-000072560000}"/>
    <cellStyle name="SAPBEXexcBad7 8" xfId="7265" xr:uid="{00000000-0005-0000-0000-000073560000}"/>
    <cellStyle name="SAPBEXexcBad7 9" xfId="37365" xr:uid="{00000000-0005-0000-0000-000074560000}"/>
    <cellStyle name="SAPBEXexcBad8" xfId="381" xr:uid="{00000000-0005-0000-0000-000075560000}"/>
    <cellStyle name="SAPBEXexcBad8 2" xfId="618" xr:uid="{00000000-0005-0000-0000-000076560000}"/>
    <cellStyle name="SAPBEXexcBad8 2 2" xfId="5084" xr:uid="{00000000-0005-0000-0000-000077560000}"/>
    <cellStyle name="SAPBEXexcBad8 2 2 10" xfId="10688" xr:uid="{00000000-0005-0000-0000-000078560000}"/>
    <cellStyle name="SAPBEXexcBad8 2 2 2" xfId="5672" xr:uid="{00000000-0005-0000-0000-000079560000}"/>
    <cellStyle name="SAPBEXexcBad8 2 2 2 2" xfId="6759" xr:uid="{00000000-0005-0000-0000-00007A560000}"/>
    <cellStyle name="SAPBEXexcBad8 2 2 2 2 2" xfId="20081" xr:uid="{00000000-0005-0000-0000-00007B560000}"/>
    <cellStyle name="SAPBEXexcBad8 2 2 2 2 2 2" xfId="25851" xr:uid="{00000000-0005-0000-0000-00007C560000}"/>
    <cellStyle name="SAPBEXexcBad8 2 2 2 2 2 3" xfId="33554" xr:uid="{00000000-0005-0000-0000-00007D560000}"/>
    <cellStyle name="SAPBEXexcBad8 2 2 2 2 3" xfId="17803" xr:uid="{00000000-0005-0000-0000-00007E560000}"/>
    <cellStyle name="SAPBEXexcBad8 2 2 2 2 3 2" xfId="23618" xr:uid="{00000000-0005-0000-0000-00007F560000}"/>
    <cellStyle name="SAPBEXexcBad8 2 2 2 2 3 2 2" xfId="37081" xr:uid="{00000000-0005-0000-0000-000080560000}"/>
    <cellStyle name="SAPBEXexcBad8 2 2 2 2 3 3" xfId="31309" xr:uid="{00000000-0005-0000-0000-000081560000}"/>
    <cellStyle name="SAPBEXexcBad8 2 2 2 2 4" xfId="16587" xr:uid="{00000000-0005-0000-0000-000082560000}"/>
    <cellStyle name="SAPBEXexcBad8 2 2 2 2 4 2" xfId="30174" xr:uid="{00000000-0005-0000-0000-000083560000}"/>
    <cellStyle name="SAPBEXexcBad8 2 2 2 2 5" xfId="22497" xr:uid="{00000000-0005-0000-0000-000084560000}"/>
    <cellStyle name="SAPBEXexcBad8 2 2 2 2 5 2" xfId="35960" xr:uid="{00000000-0005-0000-0000-000085560000}"/>
    <cellStyle name="SAPBEXexcBad8 2 2 2 2 6" xfId="28249" xr:uid="{00000000-0005-0000-0000-000086560000}"/>
    <cellStyle name="SAPBEXexcBad8 2 2 2 2 7" xfId="11709" xr:uid="{00000000-0005-0000-0000-000087560000}"/>
    <cellStyle name="SAPBEXexcBad8 2 2 2 3" xfId="19131" xr:uid="{00000000-0005-0000-0000-000088560000}"/>
    <cellStyle name="SAPBEXexcBad8 2 2 2 3 2" xfId="24902" xr:uid="{00000000-0005-0000-0000-000089560000}"/>
    <cellStyle name="SAPBEXexcBad8 2 2 2 3 3" xfId="32604" xr:uid="{00000000-0005-0000-0000-00008A560000}"/>
    <cellStyle name="SAPBEXexcBad8 2 2 2 4" xfId="20584" xr:uid="{00000000-0005-0000-0000-00008B560000}"/>
    <cellStyle name="SAPBEXexcBad8 2 2 2 4 2" xfId="26348" xr:uid="{00000000-0005-0000-0000-00008C560000}"/>
    <cellStyle name="SAPBEXexcBad8 2 2 2 4 3" xfId="34053" xr:uid="{00000000-0005-0000-0000-00008D560000}"/>
    <cellStyle name="SAPBEXexcBad8 2 2 2 5" xfId="15501" xr:uid="{00000000-0005-0000-0000-00008E560000}"/>
    <cellStyle name="SAPBEXexcBad8 2 2 2 5 2" xfId="29276" xr:uid="{00000000-0005-0000-0000-00008F560000}"/>
    <cellStyle name="SAPBEXexcBad8 2 2 2 6" xfId="21598" xr:uid="{00000000-0005-0000-0000-000090560000}"/>
    <cellStyle name="SAPBEXexcBad8 2 2 2 6 2" xfId="35061" xr:uid="{00000000-0005-0000-0000-000091560000}"/>
    <cellStyle name="SAPBEXexcBad8 2 2 2 7" xfId="27350" xr:uid="{00000000-0005-0000-0000-000092560000}"/>
    <cellStyle name="SAPBEXexcBad8 2 2 2 8" xfId="11048" xr:uid="{00000000-0005-0000-0000-000093560000}"/>
    <cellStyle name="SAPBEXexcBad8 2 2 3" xfId="5844" xr:uid="{00000000-0005-0000-0000-000094560000}"/>
    <cellStyle name="SAPBEXexcBad8 2 2 3 2" xfId="6931" xr:uid="{00000000-0005-0000-0000-000095560000}"/>
    <cellStyle name="SAPBEXexcBad8 2 2 3 2 2" xfId="20227" xr:uid="{00000000-0005-0000-0000-000096560000}"/>
    <cellStyle name="SAPBEXexcBad8 2 2 3 2 2 2" xfId="25997" xr:uid="{00000000-0005-0000-0000-000097560000}"/>
    <cellStyle name="SAPBEXexcBad8 2 2 3 2 2 3" xfId="33700" xr:uid="{00000000-0005-0000-0000-000098560000}"/>
    <cellStyle name="SAPBEXexcBad8 2 2 3 2 3" xfId="17771" xr:uid="{00000000-0005-0000-0000-000099560000}"/>
    <cellStyle name="SAPBEXexcBad8 2 2 3 2 3 2" xfId="23586" xr:uid="{00000000-0005-0000-0000-00009A560000}"/>
    <cellStyle name="SAPBEXexcBad8 2 2 3 2 3 2 2" xfId="37049" xr:uid="{00000000-0005-0000-0000-00009B560000}"/>
    <cellStyle name="SAPBEXexcBad8 2 2 3 2 3 3" xfId="31277" xr:uid="{00000000-0005-0000-0000-00009C560000}"/>
    <cellStyle name="SAPBEXexcBad8 2 2 3 2 4" xfId="16759" xr:uid="{00000000-0005-0000-0000-00009D560000}"/>
    <cellStyle name="SAPBEXexcBad8 2 2 3 2 4 2" xfId="30312" xr:uid="{00000000-0005-0000-0000-00009E560000}"/>
    <cellStyle name="SAPBEXexcBad8 2 2 3 2 5" xfId="22635" xr:uid="{00000000-0005-0000-0000-00009F560000}"/>
    <cellStyle name="SAPBEXexcBad8 2 2 3 2 5 2" xfId="36098" xr:uid="{00000000-0005-0000-0000-0000A0560000}"/>
    <cellStyle name="SAPBEXexcBad8 2 2 3 2 6" xfId="28387" xr:uid="{00000000-0005-0000-0000-0000A1560000}"/>
    <cellStyle name="SAPBEXexcBad8 2 2 3 2 7" xfId="11810" xr:uid="{00000000-0005-0000-0000-0000A2560000}"/>
    <cellStyle name="SAPBEXexcBad8 2 2 3 3" xfId="19278" xr:uid="{00000000-0005-0000-0000-0000A3560000}"/>
    <cellStyle name="SAPBEXexcBad8 2 2 3 3 2" xfId="25049" xr:uid="{00000000-0005-0000-0000-0000A4560000}"/>
    <cellStyle name="SAPBEXexcBad8 2 2 3 3 3" xfId="32751" xr:uid="{00000000-0005-0000-0000-0000A5560000}"/>
    <cellStyle name="SAPBEXexcBad8 2 2 3 4" xfId="17616" xr:uid="{00000000-0005-0000-0000-0000A6560000}"/>
    <cellStyle name="SAPBEXexcBad8 2 2 3 4 2" xfId="23434" xr:uid="{00000000-0005-0000-0000-0000A7560000}"/>
    <cellStyle name="SAPBEXexcBad8 2 2 3 4 2 2" xfId="36897" xr:uid="{00000000-0005-0000-0000-0000A8560000}"/>
    <cellStyle name="SAPBEXexcBad8 2 2 3 4 3" xfId="31124" xr:uid="{00000000-0005-0000-0000-0000A9560000}"/>
    <cellStyle name="SAPBEXexcBad8 2 2 3 5" xfId="15673" xr:uid="{00000000-0005-0000-0000-0000AA560000}"/>
    <cellStyle name="SAPBEXexcBad8 2 2 3 5 2" xfId="29414" xr:uid="{00000000-0005-0000-0000-0000AB560000}"/>
    <cellStyle name="SAPBEXexcBad8 2 2 3 6" xfId="21736" xr:uid="{00000000-0005-0000-0000-0000AC560000}"/>
    <cellStyle name="SAPBEXexcBad8 2 2 3 6 2" xfId="35199" xr:uid="{00000000-0005-0000-0000-0000AD560000}"/>
    <cellStyle name="SAPBEXexcBad8 2 2 3 7" xfId="27488" xr:uid="{00000000-0005-0000-0000-0000AE560000}"/>
    <cellStyle name="SAPBEXexcBad8 2 2 3 8" xfId="11149" xr:uid="{00000000-0005-0000-0000-0000AF560000}"/>
    <cellStyle name="SAPBEXexcBad8 2 2 4" xfId="6176" xr:uid="{00000000-0005-0000-0000-0000B0560000}"/>
    <cellStyle name="SAPBEXexcBad8 2 2 4 2" xfId="19567" xr:uid="{00000000-0005-0000-0000-0000B1560000}"/>
    <cellStyle name="SAPBEXexcBad8 2 2 4 2 2" xfId="25337" xr:uid="{00000000-0005-0000-0000-0000B2560000}"/>
    <cellStyle name="SAPBEXexcBad8 2 2 4 2 3" xfId="33040" xr:uid="{00000000-0005-0000-0000-0000B3560000}"/>
    <cellStyle name="SAPBEXexcBad8 2 2 4 3" xfId="17191" xr:uid="{00000000-0005-0000-0000-0000B4560000}"/>
    <cellStyle name="SAPBEXexcBad8 2 2 4 3 2" xfId="23030" xr:uid="{00000000-0005-0000-0000-0000B5560000}"/>
    <cellStyle name="SAPBEXexcBad8 2 2 4 3 2 2" xfId="36493" xr:uid="{00000000-0005-0000-0000-0000B6560000}"/>
    <cellStyle name="SAPBEXexcBad8 2 2 4 3 3" xfId="30712" xr:uid="{00000000-0005-0000-0000-0000B7560000}"/>
    <cellStyle name="SAPBEXexcBad8 2 2 4 4" xfId="16005" xr:uid="{00000000-0005-0000-0000-0000B8560000}"/>
    <cellStyle name="SAPBEXexcBad8 2 2 4 4 2" xfId="29687" xr:uid="{00000000-0005-0000-0000-0000B9560000}"/>
    <cellStyle name="SAPBEXexcBad8 2 2 4 5" xfId="22009" xr:uid="{00000000-0005-0000-0000-0000BA560000}"/>
    <cellStyle name="SAPBEXexcBad8 2 2 4 5 2" xfId="35472" xr:uid="{00000000-0005-0000-0000-0000BB560000}"/>
    <cellStyle name="SAPBEXexcBad8 2 2 4 6" xfId="27761" xr:uid="{00000000-0005-0000-0000-0000BC560000}"/>
    <cellStyle name="SAPBEXexcBad8 2 2 4 7" xfId="11351" xr:uid="{00000000-0005-0000-0000-0000BD560000}"/>
    <cellStyle name="SAPBEXexcBad8 2 2 5" xfId="18615" xr:uid="{00000000-0005-0000-0000-0000BE560000}"/>
    <cellStyle name="SAPBEXexcBad8 2 2 5 2" xfId="24387" xr:uid="{00000000-0005-0000-0000-0000BF560000}"/>
    <cellStyle name="SAPBEXexcBad8 2 2 5 3" xfId="32089" xr:uid="{00000000-0005-0000-0000-0000C0560000}"/>
    <cellStyle name="SAPBEXexcBad8 2 2 6" xfId="17642" xr:uid="{00000000-0005-0000-0000-0000C1560000}"/>
    <cellStyle name="SAPBEXexcBad8 2 2 6 2" xfId="23460" xr:uid="{00000000-0005-0000-0000-0000C2560000}"/>
    <cellStyle name="SAPBEXexcBad8 2 2 6 2 2" xfId="36923" xr:uid="{00000000-0005-0000-0000-0000C3560000}"/>
    <cellStyle name="SAPBEXexcBad8 2 2 6 3" xfId="31150" xr:uid="{00000000-0005-0000-0000-0000C4560000}"/>
    <cellStyle name="SAPBEXexcBad8 2 2 7" xfId="14914" xr:uid="{00000000-0005-0000-0000-0000C5560000}"/>
    <cellStyle name="SAPBEXexcBad8 2 2 7 2" xfId="28787" xr:uid="{00000000-0005-0000-0000-0000C6560000}"/>
    <cellStyle name="SAPBEXexcBad8 2 2 8" xfId="21108" xr:uid="{00000000-0005-0000-0000-0000C7560000}"/>
    <cellStyle name="SAPBEXexcBad8 2 2 8 2" xfId="34571" xr:uid="{00000000-0005-0000-0000-0000C8560000}"/>
    <cellStyle name="SAPBEXexcBad8 2 2 9" xfId="26862" xr:uid="{00000000-0005-0000-0000-0000C9560000}"/>
    <cellStyle name="SAPBEXexcBad8 2 3" xfId="5294" xr:uid="{00000000-0005-0000-0000-0000CA560000}"/>
    <cellStyle name="SAPBEXexcBad8 2 3 2" xfId="6381" xr:uid="{00000000-0005-0000-0000-0000CB560000}"/>
    <cellStyle name="SAPBEXexcBad8 2 3 2 2" xfId="19747" xr:uid="{00000000-0005-0000-0000-0000CC560000}"/>
    <cellStyle name="SAPBEXexcBad8 2 3 2 2 2" xfId="25517" xr:uid="{00000000-0005-0000-0000-0000CD560000}"/>
    <cellStyle name="SAPBEXexcBad8 2 3 2 2 3" xfId="33220" xr:uid="{00000000-0005-0000-0000-0000CE560000}"/>
    <cellStyle name="SAPBEXexcBad8 2 3 2 3" xfId="20655" xr:uid="{00000000-0005-0000-0000-0000CF560000}"/>
    <cellStyle name="SAPBEXexcBad8 2 3 2 3 2" xfId="26418" xr:uid="{00000000-0005-0000-0000-0000D0560000}"/>
    <cellStyle name="SAPBEXexcBad8 2 3 2 3 3" xfId="34123" xr:uid="{00000000-0005-0000-0000-0000D1560000}"/>
    <cellStyle name="SAPBEXexcBad8 2 3 2 4" xfId="16210" xr:uid="{00000000-0005-0000-0000-0000D2560000}"/>
    <cellStyle name="SAPBEXexcBad8 2 3 2 4 2" xfId="29857" xr:uid="{00000000-0005-0000-0000-0000D3560000}"/>
    <cellStyle name="SAPBEXexcBad8 2 3 2 5" xfId="22179" xr:uid="{00000000-0005-0000-0000-0000D4560000}"/>
    <cellStyle name="SAPBEXexcBad8 2 3 2 5 2" xfId="35642" xr:uid="{00000000-0005-0000-0000-0000D5560000}"/>
    <cellStyle name="SAPBEXexcBad8 2 3 2 6" xfId="27931" xr:uid="{00000000-0005-0000-0000-0000D6560000}"/>
    <cellStyle name="SAPBEXexcBad8 2 3 2 7" xfId="11493" xr:uid="{00000000-0005-0000-0000-0000D7560000}"/>
    <cellStyle name="SAPBEXexcBad8 2 3 3" xfId="18795" xr:uid="{00000000-0005-0000-0000-0000D8560000}"/>
    <cellStyle name="SAPBEXexcBad8 2 3 3 2" xfId="24567" xr:uid="{00000000-0005-0000-0000-0000D9560000}"/>
    <cellStyle name="SAPBEXexcBad8 2 3 3 3" xfId="32269" xr:uid="{00000000-0005-0000-0000-0000DA560000}"/>
    <cellStyle name="SAPBEXexcBad8 2 3 4" xfId="17543" xr:uid="{00000000-0005-0000-0000-0000DB560000}"/>
    <cellStyle name="SAPBEXexcBad8 2 3 4 2" xfId="23364" xr:uid="{00000000-0005-0000-0000-0000DC560000}"/>
    <cellStyle name="SAPBEXexcBad8 2 3 4 2 2" xfId="36827" xr:uid="{00000000-0005-0000-0000-0000DD560000}"/>
    <cellStyle name="SAPBEXexcBad8 2 3 4 3" xfId="31052" xr:uid="{00000000-0005-0000-0000-0000DE560000}"/>
    <cellStyle name="SAPBEXexcBad8 2 3 5" xfId="15124" xr:uid="{00000000-0005-0000-0000-0000DF560000}"/>
    <cellStyle name="SAPBEXexcBad8 2 3 5 2" xfId="28959" xr:uid="{00000000-0005-0000-0000-0000E0560000}"/>
    <cellStyle name="SAPBEXexcBad8 2 3 6" xfId="21280" xr:uid="{00000000-0005-0000-0000-0000E1560000}"/>
    <cellStyle name="SAPBEXexcBad8 2 3 6 2" xfId="34743" xr:uid="{00000000-0005-0000-0000-0000E2560000}"/>
    <cellStyle name="SAPBEXexcBad8 2 3 7" xfId="27032" xr:uid="{00000000-0005-0000-0000-0000E3560000}"/>
    <cellStyle name="SAPBEXexcBad8 2 3 8" xfId="10832" xr:uid="{00000000-0005-0000-0000-0000E4560000}"/>
    <cellStyle name="SAPBEXexcBad8 2 4" xfId="5410" xr:uid="{00000000-0005-0000-0000-0000E5560000}"/>
    <cellStyle name="SAPBEXexcBad8 2 4 2" xfId="6497" xr:uid="{00000000-0005-0000-0000-0000E6560000}"/>
    <cellStyle name="SAPBEXexcBad8 2 4 2 2" xfId="19861" xr:uid="{00000000-0005-0000-0000-0000E7560000}"/>
    <cellStyle name="SAPBEXexcBad8 2 4 2 2 2" xfId="25631" xr:uid="{00000000-0005-0000-0000-0000E8560000}"/>
    <cellStyle name="SAPBEXexcBad8 2 4 2 2 3" xfId="33334" xr:uid="{00000000-0005-0000-0000-0000E9560000}"/>
    <cellStyle name="SAPBEXexcBad8 2 4 2 3" xfId="20146" xr:uid="{00000000-0005-0000-0000-0000EA560000}"/>
    <cellStyle name="SAPBEXexcBad8 2 4 2 3 2" xfId="25916" xr:uid="{00000000-0005-0000-0000-0000EB560000}"/>
    <cellStyle name="SAPBEXexcBad8 2 4 2 3 3" xfId="33619" xr:uid="{00000000-0005-0000-0000-0000EC560000}"/>
    <cellStyle name="SAPBEXexcBad8 2 4 2 4" xfId="16326" xr:uid="{00000000-0005-0000-0000-0000ED560000}"/>
    <cellStyle name="SAPBEXexcBad8 2 4 2 4 2" xfId="29971" xr:uid="{00000000-0005-0000-0000-0000EE560000}"/>
    <cellStyle name="SAPBEXexcBad8 2 4 2 5" xfId="22293" xr:uid="{00000000-0005-0000-0000-0000EF560000}"/>
    <cellStyle name="SAPBEXexcBad8 2 4 2 5 2" xfId="35756" xr:uid="{00000000-0005-0000-0000-0000F0560000}"/>
    <cellStyle name="SAPBEXexcBad8 2 4 2 6" xfId="28045" xr:uid="{00000000-0005-0000-0000-0000F1560000}"/>
    <cellStyle name="SAPBEXexcBad8 2 4 2 7" xfId="11567" xr:uid="{00000000-0005-0000-0000-0000F2560000}"/>
    <cellStyle name="SAPBEXexcBad8 2 4 3" xfId="18910" xr:uid="{00000000-0005-0000-0000-0000F3560000}"/>
    <cellStyle name="SAPBEXexcBad8 2 4 3 2" xfId="24682" xr:uid="{00000000-0005-0000-0000-0000F4560000}"/>
    <cellStyle name="SAPBEXexcBad8 2 4 3 3" xfId="32384" xr:uid="{00000000-0005-0000-0000-0000F5560000}"/>
    <cellStyle name="SAPBEXexcBad8 2 4 4" xfId="20734" xr:uid="{00000000-0005-0000-0000-0000F6560000}"/>
    <cellStyle name="SAPBEXexcBad8 2 4 4 2" xfId="26497" xr:uid="{00000000-0005-0000-0000-0000F7560000}"/>
    <cellStyle name="SAPBEXexcBad8 2 4 4 3" xfId="34202" xr:uid="{00000000-0005-0000-0000-0000F8560000}"/>
    <cellStyle name="SAPBEXexcBad8 2 4 5" xfId="15240" xr:uid="{00000000-0005-0000-0000-0000F9560000}"/>
    <cellStyle name="SAPBEXexcBad8 2 4 5 2" xfId="29073" xr:uid="{00000000-0005-0000-0000-0000FA560000}"/>
    <cellStyle name="SAPBEXexcBad8 2 4 6" xfId="21394" xr:uid="{00000000-0005-0000-0000-0000FB560000}"/>
    <cellStyle name="SAPBEXexcBad8 2 4 6 2" xfId="34857" xr:uid="{00000000-0005-0000-0000-0000FC560000}"/>
    <cellStyle name="SAPBEXexcBad8 2 4 7" xfId="27146" xr:uid="{00000000-0005-0000-0000-0000FD560000}"/>
    <cellStyle name="SAPBEXexcBad8 2 4 8" xfId="10906" xr:uid="{00000000-0005-0000-0000-0000FE560000}"/>
    <cellStyle name="SAPBEXexcBad8 2 5" xfId="17129" xr:uid="{00000000-0005-0000-0000-0000FF560000}"/>
    <cellStyle name="SAPBEXexcBad8 2 5 2" xfId="22970" xr:uid="{00000000-0005-0000-0000-000000570000}"/>
    <cellStyle name="SAPBEXexcBad8 2 5 2 2" xfId="36433" xr:uid="{00000000-0005-0000-0000-000001570000}"/>
    <cellStyle name="SAPBEXexcBad8 2 5 3" xfId="30651" xr:uid="{00000000-0005-0000-0000-000002570000}"/>
    <cellStyle name="SAPBEXexcBad8 2 6" xfId="18403" xr:uid="{00000000-0005-0000-0000-000003570000}"/>
    <cellStyle name="SAPBEXexcBad8 2 6 2" xfId="24182" xr:uid="{00000000-0005-0000-0000-000004570000}"/>
    <cellStyle name="SAPBEXexcBad8 2 6 3" xfId="31883" xr:uid="{00000000-0005-0000-0000-000005570000}"/>
    <cellStyle name="SAPBEXexcBad8 2 7" xfId="14255" xr:uid="{00000000-0005-0000-0000-000006570000}"/>
    <cellStyle name="SAPBEXexcBad8 2 7 2" xfId="28640" xr:uid="{00000000-0005-0000-0000-000007570000}"/>
    <cellStyle name="SAPBEXexcBad8 2 8" xfId="7469" xr:uid="{00000000-0005-0000-0000-000008570000}"/>
    <cellStyle name="SAPBEXexcBad8 3" xfId="3443" xr:uid="{00000000-0005-0000-0000-000009570000}"/>
    <cellStyle name="SAPBEXexcBad8 3 10" xfId="9754" xr:uid="{00000000-0005-0000-0000-00000A570000}"/>
    <cellStyle name="SAPBEXexcBad8 3 2" xfId="5171" xr:uid="{00000000-0005-0000-0000-00000B570000}"/>
    <cellStyle name="SAPBEXexcBad8 3 2 2" xfId="5911" xr:uid="{00000000-0005-0000-0000-00000C570000}"/>
    <cellStyle name="SAPBEXexcBad8 3 2 2 2" xfId="6998" xr:uid="{00000000-0005-0000-0000-00000D570000}"/>
    <cellStyle name="SAPBEXexcBad8 3 2 2 2 2" xfId="20294" xr:uid="{00000000-0005-0000-0000-00000E570000}"/>
    <cellStyle name="SAPBEXexcBad8 3 2 2 2 2 2" xfId="26064" xr:uid="{00000000-0005-0000-0000-00000F570000}"/>
    <cellStyle name="SAPBEXexcBad8 3 2 2 2 2 3" xfId="33767" xr:uid="{00000000-0005-0000-0000-000010570000}"/>
    <cellStyle name="SAPBEXexcBad8 3 2 2 2 3" xfId="17947" xr:uid="{00000000-0005-0000-0000-000011570000}"/>
    <cellStyle name="SAPBEXexcBad8 3 2 2 2 3 2" xfId="23756" xr:uid="{00000000-0005-0000-0000-000012570000}"/>
    <cellStyle name="SAPBEXexcBad8 3 2 2 2 3 2 2" xfId="37219" xr:uid="{00000000-0005-0000-0000-000013570000}"/>
    <cellStyle name="SAPBEXexcBad8 3 2 2 2 3 3" xfId="31451" xr:uid="{00000000-0005-0000-0000-000014570000}"/>
    <cellStyle name="SAPBEXexcBad8 3 2 2 2 4" xfId="16826" xr:uid="{00000000-0005-0000-0000-000015570000}"/>
    <cellStyle name="SAPBEXexcBad8 3 2 2 2 4 2" xfId="30379" xr:uid="{00000000-0005-0000-0000-000016570000}"/>
    <cellStyle name="SAPBEXexcBad8 3 2 2 2 5" xfId="22702" xr:uid="{00000000-0005-0000-0000-000017570000}"/>
    <cellStyle name="SAPBEXexcBad8 3 2 2 2 5 2" xfId="36165" xr:uid="{00000000-0005-0000-0000-000018570000}"/>
    <cellStyle name="SAPBEXexcBad8 3 2 2 2 6" xfId="28454" xr:uid="{00000000-0005-0000-0000-000019570000}"/>
    <cellStyle name="SAPBEXexcBad8 3 2 2 2 7" xfId="11852" xr:uid="{00000000-0005-0000-0000-00001A570000}"/>
    <cellStyle name="SAPBEXexcBad8 3 2 2 3" xfId="19345" xr:uid="{00000000-0005-0000-0000-00001B570000}"/>
    <cellStyle name="SAPBEXexcBad8 3 2 2 3 2" xfId="25116" xr:uid="{00000000-0005-0000-0000-00001C570000}"/>
    <cellStyle name="SAPBEXexcBad8 3 2 2 3 3" xfId="32818" xr:uid="{00000000-0005-0000-0000-00001D570000}"/>
    <cellStyle name="SAPBEXexcBad8 3 2 2 4" xfId="17800" xr:uid="{00000000-0005-0000-0000-00001E570000}"/>
    <cellStyle name="SAPBEXexcBad8 3 2 2 4 2" xfId="23615" xr:uid="{00000000-0005-0000-0000-00001F570000}"/>
    <cellStyle name="SAPBEXexcBad8 3 2 2 4 2 2" xfId="37078" xr:uid="{00000000-0005-0000-0000-000020570000}"/>
    <cellStyle name="SAPBEXexcBad8 3 2 2 4 3" xfId="31306" xr:uid="{00000000-0005-0000-0000-000021570000}"/>
    <cellStyle name="SAPBEXexcBad8 3 2 2 5" xfId="15740" xr:uid="{00000000-0005-0000-0000-000022570000}"/>
    <cellStyle name="SAPBEXexcBad8 3 2 2 5 2" xfId="29481" xr:uid="{00000000-0005-0000-0000-000023570000}"/>
    <cellStyle name="SAPBEXexcBad8 3 2 2 6" xfId="21803" xr:uid="{00000000-0005-0000-0000-000024570000}"/>
    <cellStyle name="SAPBEXexcBad8 3 2 2 6 2" xfId="35266" xr:uid="{00000000-0005-0000-0000-000025570000}"/>
    <cellStyle name="SAPBEXexcBad8 3 2 2 7" xfId="27555" xr:uid="{00000000-0005-0000-0000-000026570000}"/>
    <cellStyle name="SAPBEXexcBad8 3 2 2 8" xfId="11191" xr:uid="{00000000-0005-0000-0000-000027570000}"/>
    <cellStyle name="SAPBEXexcBad8 3 2 3" xfId="6260" xr:uid="{00000000-0005-0000-0000-000028570000}"/>
    <cellStyle name="SAPBEXexcBad8 3 2 3 2" xfId="19638" xr:uid="{00000000-0005-0000-0000-000029570000}"/>
    <cellStyle name="SAPBEXexcBad8 3 2 3 2 2" xfId="25408" xr:uid="{00000000-0005-0000-0000-00002A570000}"/>
    <cellStyle name="SAPBEXexcBad8 3 2 3 2 3" xfId="33111" xr:uid="{00000000-0005-0000-0000-00002B570000}"/>
    <cellStyle name="SAPBEXexcBad8 3 2 3 3" xfId="17772" xr:uid="{00000000-0005-0000-0000-00002C570000}"/>
    <cellStyle name="SAPBEXexcBad8 3 2 3 3 2" xfId="23587" xr:uid="{00000000-0005-0000-0000-00002D570000}"/>
    <cellStyle name="SAPBEXexcBad8 3 2 3 3 2 2" xfId="37050" xr:uid="{00000000-0005-0000-0000-00002E570000}"/>
    <cellStyle name="SAPBEXexcBad8 3 2 3 3 3" xfId="31278" xr:uid="{00000000-0005-0000-0000-00002F570000}"/>
    <cellStyle name="SAPBEXexcBad8 3 2 3 4" xfId="16089" xr:uid="{00000000-0005-0000-0000-000030570000}"/>
    <cellStyle name="SAPBEXexcBad8 3 2 3 4 2" xfId="29754" xr:uid="{00000000-0005-0000-0000-000031570000}"/>
    <cellStyle name="SAPBEXexcBad8 3 2 3 5" xfId="22076" xr:uid="{00000000-0005-0000-0000-000032570000}"/>
    <cellStyle name="SAPBEXexcBad8 3 2 3 5 2" xfId="35539" xr:uid="{00000000-0005-0000-0000-000033570000}"/>
    <cellStyle name="SAPBEXexcBad8 3 2 3 6" xfId="27828" xr:uid="{00000000-0005-0000-0000-000034570000}"/>
    <cellStyle name="SAPBEXexcBad8 3 2 3 7" xfId="11394" xr:uid="{00000000-0005-0000-0000-000035570000}"/>
    <cellStyle name="SAPBEXexcBad8 3 2 4" xfId="18683" xr:uid="{00000000-0005-0000-0000-000036570000}"/>
    <cellStyle name="SAPBEXexcBad8 3 2 4 2" xfId="24455" xr:uid="{00000000-0005-0000-0000-000037570000}"/>
    <cellStyle name="SAPBEXexcBad8 3 2 4 3" xfId="32157" xr:uid="{00000000-0005-0000-0000-000038570000}"/>
    <cellStyle name="SAPBEXexcBad8 3 2 5" xfId="16963" xr:uid="{00000000-0005-0000-0000-000039570000}"/>
    <cellStyle name="SAPBEXexcBad8 3 2 5 2" xfId="22813" xr:uid="{00000000-0005-0000-0000-00003A570000}"/>
    <cellStyle name="SAPBEXexcBad8 3 2 5 2 2" xfId="36276" xr:uid="{00000000-0005-0000-0000-00003B570000}"/>
    <cellStyle name="SAPBEXexcBad8 3 2 5 3" xfId="30491" xr:uid="{00000000-0005-0000-0000-00003C570000}"/>
    <cellStyle name="SAPBEXexcBad8 3 2 6" xfId="15001" xr:uid="{00000000-0005-0000-0000-00003D570000}"/>
    <cellStyle name="SAPBEXexcBad8 3 2 6 2" xfId="28854" xr:uid="{00000000-0005-0000-0000-00003E570000}"/>
    <cellStyle name="SAPBEXexcBad8 3 2 7" xfId="21175" xr:uid="{00000000-0005-0000-0000-00003F570000}"/>
    <cellStyle name="SAPBEXexcBad8 3 2 7 2" xfId="34638" xr:uid="{00000000-0005-0000-0000-000040570000}"/>
    <cellStyle name="SAPBEXexcBad8 3 2 8" xfId="26929" xr:uid="{00000000-0005-0000-0000-000041570000}"/>
    <cellStyle name="SAPBEXexcBad8 3 2 9" xfId="10731" xr:uid="{00000000-0005-0000-0000-000042570000}"/>
    <cellStyle name="SAPBEXexcBad8 3 3" xfId="5373" xr:uid="{00000000-0005-0000-0000-000043570000}"/>
    <cellStyle name="SAPBEXexcBad8 3 3 2" xfId="6460" xr:uid="{00000000-0005-0000-0000-000044570000}"/>
    <cellStyle name="SAPBEXexcBad8 3 3 2 2" xfId="19825" xr:uid="{00000000-0005-0000-0000-000045570000}"/>
    <cellStyle name="SAPBEXexcBad8 3 3 2 2 2" xfId="25595" xr:uid="{00000000-0005-0000-0000-000046570000}"/>
    <cellStyle name="SAPBEXexcBad8 3 3 2 2 3" xfId="33298" xr:uid="{00000000-0005-0000-0000-000047570000}"/>
    <cellStyle name="SAPBEXexcBad8 3 3 2 3" xfId="20478" xr:uid="{00000000-0005-0000-0000-000048570000}"/>
    <cellStyle name="SAPBEXexcBad8 3 3 2 3 2" xfId="26246" xr:uid="{00000000-0005-0000-0000-000049570000}"/>
    <cellStyle name="SAPBEXexcBad8 3 3 2 3 3" xfId="33950" xr:uid="{00000000-0005-0000-0000-00004A570000}"/>
    <cellStyle name="SAPBEXexcBad8 3 3 2 4" xfId="16289" xr:uid="{00000000-0005-0000-0000-00004B570000}"/>
    <cellStyle name="SAPBEXexcBad8 3 3 2 4 2" xfId="29935" xr:uid="{00000000-0005-0000-0000-00004C570000}"/>
    <cellStyle name="SAPBEXexcBad8 3 3 2 5" xfId="22257" xr:uid="{00000000-0005-0000-0000-00004D570000}"/>
    <cellStyle name="SAPBEXexcBad8 3 3 2 5 2" xfId="35720" xr:uid="{00000000-0005-0000-0000-00004E570000}"/>
    <cellStyle name="SAPBEXexcBad8 3 3 2 6" xfId="28009" xr:uid="{00000000-0005-0000-0000-00004F570000}"/>
    <cellStyle name="SAPBEXexcBad8 3 3 2 7" xfId="11542" xr:uid="{00000000-0005-0000-0000-000050570000}"/>
    <cellStyle name="SAPBEXexcBad8 3 3 3" xfId="18874" xr:uid="{00000000-0005-0000-0000-000051570000}"/>
    <cellStyle name="SAPBEXexcBad8 3 3 3 2" xfId="24646" xr:uid="{00000000-0005-0000-0000-000052570000}"/>
    <cellStyle name="SAPBEXexcBad8 3 3 3 3" xfId="32348" xr:uid="{00000000-0005-0000-0000-000053570000}"/>
    <cellStyle name="SAPBEXexcBad8 3 3 4" xfId="20007" xr:uid="{00000000-0005-0000-0000-000054570000}"/>
    <cellStyle name="SAPBEXexcBad8 3 3 4 2" xfId="25777" xr:uid="{00000000-0005-0000-0000-000055570000}"/>
    <cellStyle name="SAPBEXexcBad8 3 3 4 3" xfId="33480" xr:uid="{00000000-0005-0000-0000-000056570000}"/>
    <cellStyle name="SAPBEXexcBad8 3 3 5" xfId="15203" xr:uid="{00000000-0005-0000-0000-000057570000}"/>
    <cellStyle name="SAPBEXexcBad8 3 3 5 2" xfId="29037" xr:uid="{00000000-0005-0000-0000-000058570000}"/>
    <cellStyle name="SAPBEXexcBad8 3 3 6" xfId="21358" xr:uid="{00000000-0005-0000-0000-000059570000}"/>
    <cellStyle name="SAPBEXexcBad8 3 3 6 2" xfId="34821" xr:uid="{00000000-0005-0000-0000-00005A570000}"/>
    <cellStyle name="SAPBEXexcBad8 3 3 7" xfId="27110" xr:uid="{00000000-0005-0000-0000-00005B570000}"/>
    <cellStyle name="SAPBEXexcBad8 3 3 8" xfId="10881" xr:uid="{00000000-0005-0000-0000-00005C570000}"/>
    <cellStyle name="SAPBEXexcBad8 3 4" xfId="6010" xr:uid="{00000000-0005-0000-0000-00005D570000}"/>
    <cellStyle name="SAPBEXexcBad8 3 4 2" xfId="19430" xr:uid="{00000000-0005-0000-0000-00005E570000}"/>
    <cellStyle name="SAPBEXexcBad8 3 4 2 2" xfId="25200" xr:uid="{00000000-0005-0000-0000-00005F570000}"/>
    <cellStyle name="SAPBEXexcBad8 3 4 2 3" xfId="32903" xr:uid="{00000000-0005-0000-0000-000060570000}"/>
    <cellStyle name="SAPBEXexcBad8 3 4 3" xfId="20776" xr:uid="{00000000-0005-0000-0000-000061570000}"/>
    <cellStyle name="SAPBEXexcBad8 3 4 3 2" xfId="26538" xr:uid="{00000000-0005-0000-0000-000062570000}"/>
    <cellStyle name="SAPBEXexcBad8 3 4 3 3" xfId="34243" xr:uid="{00000000-0005-0000-0000-000063570000}"/>
    <cellStyle name="SAPBEXexcBad8 3 4 4" xfId="15839" xr:uid="{00000000-0005-0000-0000-000064570000}"/>
    <cellStyle name="SAPBEXexcBad8 3 4 4 2" xfId="29560" xr:uid="{00000000-0005-0000-0000-000065570000}"/>
    <cellStyle name="SAPBEXexcBad8 3 4 5" xfId="21882" xr:uid="{00000000-0005-0000-0000-000066570000}"/>
    <cellStyle name="SAPBEXexcBad8 3 4 5 2" xfId="35345" xr:uid="{00000000-0005-0000-0000-000067570000}"/>
    <cellStyle name="SAPBEXexcBad8 3 4 6" xfId="27634" xr:uid="{00000000-0005-0000-0000-000068570000}"/>
    <cellStyle name="SAPBEXexcBad8 3 4 7" xfId="11260" xr:uid="{00000000-0005-0000-0000-000069570000}"/>
    <cellStyle name="SAPBEXexcBad8 3 5" xfId="18023" xr:uid="{00000000-0005-0000-0000-00006A570000}"/>
    <cellStyle name="SAPBEXexcBad8 3 5 2" xfId="23827" xr:uid="{00000000-0005-0000-0000-00006B570000}"/>
    <cellStyle name="SAPBEXexcBad8 3 5 3" xfId="31524" xr:uid="{00000000-0005-0000-0000-00006C570000}"/>
    <cellStyle name="SAPBEXexcBad8 3 6" xfId="17394" xr:uid="{00000000-0005-0000-0000-00006D570000}"/>
    <cellStyle name="SAPBEXexcBad8 3 6 2" xfId="23220" xr:uid="{00000000-0005-0000-0000-00006E570000}"/>
    <cellStyle name="SAPBEXexcBad8 3 6 2 2" xfId="36683" xr:uid="{00000000-0005-0000-0000-00006F570000}"/>
    <cellStyle name="SAPBEXexcBad8 3 6 3" xfId="30908" xr:uid="{00000000-0005-0000-0000-000070570000}"/>
    <cellStyle name="SAPBEXexcBad8 3 7" xfId="14128" xr:uid="{00000000-0005-0000-0000-000071570000}"/>
    <cellStyle name="SAPBEXexcBad8 3 7 2" xfId="28614" xr:uid="{00000000-0005-0000-0000-000072570000}"/>
    <cellStyle name="SAPBEXexcBad8 3 8" xfId="20972" xr:uid="{00000000-0005-0000-0000-000073570000}"/>
    <cellStyle name="SAPBEXexcBad8 3 8 2" xfId="34435" xr:uid="{00000000-0005-0000-0000-000074570000}"/>
    <cellStyle name="SAPBEXexcBad8 3 9" xfId="26739" xr:uid="{00000000-0005-0000-0000-000075570000}"/>
    <cellStyle name="SAPBEXexcBad8 4" xfId="5548" xr:uid="{00000000-0005-0000-0000-000076570000}"/>
    <cellStyle name="SAPBEXexcBad8 4 2" xfId="6635" xr:uid="{00000000-0005-0000-0000-000077570000}"/>
    <cellStyle name="SAPBEXexcBad8 4 2 2" xfId="19977" xr:uid="{00000000-0005-0000-0000-000078570000}"/>
    <cellStyle name="SAPBEXexcBad8 4 2 2 2" xfId="25747" xr:uid="{00000000-0005-0000-0000-000079570000}"/>
    <cellStyle name="SAPBEXexcBad8 4 2 2 3" xfId="33450" xr:uid="{00000000-0005-0000-0000-00007A570000}"/>
    <cellStyle name="SAPBEXexcBad8 4 2 3" xfId="19007" xr:uid="{00000000-0005-0000-0000-00007B570000}"/>
    <cellStyle name="SAPBEXexcBad8 4 2 3 2" xfId="24779" xr:uid="{00000000-0005-0000-0000-00007C570000}"/>
    <cellStyle name="SAPBEXexcBad8 4 2 3 3" xfId="32481" xr:uid="{00000000-0005-0000-0000-00007D570000}"/>
    <cellStyle name="SAPBEXexcBad8 4 2 4" xfId="16463" xr:uid="{00000000-0005-0000-0000-00007E570000}"/>
    <cellStyle name="SAPBEXexcBad8 4 2 4 2" xfId="30080" xr:uid="{00000000-0005-0000-0000-00007F570000}"/>
    <cellStyle name="SAPBEXexcBad8 4 2 5" xfId="22403" xr:uid="{00000000-0005-0000-0000-000080570000}"/>
    <cellStyle name="SAPBEXexcBad8 4 2 5 2" xfId="35866" xr:uid="{00000000-0005-0000-0000-000081570000}"/>
    <cellStyle name="SAPBEXexcBad8 4 2 6" xfId="28155" xr:uid="{00000000-0005-0000-0000-000082570000}"/>
    <cellStyle name="SAPBEXexcBad8 4 2 7" xfId="11649" xr:uid="{00000000-0005-0000-0000-000083570000}"/>
    <cellStyle name="SAPBEXexcBad8 4 3" xfId="19028" xr:uid="{00000000-0005-0000-0000-000084570000}"/>
    <cellStyle name="SAPBEXexcBad8 4 3 2" xfId="24800" xr:uid="{00000000-0005-0000-0000-000085570000}"/>
    <cellStyle name="SAPBEXexcBad8 4 3 3" xfId="32502" xr:uid="{00000000-0005-0000-0000-000086570000}"/>
    <cellStyle name="SAPBEXexcBad8 4 4" xfId="17843" xr:uid="{00000000-0005-0000-0000-000087570000}"/>
    <cellStyle name="SAPBEXexcBad8 4 4 2" xfId="23655" xr:uid="{00000000-0005-0000-0000-000088570000}"/>
    <cellStyle name="SAPBEXexcBad8 4 4 2 2" xfId="37118" xr:uid="{00000000-0005-0000-0000-000089570000}"/>
    <cellStyle name="SAPBEXexcBad8 4 4 3" xfId="31347" xr:uid="{00000000-0005-0000-0000-00008A570000}"/>
    <cellStyle name="SAPBEXexcBad8 4 5" xfId="15377" xr:uid="{00000000-0005-0000-0000-00008B570000}"/>
    <cellStyle name="SAPBEXexcBad8 4 5 2" xfId="29182" xr:uid="{00000000-0005-0000-0000-00008C570000}"/>
    <cellStyle name="SAPBEXexcBad8 4 6" xfId="21504" xr:uid="{00000000-0005-0000-0000-00008D570000}"/>
    <cellStyle name="SAPBEXexcBad8 4 6 2" xfId="34967" xr:uid="{00000000-0005-0000-0000-00008E570000}"/>
    <cellStyle name="SAPBEXexcBad8 4 7" xfId="27256" xr:uid="{00000000-0005-0000-0000-00008F570000}"/>
    <cellStyle name="SAPBEXexcBad8 4 8" xfId="10988" xr:uid="{00000000-0005-0000-0000-000090570000}"/>
    <cellStyle name="SAPBEXexcBad8 5" xfId="17015" xr:uid="{00000000-0005-0000-0000-000091570000}"/>
    <cellStyle name="SAPBEXexcBad8 5 2" xfId="22861" xr:uid="{00000000-0005-0000-0000-000092570000}"/>
    <cellStyle name="SAPBEXexcBad8 5 2 2" xfId="36324" xr:uid="{00000000-0005-0000-0000-000093570000}"/>
    <cellStyle name="SAPBEXexcBad8 5 3" xfId="30542" xr:uid="{00000000-0005-0000-0000-000094570000}"/>
    <cellStyle name="SAPBEXexcBad8 6" xfId="17444" xr:uid="{00000000-0005-0000-0000-000095570000}"/>
    <cellStyle name="SAPBEXexcBad8 6 2" xfId="23268" xr:uid="{00000000-0005-0000-0000-000096570000}"/>
    <cellStyle name="SAPBEXexcBad8 6 2 2" xfId="36731" xr:uid="{00000000-0005-0000-0000-000097570000}"/>
    <cellStyle name="SAPBEXexcBad8 6 3" xfId="30956" xr:uid="{00000000-0005-0000-0000-000098570000}"/>
    <cellStyle name="SAPBEXexcBad8 7" xfId="12011" xr:uid="{00000000-0005-0000-0000-000099570000}"/>
    <cellStyle name="SAPBEXexcBad8 7 2" xfId="28548" xr:uid="{00000000-0005-0000-0000-00009A570000}"/>
    <cellStyle name="SAPBEXexcBad8 8" xfId="7266" xr:uid="{00000000-0005-0000-0000-00009B570000}"/>
    <cellStyle name="SAPBEXexcBad8 9" xfId="37366" xr:uid="{00000000-0005-0000-0000-00009C570000}"/>
    <cellStyle name="SAPBEXexcBad9" xfId="382" xr:uid="{00000000-0005-0000-0000-00009D570000}"/>
    <cellStyle name="SAPBEXexcBad9 10" xfId="7267" xr:uid="{00000000-0005-0000-0000-00009E570000}"/>
    <cellStyle name="SAPBEXexcBad9 11" xfId="37367" xr:uid="{00000000-0005-0000-0000-00009F570000}"/>
    <cellStyle name="SAPBEXexcBad9 2" xfId="619" xr:uid="{00000000-0005-0000-0000-0000A0570000}"/>
    <cellStyle name="SAPBEXexcBad9 2 2" xfId="5085" xr:uid="{00000000-0005-0000-0000-0000A1570000}"/>
    <cellStyle name="SAPBEXexcBad9 2 2 10" xfId="10689" xr:uid="{00000000-0005-0000-0000-0000A2570000}"/>
    <cellStyle name="SAPBEXexcBad9 2 2 2" xfId="5673" xr:uid="{00000000-0005-0000-0000-0000A3570000}"/>
    <cellStyle name="SAPBEXexcBad9 2 2 2 2" xfId="6760" xr:uid="{00000000-0005-0000-0000-0000A4570000}"/>
    <cellStyle name="SAPBEXexcBad9 2 2 2 2 2" xfId="20082" xr:uid="{00000000-0005-0000-0000-0000A5570000}"/>
    <cellStyle name="SAPBEXexcBad9 2 2 2 2 2 2" xfId="25852" xr:uid="{00000000-0005-0000-0000-0000A6570000}"/>
    <cellStyle name="SAPBEXexcBad9 2 2 2 2 2 3" xfId="33555" xr:uid="{00000000-0005-0000-0000-0000A7570000}"/>
    <cellStyle name="SAPBEXexcBad9 2 2 2 2 3" xfId="17422" xr:uid="{00000000-0005-0000-0000-0000A8570000}"/>
    <cellStyle name="SAPBEXexcBad9 2 2 2 2 3 2" xfId="23248" xr:uid="{00000000-0005-0000-0000-0000A9570000}"/>
    <cellStyle name="SAPBEXexcBad9 2 2 2 2 3 2 2" xfId="36711" xr:uid="{00000000-0005-0000-0000-0000AA570000}"/>
    <cellStyle name="SAPBEXexcBad9 2 2 2 2 3 3" xfId="30936" xr:uid="{00000000-0005-0000-0000-0000AB570000}"/>
    <cellStyle name="SAPBEXexcBad9 2 2 2 2 4" xfId="16588" xr:uid="{00000000-0005-0000-0000-0000AC570000}"/>
    <cellStyle name="SAPBEXexcBad9 2 2 2 2 4 2" xfId="30175" xr:uid="{00000000-0005-0000-0000-0000AD570000}"/>
    <cellStyle name="SAPBEXexcBad9 2 2 2 2 5" xfId="22498" xr:uid="{00000000-0005-0000-0000-0000AE570000}"/>
    <cellStyle name="SAPBEXexcBad9 2 2 2 2 5 2" xfId="35961" xr:uid="{00000000-0005-0000-0000-0000AF570000}"/>
    <cellStyle name="SAPBEXexcBad9 2 2 2 2 6" xfId="28250" xr:uid="{00000000-0005-0000-0000-0000B0570000}"/>
    <cellStyle name="SAPBEXexcBad9 2 2 2 2 7" xfId="11710" xr:uid="{00000000-0005-0000-0000-0000B1570000}"/>
    <cellStyle name="SAPBEXexcBad9 2 2 2 3" xfId="19132" xr:uid="{00000000-0005-0000-0000-0000B2570000}"/>
    <cellStyle name="SAPBEXexcBad9 2 2 2 3 2" xfId="24903" xr:uid="{00000000-0005-0000-0000-0000B3570000}"/>
    <cellStyle name="SAPBEXexcBad9 2 2 2 3 3" xfId="32605" xr:uid="{00000000-0005-0000-0000-0000B4570000}"/>
    <cellStyle name="SAPBEXexcBad9 2 2 2 4" xfId="17996" xr:uid="{00000000-0005-0000-0000-0000B5570000}"/>
    <cellStyle name="SAPBEXexcBad9 2 2 2 4 2" xfId="23802" xr:uid="{00000000-0005-0000-0000-0000B6570000}"/>
    <cellStyle name="SAPBEXexcBad9 2 2 2 4 3" xfId="31499" xr:uid="{00000000-0005-0000-0000-0000B7570000}"/>
    <cellStyle name="SAPBEXexcBad9 2 2 2 5" xfId="15502" xr:uid="{00000000-0005-0000-0000-0000B8570000}"/>
    <cellStyle name="SAPBEXexcBad9 2 2 2 5 2" xfId="29277" xr:uid="{00000000-0005-0000-0000-0000B9570000}"/>
    <cellStyle name="SAPBEXexcBad9 2 2 2 6" xfId="21599" xr:uid="{00000000-0005-0000-0000-0000BA570000}"/>
    <cellStyle name="SAPBEXexcBad9 2 2 2 6 2" xfId="35062" xr:uid="{00000000-0005-0000-0000-0000BB570000}"/>
    <cellStyle name="SAPBEXexcBad9 2 2 2 7" xfId="27351" xr:uid="{00000000-0005-0000-0000-0000BC570000}"/>
    <cellStyle name="SAPBEXexcBad9 2 2 2 8" xfId="11049" xr:uid="{00000000-0005-0000-0000-0000BD570000}"/>
    <cellStyle name="SAPBEXexcBad9 2 2 3" xfId="5845" xr:uid="{00000000-0005-0000-0000-0000BE570000}"/>
    <cellStyle name="SAPBEXexcBad9 2 2 3 2" xfId="6932" xr:uid="{00000000-0005-0000-0000-0000BF570000}"/>
    <cellStyle name="SAPBEXexcBad9 2 2 3 2 2" xfId="20228" xr:uid="{00000000-0005-0000-0000-0000C0570000}"/>
    <cellStyle name="SAPBEXexcBad9 2 2 3 2 2 2" xfId="25998" xr:uid="{00000000-0005-0000-0000-0000C1570000}"/>
    <cellStyle name="SAPBEXexcBad9 2 2 3 2 2 3" xfId="33701" xr:uid="{00000000-0005-0000-0000-0000C2570000}"/>
    <cellStyle name="SAPBEXexcBad9 2 2 3 2 3" xfId="18175" xr:uid="{00000000-0005-0000-0000-0000C3570000}"/>
    <cellStyle name="SAPBEXexcBad9 2 2 3 2 3 2" xfId="23973" xr:uid="{00000000-0005-0000-0000-0000C4570000}"/>
    <cellStyle name="SAPBEXexcBad9 2 2 3 2 3 3" xfId="31671" xr:uid="{00000000-0005-0000-0000-0000C5570000}"/>
    <cellStyle name="SAPBEXexcBad9 2 2 3 2 4" xfId="16760" xr:uid="{00000000-0005-0000-0000-0000C6570000}"/>
    <cellStyle name="SAPBEXexcBad9 2 2 3 2 4 2" xfId="30313" xr:uid="{00000000-0005-0000-0000-0000C7570000}"/>
    <cellStyle name="SAPBEXexcBad9 2 2 3 2 5" xfId="22636" xr:uid="{00000000-0005-0000-0000-0000C8570000}"/>
    <cellStyle name="SAPBEXexcBad9 2 2 3 2 5 2" xfId="36099" xr:uid="{00000000-0005-0000-0000-0000C9570000}"/>
    <cellStyle name="SAPBEXexcBad9 2 2 3 2 6" xfId="28388" xr:uid="{00000000-0005-0000-0000-0000CA570000}"/>
    <cellStyle name="SAPBEXexcBad9 2 2 3 2 7" xfId="11811" xr:uid="{00000000-0005-0000-0000-0000CB570000}"/>
    <cellStyle name="SAPBEXexcBad9 2 2 3 3" xfId="19279" xr:uid="{00000000-0005-0000-0000-0000CC570000}"/>
    <cellStyle name="SAPBEXexcBad9 2 2 3 3 2" xfId="25050" xr:uid="{00000000-0005-0000-0000-0000CD570000}"/>
    <cellStyle name="SAPBEXexcBad9 2 2 3 3 3" xfId="32752" xr:uid="{00000000-0005-0000-0000-0000CE570000}"/>
    <cellStyle name="SAPBEXexcBad9 2 2 3 4" xfId="17957" xr:uid="{00000000-0005-0000-0000-0000CF570000}"/>
    <cellStyle name="SAPBEXexcBad9 2 2 3 4 2" xfId="23766" xr:uid="{00000000-0005-0000-0000-0000D0570000}"/>
    <cellStyle name="SAPBEXexcBad9 2 2 3 4 2 2" xfId="37229" xr:uid="{00000000-0005-0000-0000-0000D1570000}"/>
    <cellStyle name="SAPBEXexcBad9 2 2 3 4 3" xfId="31461" xr:uid="{00000000-0005-0000-0000-0000D2570000}"/>
    <cellStyle name="SAPBEXexcBad9 2 2 3 5" xfId="15674" xr:uid="{00000000-0005-0000-0000-0000D3570000}"/>
    <cellStyle name="SAPBEXexcBad9 2 2 3 5 2" xfId="29415" xr:uid="{00000000-0005-0000-0000-0000D4570000}"/>
    <cellStyle name="SAPBEXexcBad9 2 2 3 6" xfId="21737" xr:uid="{00000000-0005-0000-0000-0000D5570000}"/>
    <cellStyle name="SAPBEXexcBad9 2 2 3 6 2" xfId="35200" xr:uid="{00000000-0005-0000-0000-0000D6570000}"/>
    <cellStyle name="SAPBEXexcBad9 2 2 3 7" xfId="27489" xr:uid="{00000000-0005-0000-0000-0000D7570000}"/>
    <cellStyle name="SAPBEXexcBad9 2 2 3 8" xfId="11150" xr:uid="{00000000-0005-0000-0000-0000D8570000}"/>
    <cellStyle name="SAPBEXexcBad9 2 2 4" xfId="6177" xr:uid="{00000000-0005-0000-0000-0000D9570000}"/>
    <cellStyle name="SAPBEXexcBad9 2 2 4 2" xfId="19568" xr:uid="{00000000-0005-0000-0000-0000DA570000}"/>
    <cellStyle name="SAPBEXexcBad9 2 2 4 2 2" xfId="25338" xr:uid="{00000000-0005-0000-0000-0000DB570000}"/>
    <cellStyle name="SAPBEXexcBad9 2 2 4 2 3" xfId="33041" xr:uid="{00000000-0005-0000-0000-0000DC570000}"/>
    <cellStyle name="SAPBEXexcBad9 2 2 4 3" xfId="20673" xr:uid="{00000000-0005-0000-0000-0000DD570000}"/>
    <cellStyle name="SAPBEXexcBad9 2 2 4 3 2" xfId="26436" xr:uid="{00000000-0005-0000-0000-0000DE570000}"/>
    <cellStyle name="SAPBEXexcBad9 2 2 4 3 3" xfId="34141" xr:uid="{00000000-0005-0000-0000-0000DF570000}"/>
    <cellStyle name="SAPBEXexcBad9 2 2 4 4" xfId="16006" xr:uid="{00000000-0005-0000-0000-0000E0570000}"/>
    <cellStyle name="SAPBEXexcBad9 2 2 4 4 2" xfId="29688" xr:uid="{00000000-0005-0000-0000-0000E1570000}"/>
    <cellStyle name="SAPBEXexcBad9 2 2 4 5" xfId="22010" xr:uid="{00000000-0005-0000-0000-0000E2570000}"/>
    <cellStyle name="SAPBEXexcBad9 2 2 4 5 2" xfId="35473" xr:uid="{00000000-0005-0000-0000-0000E3570000}"/>
    <cellStyle name="SAPBEXexcBad9 2 2 4 6" xfId="27762" xr:uid="{00000000-0005-0000-0000-0000E4570000}"/>
    <cellStyle name="SAPBEXexcBad9 2 2 4 7" xfId="11352" xr:uid="{00000000-0005-0000-0000-0000E5570000}"/>
    <cellStyle name="SAPBEXexcBad9 2 2 5" xfId="18616" xr:uid="{00000000-0005-0000-0000-0000E6570000}"/>
    <cellStyle name="SAPBEXexcBad9 2 2 5 2" xfId="24388" xr:uid="{00000000-0005-0000-0000-0000E7570000}"/>
    <cellStyle name="SAPBEXexcBad9 2 2 5 3" xfId="32090" xr:uid="{00000000-0005-0000-0000-0000E8570000}"/>
    <cellStyle name="SAPBEXexcBad9 2 2 6" xfId="17396" xr:uid="{00000000-0005-0000-0000-0000E9570000}"/>
    <cellStyle name="SAPBEXexcBad9 2 2 6 2" xfId="23222" xr:uid="{00000000-0005-0000-0000-0000EA570000}"/>
    <cellStyle name="SAPBEXexcBad9 2 2 6 2 2" xfId="36685" xr:uid="{00000000-0005-0000-0000-0000EB570000}"/>
    <cellStyle name="SAPBEXexcBad9 2 2 6 3" xfId="30910" xr:uid="{00000000-0005-0000-0000-0000EC570000}"/>
    <cellStyle name="SAPBEXexcBad9 2 2 7" xfId="14915" xr:uid="{00000000-0005-0000-0000-0000ED570000}"/>
    <cellStyle name="SAPBEXexcBad9 2 2 7 2" xfId="28788" xr:uid="{00000000-0005-0000-0000-0000EE570000}"/>
    <cellStyle name="SAPBEXexcBad9 2 2 8" xfId="21109" xr:uid="{00000000-0005-0000-0000-0000EF570000}"/>
    <cellStyle name="SAPBEXexcBad9 2 2 8 2" xfId="34572" xr:uid="{00000000-0005-0000-0000-0000F0570000}"/>
    <cellStyle name="SAPBEXexcBad9 2 2 9" xfId="26863" xr:uid="{00000000-0005-0000-0000-0000F1570000}"/>
    <cellStyle name="SAPBEXexcBad9 2 3" xfId="5295" xr:uid="{00000000-0005-0000-0000-0000F2570000}"/>
    <cellStyle name="SAPBEXexcBad9 2 3 2" xfId="6382" xr:uid="{00000000-0005-0000-0000-0000F3570000}"/>
    <cellStyle name="SAPBEXexcBad9 2 3 2 2" xfId="19748" xr:uid="{00000000-0005-0000-0000-0000F4570000}"/>
    <cellStyle name="SAPBEXexcBad9 2 3 2 2 2" xfId="25518" xr:uid="{00000000-0005-0000-0000-0000F5570000}"/>
    <cellStyle name="SAPBEXexcBad9 2 3 2 2 3" xfId="33221" xr:uid="{00000000-0005-0000-0000-0000F6570000}"/>
    <cellStyle name="SAPBEXexcBad9 2 3 2 3" xfId="18142" xr:uid="{00000000-0005-0000-0000-0000F7570000}"/>
    <cellStyle name="SAPBEXexcBad9 2 3 2 3 2" xfId="23942" xr:uid="{00000000-0005-0000-0000-0000F8570000}"/>
    <cellStyle name="SAPBEXexcBad9 2 3 2 3 3" xfId="31639" xr:uid="{00000000-0005-0000-0000-0000F9570000}"/>
    <cellStyle name="SAPBEXexcBad9 2 3 2 4" xfId="16211" xr:uid="{00000000-0005-0000-0000-0000FA570000}"/>
    <cellStyle name="SAPBEXexcBad9 2 3 2 4 2" xfId="29858" xr:uid="{00000000-0005-0000-0000-0000FB570000}"/>
    <cellStyle name="SAPBEXexcBad9 2 3 2 5" xfId="22180" xr:uid="{00000000-0005-0000-0000-0000FC570000}"/>
    <cellStyle name="SAPBEXexcBad9 2 3 2 5 2" xfId="35643" xr:uid="{00000000-0005-0000-0000-0000FD570000}"/>
    <cellStyle name="SAPBEXexcBad9 2 3 2 6" xfId="27932" xr:uid="{00000000-0005-0000-0000-0000FE570000}"/>
    <cellStyle name="SAPBEXexcBad9 2 3 2 7" xfId="11494" xr:uid="{00000000-0005-0000-0000-0000FF570000}"/>
    <cellStyle name="SAPBEXexcBad9 2 3 3" xfId="18796" xr:uid="{00000000-0005-0000-0000-000000580000}"/>
    <cellStyle name="SAPBEXexcBad9 2 3 3 2" xfId="24568" xr:uid="{00000000-0005-0000-0000-000001580000}"/>
    <cellStyle name="SAPBEXexcBad9 2 3 3 3" xfId="32270" xr:uid="{00000000-0005-0000-0000-000002580000}"/>
    <cellStyle name="SAPBEXexcBad9 2 3 4" xfId="20741" xr:uid="{00000000-0005-0000-0000-000003580000}"/>
    <cellStyle name="SAPBEXexcBad9 2 3 4 2" xfId="26504" xr:uid="{00000000-0005-0000-0000-000004580000}"/>
    <cellStyle name="SAPBEXexcBad9 2 3 4 3" xfId="34209" xr:uid="{00000000-0005-0000-0000-000005580000}"/>
    <cellStyle name="SAPBEXexcBad9 2 3 5" xfId="15125" xr:uid="{00000000-0005-0000-0000-000006580000}"/>
    <cellStyle name="SAPBEXexcBad9 2 3 5 2" xfId="28960" xr:uid="{00000000-0005-0000-0000-000007580000}"/>
    <cellStyle name="SAPBEXexcBad9 2 3 6" xfId="21281" xr:uid="{00000000-0005-0000-0000-000008580000}"/>
    <cellStyle name="SAPBEXexcBad9 2 3 6 2" xfId="34744" xr:uid="{00000000-0005-0000-0000-000009580000}"/>
    <cellStyle name="SAPBEXexcBad9 2 3 7" xfId="27033" xr:uid="{00000000-0005-0000-0000-00000A580000}"/>
    <cellStyle name="SAPBEXexcBad9 2 3 8" xfId="10833" xr:uid="{00000000-0005-0000-0000-00000B580000}"/>
    <cellStyle name="SAPBEXexcBad9 2 4" xfId="5382" xr:uid="{00000000-0005-0000-0000-00000C580000}"/>
    <cellStyle name="SAPBEXexcBad9 2 4 2" xfId="6469" xr:uid="{00000000-0005-0000-0000-00000D580000}"/>
    <cellStyle name="SAPBEXexcBad9 2 4 2 2" xfId="19834" xr:uid="{00000000-0005-0000-0000-00000E580000}"/>
    <cellStyle name="SAPBEXexcBad9 2 4 2 2 2" xfId="25604" xr:uid="{00000000-0005-0000-0000-00000F580000}"/>
    <cellStyle name="SAPBEXexcBad9 2 4 2 2 3" xfId="33307" xr:uid="{00000000-0005-0000-0000-000010580000}"/>
    <cellStyle name="SAPBEXexcBad9 2 4 2 3" xfId="20552" xr:uid="{00000000-0005-0000-0000-000011580000}"/>
    <cellStyle name="SAPBEXexcBad9 2 4 2 3 2" xfId="26317" xr:uid="{00000000-0005-0000-0000-000012580000}"/>
    <cellStyle name="SAPBEXexcBad9 2 4 2 3 3" xfId="34021" xr:uid="{00000000-0005-0000-0000-000013580000}"/>
    <cellStyle name="SAPBEXexcBad9 2 4 2 4" xfId="16298" xr:uid="{00000000-0005-0000-0000-000014580000}"/>
    <cellStyle name="SAPBEXexcBad9 2 4 2 4 2" xfId="29944" xr:uid="{00000000-0005-0000-0000-000015580000}"/>
    <cellStyle name="SAPBEXexcBad9 2 4 2 5" xfId="22266" xr:uid="{00000000-0005-0000-0000-000016580000}"/>
    <cellStyle name="SAPBEXexcBad9 2 4 2 5 2" xfId="35729" xr:uid="{00000000-0005-0000-0000-000017580000}"/>
    <cellStyle name="SAPBEXexcBad9 2 4 2 6" xfId="28018" xr:uid="{00000000-0005-0000-0000-000018580000}"/>
    <cellStyle name="SAPBEXexcBad9 2 4 2 7" xfId="11550" xr:uid="{00000000-0005-0000-0000-000019580000}"/>
    <cellStyle name="SAPBEXexcBad9 2 4 3" xfId="18883" xr:uid="{00000000-0005-0000-0000-00001A580000}"/>
    <cellStyle name="SAPBEXexcBad9 2 4 3 2" xfId="24655" xr:uid="{00000000-0005-0000-0000-00001B580000}"/>
    <cellStyle name="SAPBEXexcBad9 2 4 3 3" xfId="32357" xr:uid="{00000000-0005-0000-0000-00001C580000}"/>
    <cellStyle name="SAPBEXexcBad9 2 4 4" xfId="20883" xr:uid="{00000000-0005-0000-0000-00001D580000}"/>
    <cellStyle name="SAPBEXexcBad9 2 4 4 2" xfId="26643" xr:uid="{00000000-0005-0000-0000-00001E580000}"/>
    <cellStyle name="SAPBEXexcBad9 2 4 4 3" xfId="34348" xr:uid="{00000000-0005-0000-0000-00001F580000}"/>
    <cellStyle name="SAPBEXexcBad9 2 4 5" xfId="15212" xr:uid="{00000000-0005-0000-0000-000020580000}"/>
    <cellStyle name="SAPBEXexcBad9 2 4 5 2" xfId="29046" xr:uid="{00000000-0005-0000-0000-000021580000}"/>
    <cellStyle name="SAPBEXexcBad9 2 4 6" xfId="21367" xr:uid="{00000000-0005-0000-0000-000022580000}"/>
    <cellStyle name="SAPBEXexcBad9 2 4 6 2" xfId="34830" xr:uid="{00000000-0005-0000-0000-000023580000}"/>
    <cellStyle name="SAPBEXexcBad9 2 4 7" xfId="27119" xr:uid="{00000000-0005-0000-0000-000024580000}"/>
    <cellStyle name="SAPBEXexcBad9 2 4 8" xfId="10889" xr:uid="{00000000-0005-0000-0000-000025580000}"/>
    <cellStyle name="SAPBEXexcBad9 2 5" xfId="17130" xr:uid="{00000000-0005-0000-0000-000026580000}"/>
    <cellStyle name="SAPBEXexcBad9 2 5 2" xfId="22971" xr:uid="{00000000-0005-0000-0000-000027580000}"/>
    <cellStyle name="SAPBEXexcBad9 2 5 2 2" xfId="36434" xr:uid="{00000000-0005-0000-0000-000028580000}"/>
    <cellStyle name="SAPBEXexcBad9 2 5 3" xfId="30652" xr:uid="{00000000-0005-0000-0000-000029580000}"/>
    <cellStyle name="SAPBEXexcBad9 2 6" xfId="20769" xr:uid="{00000000-0005-0000-0000-00002A580000}"/>
    <cellStyle name="SAPBEXexcBad9 2 6 2" xfId="26532" xr:uid="{00000000-0005-0000-0000-00002B580000}"/>
    <cellStyle name="SAPBEXexcBad9 2 6 3" xfId="34237" xr:uid="{00000000-0005-0000-0000-00002C580000}"/>
    <cellStyle name="SAPBEXexcBad9 2 7" xfId="12458" xr:uid="{00000000-0005-0000-0000-00002D580000}"/>
    <cellStyle name="SAPBEXexcBad9 2 7 2" xfId="28596" xr:uid="{00000000-0005-0000-0000-00002E580000}"/>
    <cellStyle name="SAPBEXexcBad9 2 8" xfId="7470" xr:uid="{00000000-0005-0000-0000-00002F580000}"/>
    <cellStyle name="SAPBEXexcBad9 3" xfId="4404" xr:uid="{00000000-0005-0000-0000-000030580000}"/>
    <cellStyle name="SAPBEXexcBad9 3 10" xfId="10312" xr:uid="{00000000-0005-0000-0000-000031580000}"/>
    <cellStyle name="SAPBEXexcBad9 3 2" xfId="5219" xr:uid="{00000000-0005-0000-0000-000032580000}"/>
    <cellStyle name="SAPBEXexcBad9 3 2 2" xfId="5950" xr:uid="{00000000-0005-0000-0000-000033580000}"/>
    <cellStyle name="SAPBEXexcBad9 3 2 2 2" xfId="7037" xr:uid="{00000000-0005-0000-0000-000034580000}"/>
    <cellStyle name="SAPBEXexcBad9 3 2 2 2 2" xfId="20333" xr:uid="{00000000-0005-0000-0000-000035580000}"/>
    <cellStyle name="SAPBEXexcBad9 3 2 2 2 2 2" xfId="26103" xr:uid="{00000000-0005-0000-0000-000036580000}"/>
    <cellStyle name="SAPBEXexcBad9 3 2 2 2 2 3" xfId="33806" xr:uid="{00000000-0005-0000-0000-000037580000}"/>
    <cellStyle name="SAPBEXexcBad9 3 2 2 2 3" xfId="20857" xr:uid="{00000000-0005-0000-0000-000038580000}"/>
    <cellStyle name="SAPBEXexcBad9 3 2 2 2 3 2" xfId="26617" xr:uid="{00000000-0005-0000-0000-000039580000}"/>
    <cellStyle name="SAPBEXexcBad9 3 2 2 2 3 3" xfId="34322" xr:uid="{00000000-0005-0000-0000-00003A580000}"/>
    <cellStyle name="SAPBEXexcBad9 3 2 2 2 4" xfId="16865" xr:uid="{00000000-0005-0000-0000-00003B580000}"/>
    <cellStyle name="SAPBEXexcBad9 3 2 2 2 4 2" xfId="30418" xr:uid="{00000000-0005-0000-0000-00003C580000}"/>
    <cellStyle name="SAPBEXexcBad9 3 2 2 2 5" xfId="22741" xr:uid="{00000000-0005-0000-0000-00003D580000}"/>
    <cellStyle name="SAPBEXexcBad9 3 2 2 2 5 2" xfId="36204" xr:uid="{00000000-0005-0000-0000-00003E580000}"/>
    <cellStyle name="SAPBEXexcBad9 3 2 2 2 6" xfId="28493" xr:uid="{00000000-0005-0000-0000-00003F580000}"/>
    <cellStyle name="SAPBEXexcBad9 3 2 2 2 7" xfId="11888" xr:uid="{00000000-0005-0000-0000-000040580000}"/>
    <cellStyle name="SAPBEXexcBad9 3 2 2 3" xfId="19384" xr:uid="{00000000-0005-0000-0000-000041580000}"/>
    <cellStyle name="SAPBEXexcBad9 3 2 2 3 2" xfId="25155" xr:uid="{00000000-0005-0000-0000-000042580000}"/>
    <cellStyle name="SAPBEXexcBad9 3 2 2 3 3" xfId="32857" xr:uid="{00000000-0005-0000-0000-000043580000}"/>
    <cellStyle name="SAPBEXexcBad9 3 2 2 4" xfId="17661" xr:uid="{00000000-0005-0000-0000-000044580000}"/>
    <cellStyle name="SAPBEXexcBad9 3 2 2 4 2" xfId="23478" xr:uid="{00000000-0005-0000-0000-000045580000}"/>
    <cellStyle name="SAPBEXexcBad9 3 2 2 4 2 2" xfId="36941" xr:uid="{00000000-0005-0000-0000-000046580000}"/>
    <cellStyle name="SAPBEXexcBad9 3 2 2 4 3" xfId="31168" xr:uid="{00000000-0005-0000-0000-000047580000}"/>
    <cellStyle name="SAPBEXexcBad9 3 2 2 5" xfId="15779" xr:uid="{00000000-0005-0000-0000-000048580000}"/>
    <cellStyle name="SAPBEXexcBad9 3 2 2 5 2" xfId="29520" xr:uid="{00000000-0005-0000-0000-000049580000}"/>
    <cellStyle name="SAPBEXexcBad9 3 2 2 6" xfId="21842" xr:uid="{00000000-0005-0000-0000-00004A580000}"/>
    <cellStyle name="SAPBEXexcBad9 3 2 2 6 2" xfId="35305" xr:uid="{00000000-0005-0000-0000-00004B580000}"/>
    <cellStyle name="SAPBEXexcBad9 3 2 2 7" xfId="27594" xr:uid="{00000000-0005-0000-0000-00004C580000}"/>
    <cellStyle name="SAPBEXexcBad9 3 2 2 8" xfId="11227" xr:uid="{00000000-0005-0000-0000-00004D580000}"/>
    <cellStyle name="SAPBEXexcBad9 3 2 3" xfId="6307" xr:uid="{00000000-0005-0000-0000-00004E580000}"/>
    <cellStyle name="SAPBEXexcBad9 3 2 3 2" xfId="19678" xr:uid="{00000000-0005-0000-0000-00004F580000}"/>
    <cellStyle name="SAPBEXexcBad9 3 2 3 2 2" xfId="25448" xr:uid="{00000000-0005-0000-0000-000050580000}"/>
    <cellStyle name="SAPBEXexcBad9 3 2 3 2 3" xfId="33151" xr:uid="{00000000-0005-0000-0000-000051580000}"/>
    <cellStyle name="SAPBEXexcBad9 3 2 3 3" xfId="17081" xr:uid="{00000000-0005-0000-0000-000052580000}"/>
    <cellStyle name="SAPBEXexcBad9 3 2 3 3 2" xfId="22923" xr:uid="{00000000-0005-0000-0000-000053580000}"/>
    <cellStyle name="SAPBEXexcBad9 3 2 3 3 2 2" xfId="36386" xr:uid="{00000000-0005-0000-0000-000054580000}"/>
    <cellStyle name="SAPBEXexcBad9 3 2 3 3 3" xfId="30604" xr:uid="{00000000-0005-0000-0000-000055580000}"/>
    <cellStyle name="SAPBEXexcBad9 3 2 3 4" xfId="16136" xr:uid="{00000000-0005-0000-0000-000056580000}"/>
    <cellStyle name="SAPBEXexcBad9 3 2 3 4 2" xfId="29793" xr:uid="{00000000-0005-0000-0000-000057580000}"/>
    <cellStyle name="SAPBEXexcBad9 3 2 3 5" xfId="22115" xr:uid="{00000000-0005-0000-0000-000058580000}"/>
    <cellStyle name="SAPBEXexcBad9 3 2 3 5 2" xfId="35578" xr:uid="{00000000-0005-0000-0000-000059580000}"/>
    <cellStyle name="SAPBEXexcBad9 3 2 3 6" xfId="27867" xr:uid="{00000000-0005-0000-0000-00005A580000}"/>
    <cellStyle name="SAPBEXexcBad9 3 2 3 7" xfId="11432" xr:uid="{00000000-0005-0000-0000-00005B580000}"/>
    <cellStyle name="SAPBEXexcBad9 3 2 4" xfId="18726" xr:uid="{00000000-0005-0000-0000-00005C580000}"/>
    <cellStyle name="SAPBEXexcBad9 3 2 4 2" xfId="24498" xr:uid="{00000000-0005-0000-0000-00005D580000}"/>
    <cellStyle name="SAPBEXexcBad9 3 2 4 3" xfId="32200" xr:uid="{00000000-0005-0000-0000-00005E580000}"/>
    <cellStyle name="SAPBEXexcBad9 3 2 5" xfId="17638" xr:uid="{00000000-0005-0000-0000-00005F580000}"/>
    <cellStyle name="SAPBEXexcBad9 3 2 5 2" xfId="23456" xr:uid="{00000000-0005-0000-0000-000060580000}"/>
    <cellStyle name="SAPBEXexcBad9 3 2 5 2 2" xfId="36919" xr:uid="{00000000-0005-0000-0000-000061580000}"/>
    <cellStyle name="SAPBEXexcBad9 3 2 5 3" xfId="31146" xr:uid="{00000000-0005-0000-0000-000062580000}"/>
    <cellStyle name="SAPBEXexcBad9 3 2 6" xfId="15049" xr:uid="{00000000-0005-0000-0000-000063580000}"/>
    <cellStyle name="SAPBEXexcBad9 3 2 6 2" xfId="28894" xr:uid="{00000000-0005-0000-0000-000064580000}"/>
    <cellStyle name="SAPBEXexcBad9 3 2 7" xfId="21215" xr:uid="{00000000-0005-0000-0000-000065580000}"/>
    <cellStyle name="SAPBEXexcBad9 3 2 7 2" xfId="34678" xr:uid="{00000000-0005-0000-0000-000066580000}"/>
    <cellStyle name="SAPBEXexcBad9 3 2 8" xfId="26968" xr:uid="{00000000-0005-0000-0000-000067580000}"/>
    <cellStyle name="SAPBEXexcBad9 3 2 9" xfId="10770" xr:uid="{00000000-0005-0000-0000-000068580000}"/>
    <cellStyle name="SAPBEXexcBad9 3 3" xfId="5462" xr:uid="{00000000-0005-0000-0000-000069580000}"/>
    <cellStyle name="SAPBEXexcBad9 3 3 2" xfId="6549" xr:uid="{00000000-0005-0000-0000-00006A580000}"/>
    <cellStyle name="SAPBEXexcBad9 3 3 2 2" xfId="19906" xr:uid="{00000000-0005-0000-0000-00006B580000}"/>
    <cellStyle name="SAPBEXexcBad9 3 3 2 2 2" xfId="25676" xr:uid="{00000000-0005-0000-0000-00006C580000}"/>
    <cellStyle name="SAPBEXexcBad9 3 3 2 2 3" xfId="33379" xr:uid="{00000000-0005-0000-0000-00006D580000}"/>
    <cellStyle name="SAPBEXexcBad9 3 3 2 3" xfId="17743" xr:uid="{00000000-0005-0000-0000-00006E580000}"/>
    <cellStyle name="SAPBEXexcBad9 3 3 2 3 2" xfId="23558" xr:uid="{00000000-0005-0000-0000-00006F580000}"/>
    <cellStyle name="SAPBEXexcBad9 3 3 2 3 2 2" xfId="37021" xr:uid="{00000000-0005-0000-0000-000070580000}"/>
    <cellStyle name="SAPBEXexcBad9 3 3 2 3 3" xfId="31249" xr:uid="{00000000-0005-0000-0000-000071580000}"/>
    <cellStyle name="SAPBEXexcBad9 3 3 2 4" xfId="16378" xr:uid="{00000000-0005-0000-0000-000072580000}"/>
    <cellStyle name="SAPBEXexcBad9 3 3 2 4 2" xfId="30013" xr:uid="{00000000-0005-0000-0000-000073580000}"/>
    <cellStyle name="SAPBEXexcBad9 3 3 2 5" xfId="22335" xr:uid="{00000000-0005-0000-0000-000074580000}"/>
    <cellStyle name="SAPBEXexcBad9 3 3 2 5 2" xfId="35798" xr:uid="{00000000-0005-0000-0000-000075580000}"/>
    <cellStyle name="SAPBEXexcBad9 3 3 2 6" xfId="28087" xr:uid="{00000000-0005-0000-0000-000076580000}"/>
    <cellStyle name="SAPBEXexcBad9 3 3 2 7" xfId="11596" xr:uid="{00000000-0005-0000-0000-000077580000}"/>
    <cellStyle name="SAPBEXexcBad9 3 3 3" xfId="18955" xr:uid="{00000000-0005-0000-0000-000078580000}"/>
    <cellStyle name="SAPBEXexcBad9 3 3 3 2" xfId="24727" xr:uid="{00000000-0005-0000-0000-000079580000}"/>
    <cellStyle name="SAPBEXexcBad9 3 3 3 3" xfId="32429" xr:uid="{00000000-0005-0000-0000-00007A580000}"/>
    <cellStyle name="SAPBEXexcBad9 3 3 4" xfId="17508" xr:uid="{00000000-0005-0000-0000-00007B580000}"/>
    <cellStyle name="SAPBEXexcBad9 3 3 4 2" xfId="23331" xr:uid="{00000000-0005-0000-0000-00007C580000}"/>
    <cellStyle name="SAPBEXexcBad9 3 3 4 2 2" xfId="36794" xr:uid="{00000000-0005-0000-0000-00007D580000}"/>
    <cellStyle name="SAPBEXexcBad9 3 3 4 3" xfId="31019" xr:uid="{00000000-0005-0000-0000-00007E580000}"/>
    <cellStyle name="SAPBEXexcBad9 3 3 5" xfId="15292" xr:uid="{00000000-0005-0000-0000-00007F580000}"/>
    <cellStyle name="SAPBEXexcBad9 3 3 5 2" xfId="29115" xr:uid="{00000000-0005-0000-0000-000080580000}"/>
    <cellStyle name="SAPBEXexcBad9 3 3 6" xfId="21436" xr:uid="{00000000-0005-0000-0000-000081580000}"/>
    <cellStyle name="SAPBEXexcBad9 3 3 6 2" xfId="34899" xr:uid="{00000000-0005-0000-0000-000082580000}"/>
    <cellStyle name="SAPBEXexcBad9 3 3 7" xfId="27188" xr:uid="{00000000-0005-0000-0000-000083580000}"/>
    <cellStyle name="SAPBEXexcBad9 3 3 8" xfId="10935" xr:uid="{00000000-0005-0000-0000-000084580000}"/>
    <cellStyle name="SAPBEXexcBad9 3 4" xfId="6050" xr:uid="{00000000-0005-0000-0000-000085580000}"/>
    <cellStyle name="SAPBEXexcBad9 3 4 2" xfId="19463" xr:uid="{00000000-0005-0000-0000-000086580000}"/>
    <cellStyle name="SAPBEXexcBad9 3 4 2 2" xfId="25233" xr:uid="{00000000-0005-0000-0000-000087580000}"/>
    <cellStyle name="SAPBEXexcBad9 3 4 2 3" xfId="32936" xr:uid="{00000000-0005-0000-0000-000088580000}"/>
    <cellStyle name="SAPBEXexcBad9 3 4 3" xfId="17298" xr:uid="{00000000-0005-0000-0000-000089580000}"/>
    <cellStyle name="SAPBEXexcBad9 3 4 3 2" xfId="23127" xr:uid="{00000000-0005-0000-0000-00008A580000}"/>
    <cellStyle name="SAPBEXexcBad9 3 4 3 2 2" xfId="36590" xr:uid="{00000000-0005-0000-0000-00008B580000}"/>
    <cellStyle name="SAPBEXexcBad9 3 4 3 3" xfId="30814" xr:uid="{00000000-0005-0000-0000-00008C580000}"/>
    <cellStyle name="SAPBEXexcBad9 3 4 4" xfId="15879" xr:uid="{00000000-0005-0000-0000-00008D580000}"/>
    <cellStyle name="SAPBEXexcBad9 3 4 4 2" xfId="29591" xr:uid="{00000000-0005-0000-0000-00008E580000}"/>
    <cellStyle name="SAPBEXexcBad9 3 4 5" xfId="21913" xr:uid="{00000000-0005-0000-0000-00008F580000}"/>
    <cellStyle name="SAPBEXexcBad9 3 4 5 2" xfId="35376" xr:uid="{00000000-0005-0000-0000-000090580000}"/>
    <cellStyle name="SAPBEXexcBad9 3 4 6" xfId="27665" xr:uid="{00000000-0005-0000-0000-000091580000}"/>
    <cellStyle name="SAPBEXexcBad9 3 4 7" xfId="11290" xr:uid="{00000000-0005-0000-0000-000092580000}"/>
    <cellStyle name="SAPBEXexcBad9 3 5" xfId="18343" xr:uid="{00000000-0005-0000-0000-000093580000}"/>
    <cellStyle name="SAPBEXexcBad9 3 5 2" xfId="24123" xr:uid="{00000000-0005-0000-0000-000094580000}"/>
    <cellStyle name="SAPBEXexcBad9 3 5 3" xfId="31824" xr:uid="{00000000-0005-0000-0000-000095580000}"/>
    <cellStyle name="SAPBEXexcBad9 3 6" xfId="17801" xr:uid="{00000000-0005-0000-0000-000096580000}"/>
    <cellStyle name="SAPBEXexcBad9 3 6 2" xfId="23616" xr:uid="{00000000-0005-0000-0000-000097580000}"/>
    <cellStyle name="SAPBEXexcBad9 3 6 2 2" xfId="37079" xr:uid="{00000000-0005-0000-0000-000098580000}"/>
    <cellStyle name="SAPBEXexcBad9 3 6 3" xfId="31307" xr:uid="{00000000-0005-0000-0000-000099580000}"/>
    <cellStyle name="SAPBEXexcBad9 3 7" xfId="14462" xr:uid="{00000000-0005-0000-0000-00009A580000}"/>
    <cellStyle name="SAPBEXexcBad9 3 7 2" xfId="28671" xr:uid="{00000000-0005-0000-0000-00009B580000}"/>
    <cellStyle name="SAPBEXexcBad9 3 8" xfId="21013" xr:uid="{00000000-0005-0000-0000-00009C580000}"/>
    <cellStyle name="SAPBEXexcBad9 3 8 2" xfId="34476" xr:uid="{00000000-0005-0000-0000-00009D580000}"/>
    <cellStyle name="SAPBEXexcBad9 3 9" xfId="26768" xr:uid="{00000000-0005-0000-0000-00009E580000}"/>
    <cellStyle name="SAPBEXexcBad9 4" xfId="5061" xr:uid="{00000000-0005-0000-0000-00009F580000}"/>
    <cellStyle name="SAPBEXexcBad9 4 10" xfId="10666" xr:uid="{00000000-0005-0000-0000-0000A0580000}"/>
    <cellStyle name="SAPBEXexcBad9 4 2" xfId="5649" xr:uid="{00000000-0005-0000-0000-0000A1580000}"/>
    <cellStyle name="SAPBEXexcBad9 4 2 2" xfId="6736" xr:uid="{00000000-0005-0000-0000-0000A2580000}"/>
    <cellStyle name="SAPBEXexcBad9 4 2 2 2" xfId="20058" xr:uid="{00000000-0005-0000-0000-0000A3580000}"/>
    <cellStyle name="SAPBEXexcBad9 4 2 2 2 2" xfId="25828" xr:uid="{00000000-0005-0000-0000-0000A4580000}"/>
    <cellStyle name="SAPBEXexcBad9 4 2 2 2 3" xfId="33531" xr:uid="{00000000-0005-0000-0000-0000A5580000}"/>
    <cellStyle name="SAPBEXexcBad9 4 2 2 3" xfId="19467" xr:uid="{00000000-0005-0000-0000-0000A6580000}"/>
    <cellStyle name="SAPBEXexcBad9 4 2 2 3 2" xfId="25237" xr:uid="{00000000-0005-0000-0000-0000A7580000}"/>
    <cellStyle name="SAPBEXexcBad9 4 2 2 3 3" xfId="32940" xr:uid="{00000000-0005-0000-0000-0000A8580000}"/>
    <cellStyle name="SAPBEXexcBad9 4 2 2 4" xfId="16564" xr:uid="{00000000-0005-0000-0000-0000A9580000}"/>
    <cellStyle name="SAPBEXexcBad9 4 2 2 4 2" xfId="30152" xr:uid="{00000000-0005-0000-0000-0000AA580000}"/>
    <cellStyle name="SAPBEXexcBad9 4 2 2 5" xfId="22475" xr:uid="{00000000-0005-0000-0000-0000AB580000}"/>
    <cellStyle name="SAPBEXexcBad9 4 2 2 5 2" xfId="35938" xr:uid="{00000000-0005-0000-0000-0000AC580000}"/>
    <cellStyle name="SAPBEXexcBad9 4 2 2 6" xfId="28227" xr:uid="{00000000-0005-0000-0000-0000AD580000}"/>
    <cellStyle name="SAPBEXexcBad9 4 2 2 7" xfId="11687" xr:uid="{00000000-0005-0000-0000-0000AE580000}"/>
    <cellStyle name="SAPBEXexcBad9 4 2 3" xfId="19108" xr:uid="{00000000-0005-0000-0000-0000AF580000}"/>
    <cellStyle name="SAPBEXexcBad9 4 2 3 2" xfId="24880" xr:uid="{00000000-0005-0000-0000-0000B0580000}"/>
    <cellStyle name="SAPBEXexcBad9 4 2 3 3" xfId="32582" xr:uid="{00000000-0005-0000-0000-0000B1580000}"/>
    <cellStyle name="SAPBEXexcBad9 4 2 4" xfId="18393" xr:uid="{00000000-0005-0000-0000-0000B2580000}"/>
    <cellStyle name="SAPBEXexcBad9 4 2 4 2" xfId="24172" xr:uid="{00000000-0005-0000-0000-0000B3580000}"/>
    <cellStyle name="SAPBEXexcBad9 4 2 4 3" xfId="31873" xr:uid="{00000000-0005-0000-0000-0000B4580000}"/>
    <cellStyle name="SAPBEXexcBad9 4 2 5" xfId="15478" xr:uid="{00000000-0005-0000-0000-0000B5580000}"/>
    <cellStyle name="SAPBEXexcBad9 4 2 5 2" xfId="29254" xr:uid="{00000000-0005-0000-0000-0000B6580000}"/>
    <cellStyle name="SAPBEXexcBad9 4 2 6" xfId="21576" xr:uid="{00000000-0005-0000-0000-0000B7580000}"/>
    <cellStyle name="SAPBEXexcBad9 4 2 6 2" xfId="35039" xr:uid="{00000000-0005-0000-0000-0000B8580000}"/>
    <cellStyle name="SAPBEXexcBad9 4 2 7" xfId="27328" xr:uid="{00000000-0005-0000-0000-0000B9580000}"/>
    <cellStyle name="SAPBEXexcBad9 4 2 8" xfId="11026" xr:uid="{00000000-0005-0000-0000-0000BA580000}"/>
    <cellStyle name="SAPBEXexcBad9 4 3" xfId="5822" xr:uid="{00000000-0005-0000-0000-0000BB580000}"/>
    <cellStyle name="SAPBEXexcBad9 4 3 2" xfId="6909" xr:uid="{00000000-0005-0000-0000-0000BC580000}"/>
    <cellStyle name="SAPBEXexcBad9 4 3 2 2" xfId="20205" xr:uid="{00000000-0005-0000-0000-0000BD580000}"/>
    <cellStyle name="SAPBEXexcBad9 4 3 2 2 2" xfId="25975" xr:uid="{00000000-0005-0000-0000-0000BE580000}"/>
    <cellStyle name="SAPBEXexcBad9 4 3 2 2 3" xfId="33678" xr:uid="{00000000-0005-0000-0000-0000BF580000}"/>
    <cellStyle name="SAPBEXexcBad9 4 3 2 3" xfId="17905" xr:uid="{00000000-0005-0000-0000-0000C0580000}"/>
    <cellStyle name="SAPBEXexcBad9 4 3 2 3 2" xfId="23715" xr:uid="{00000000-0005-0000-0000-0000C1580000}"/>
    <cellStyle name="SAPBEXexcBad9 4 3 2 3 2 2" xfId="37178" xr:uid="{00000000-0005-0000-0000-0000C2580000}"/>
    <cellStyle name="SAPBEXexcBad9 4 3 2 3 3" xfId="31409" xr:uid="{00000000-0005-0000-0000-0000C3580000}"/>
    <cellStyle name="SAPBEXexcBad9 4 3 2 4" xfId="16737" xr:uid="{00000000-0005-0000-0000-0000C4580000}"/>
    <cellStyle name="SAPBEXexcBad9 4 3 2 4 2" xfId="30290" xr:uid="{00000000-0005-0000-0000-0000C5580000}"/>
    <cellStyle name="SAPBEXexcBad9 4 3 2 5" xfId="22613" xr:uid="{00000000-0005-0000-0000-0000C6580000}"/>
    <cellStyle name="SAPBEXexcBad9 4 3 2 5 2" xfId="36076" xr:uid="{00000000-0005-0000-0000-0000C7580000}"/>
    <cellStyle name="SAPBEXexcBad9 4 3 2 6" xfId="28365" xr:uid="{00000000-0005-0000-0000-0000C8580000}"/>
    <cellStyle name="SAPBEXexcBad9 4 3 2 7" xfId="11788" xr:uid="{00000000-0005-0000-0000-0000C9580000}"/>
    <cellStyle name="SAPBEXexcBad9 4 3 3" xfId="19256" xr:uid="{00000000-0005-0000-0000-0000CA580000}"/>
    <cellStyle name="SAPBEXexcBad9 4 3 3 2" xfId="25027" xr:uid="{00000000-0005-0000-0000-0000CB580000}"/>
    <cellStyle name="SAPBEXexcBad9 4 3 3 3" xfId="32729" xr:uid="{00000000-0005-0000-0000-0000CC580000}"/>
    <cellStyle name="SAPBEXexcBad9 4 3 4" xfId="20558" xr:uid="{00000000-0005-0000-0000-0000CD580000}"/>
    <cellStyle name="SAPBEXexcBad9 4 3 4 2" xfId="26323" xr:uid="{00000000-0005-0000-0000-0000CE580000}"/>
    <cellStyle name="SAPBEXexcBad9 4 3 4 3" xfId="34027" xr:uid="{00000000-0005-0000-0000-0000CF580000}"/>
    <cellStyle name="SAPBEXexcBad9 4 3 5" xfId="15651" xr:uid="{00000000-0005-0000-0000-0000D0580000}"/>
    <cellStyle name="SAPBEXexcBad9 4 3 5 2" xfId="29392" xr:uid="{00000000-0005-0000-0000-0000D1580000}"/>
    <cellStyle name="SAPBEXexcBad9 4 3 6" xfId="21714" xr:uid="{00000000-0005-0000-0000-0000D2580000}"/>
    <cellStyle name="SAPBEXexcBad9 4 3 6 2" xfId="35177" xr:uid="{00000000-0005-0000-0000-0000D3580000}"/>
    <cellStyle name="SAPBEXexcBad9 4 3 7" xfId="27466" xr:uid="{00000000-0005-0000-0000-0000D4580000}"/>
    <cellStyle name="SAPBEXexcBad9 4 3 8" xfId="11127" xr:uid="{00000000-0005-0000-0000-0000D5580000}"/>
    <cellStyle name="SAPBEXexcBad9 4 4" xfId="6153" xr:uid="{00000000-0005-0000-0000-0000D6580000}"/>
    <cellStyle name="SAPBEXexcBad9 4 4 2" xfId="19545" xr:uid="{00000000-0005-0000-0000-0000D7580000}"/>
    <cellStyle name="SAPBEXexcBad9 4 4 2 2" xfId="25315" xr:uid="{00000000-0005-0000-0000-0000D8580000}"/>
    <cellStyle name="SAPBEXexcBad9 4 4 2 3" xfId="33018" xr:uid="{00000000-0005-0000-0000-0000D9580000}"/>
    <cellStyle name="SAPBEXexcBad9 4 4 3" xfId="20609" xr:uid="{00000000-0005-0000-0000-0000DA580000}"/>
    <cellStyle name="SAPBEXexcBad9 4 4 3 2" xfId="26373" xr:uid="{00000000-0005-0000-0000-0000DB580000}"/>
    <cellStyle name="SAPBEXexcBad9 4 4 3 3" xfId="34078" xr:uid="{00000000-0005-0000-0000-0000DC580000}"/>
    <cellStyle name="SAPBEXexcBad9 4 4 4" xfId="15982" xr:uid="{00000000-0005-0000-0000-0000DD580000}"/>
    <cellStyle name="SAPBEXexcBad9 4 4 4 2" xfId="29665" xr:uid="{00000000-0005-0000-0000-0000DE580000}"/>
    <cellStyle name="SAPBEXexcBad9 4 4 5" xfId="21987" xr:uid="{00000000-0005-0000-0000-0000DF580000}"/>
    <cellStyle name="SAPBEXexcBad9 4 4 5 2" xfId="35450" xr:uid="{00000000-0005-0000-0000-0000E0580000}"/>
    <cellStyle name="SAPBEXexcBad9 4 4 6" xfId="27739" xr:uid="{00000000-0005-0000-0000-0000E1580000}"/>
    <cellStyle name="SAPBEXexcBad9 4 4 7" xfId="11329" xr:uid="{00000000-0005-0000-0000-0000E2580000}"/>
    <cellStyle name="SAPBEXexcBad9 4 5" xfId="18593" xr:uid="{00000000-0005-0000-0000-0000E3580000}"/>
    <cellStyle name="SAPBEXexcBad9 4 5 2" xfId="24365" xr:uid="{00000000-0005-0000-0000-0000E4580000}"/>
    <cellStyle name="SAPBEXexcBad9 4 5 3" xfId="32067" xr:uid="{00000000-0005-0000-0000-0000E5580000}"/>
    <cellStyle name="SAPBEXexcBad9 4 6" xfId="20931" xr:uid="{00000000-0005-0000-0000-0000E6580000}"/>
    <cellStyle name="SAPBEXexcBad9 4 6 2" xfId="26689" xr:uid="{00000000-0005-0000-0000-0000E7580000}"/>
    <cellStyle name="SAPBEXexcBad9 4 6 3" xfId="34394" xr:uid="{00000000-0005-0000-0000-0000E8580000}"/>
    <cellStyle name="SAPBEXexcBad9 4 7" xfId="14891" xr:uid="{00000000-0005-0000-0000-0000E9580000}"/>
    <cellStyle name="SAPBEXexcBad9 4 7 2" xfId="28765" xr:uid="{00000000-0005-0000-0000-0000EA580000}"/>
    <cellStyle name="SAPBEXexcBad9 4 8" xfId="21086" xr:uid="{00000000-0005-0000-0000-0000EB580000}"/>
    <cellStyle name="SAPBEXexcBad9 4 8 2" xfId="34549" xr:uid="{00000000-0005-0000-0000-0000EC580000}"/>
    <cellStyle name="SAPBEXexcBad9 4 9" xfId="26840" xr:uid="{00000000-0005-0000-0000-0000ED580000}"/>
    <cellStyle name="SAPBEXexcBad9 5" xfId="5260" xr:uid="{00000000-0005-0000-0000-0000EE580000}"/>
    <cellStyle name="SAPBEXexcBad9 5 2" xfId="6347" xr:uid="{00000000-0005-0000-0000-0000EF580000}"/>
    <cellStyle name="SAPBEXexcBad9 5 2 2" xfId="19714" xr:uid="{00000000-0005-0000-0000-0000F0580000}"/>
    <cellStyle name="SAPBEXexcBad9 5 2 2 2" xfId="25484" xr:uid="{00000000-0005-0000-0000-0000F1580000}"/>
    <cellStyle name="SAPBEXexcBad9 5 2 2 3" xfId="33187" xr:uid="{00000000-0005-0000-0000-0000F2580000}"/>
    <cellStyle name="SAPBEXexcBad9 5 2 3" xfId="20907" xr:uid="{00000000-0005-0000-0000-0000F3580000}"/>
    <cellStyle name="SAPBEXexcBad9 5 2 3 2" xfId="26667" xr:uid="{00000000-0005-0000-0000-0000F4580000}"/>
    <cellStyle name="SAPBEXexcBad9 5 2 3 3" xfId="34372" xr:uid="{00000000-0005-0000-0000-0000F5580000}"/>
    <cellStyle name="SAPBEXexcBad9 5 2 4" xfId="16176" xr:uid="{00000000-0005-0000-0000-0000F6580000}"/>
    <cellStyle name="SAPBEXexcBad9 5 2 4 2" xfId="29824" xr:uid="{00000000-0005-0000-0000-0000F7580000}"/>
    <cellStyle name="SAPBEXexcBad9 5 2 5" xfId="22146" xr:uid="{00000000-0005-0000-0000-0000F8580000}"/>
    <cellStyle name="SAPBEXexcBad9 5 2 5 2" xfId="35609" xr:uid="{00000000-0005-0000-0000-0000F9580000}"/>
    <cellStyle name="SAPBEXexcBad9 5 2 6" xfId="27898" xr:uid="{00000000-0005-0000-0000-0000FA580000}"/>
    <cellStyle name="SAPBEXexcBad9 5 2 7" xfId="11460" xr:uid="{00000000-0005-0000-0000-0000FB580000}"/>
    <cellStyle name="SAPBEXexcBad9 5 3" xfId="18762" xr:uid="{00000000-0005-0000-0000-0000FC580000}"/>
    <cellStyle name="SAPBEXexcBad9 5 3 2" xfId="24534" xr:uid="{00000000-0005-0000-0000-0000FD580000}"/>
    <cellStyle name="SAPBEXexcBad9 5 3 3" xfId="32236" xr:uid="{00000000-0005-0000-0000-0000FE580000}"/>
    <cellStyle name="SAPBEXexcBad9 5 4" xfId="20877" xr:uid="{00000000-0005-0000-0000-0000FF580000}"/>
    <cellStyle name="SAPBEXexcBad9 5 4 2" xfId="26637" xr:uid="{00000000-0005-0000-0000-000000590000}"/>
    <cellStyle name="SAPBEXexcBad9 5 4 3" xfId="34342" xr:uid="{00000000-0005-0000-0000-000001590000}"/>
    <cellStyle name="SAPBEXexcBad9 5 5" xfId="15090" xr:uid="{00000000-0005-0000-0000-000002590000}"/>
    <cellStyle name="SAPBEXexcBad9 5 5 2" xfId="28926" xr:uid="{00000000-0005-0000-0000-000003590000}"/>
    <cellStyle name="SAPBEXexcBad9 5 6" xfId="21247" xr:uid="{00000000-0005-0000-0000-000004590000}"/>
    <cellStyle name="SAPBEXexcBad9 5 6 2" xfId="34710" xr:uid="{00000000-0005-0000-0000-000005590000}"/>
    <cellStyle name="SAPBEXexcBad9 5 7" xfId="26999" xr:uid="{00000000-0005-0000-0000-000006590000}"/>
    <cellStyle name="SAPBEXexcBad9 5 8" xfId="10799" xr:uid="{00000000-0005-0000-0000-000007590000}"/>
    <cellStyle name="SAPBEXexcBad9 6" xfId="5783" xr:uid="{00000000-0005-0000-0000-000008590000}"/>
    <cellStyle name="SAPBEXexcBad9 6 2" xfId="6870" xr:uid="{00000000-0005-0000-0000-000009590000}"/>
    <cellStyle name="SAPBEXexcBad9 6 2 2" xfId="20167" xr:uid="{00000000-0005-0000-0000-00000A590000}"/>
    <cellStyle name="SAPBEXexcBad9 6 2 2 2" xfId="25937" xr:uid="{00000000-0005-0000-0000-00000B590000}"/>
    <cellStyle name="SAPBEXexcBad9 6 2 2 3" xfId="33640" xr:uid="{00000000-0005-0000-0000-00000C590000}"/>
    <cellStyle name="SAPBEXexcBad9 6 2 3" xfId="17119" xr:uid="{00000000-0005-0000-0000-00000D590000}"/>
    <cellStyle name="SAPBEXexcBad9 6 2 3 2" xfId="22960" xr:uid="{00000000-0005-0000-0000-00000E590000}"/>
    <cellStyle name="SAPBEXexcBad9 6 2 3 2 2" xfId="36423" xr:uid="{00000000-0005-0000-0000-00000F590000}"/>
    <cellStyle name="SAPBEXexcBad9 6 2 3 3" xfId="30641" xr:uid="{00000000-0005-0000-0000-000010590000}"/>
    <cellStyle name="SAPBEXexcBad9 6 2 4" xfId="16698" xr:uid="{00000000-0005-0000-0000-000011590000}"/>
    <cellStyle name="SAPBEXexcBad9 6 2 4 2" xfId="30252" xr:uid="{00000000-0005-0000-0000-000012590000}"/>
    <cellStyle name="SAPBEXexcBad9 6 2 5" xfId="22575" xr:uid="{00000000-0005-0000-0000-000013590000}"/>
    <cellStyle name="SAPBEXexcBad9 6 2 5 2" xfId="36038" xr:uid="{00000000-0005-0000-0000-000014590000}"/>
    <cellStyle name="SAPBEXexcBad9 6 2 6" xfId="28327" xr:uid="{00000000-0005-0000-0000-000015590000}"/>
    <cellStyle name="SAPBEXexcBad9 6 2 7" xfId="11771" xr:uid="{00000000-0005-0000-0000-000016590000}"/>
    <cellStyle name="SAPBEXexcBad9 6 3" xfId="19217" xr:uid="{00000000-0005-0000-0000-000017590000}"/>
    <cellStyle name="SAPBEXexcBad9 6 3 2" xfId="24988" xr:uid="{00000000-0005-0000-0000-000018590000}"/>
    <cellStyle name="SAPBEXexcBad9 6 3 3" xfId="32690" xr:uid="{00000000-0005-0000-0000-000019590000}"/>
    <cellStyle name="SAPBEXexcBad9 6 4" xfId="18405" xr:uid="{00000000-0005-0000-0000-00001A590000}"/>
    <cellStyle name="SAPBEXexcBad9 6 4 2" xfId="24183" xr:uid="{00000000-0005-0000-0000-00001B590000}"/>
    <cellStyle name="SAPBEXexcBad9 6 4 3" xfId="31884" xr:uid="{00000000-0005-0000-0000-00001C590000}"/>
    <cellStyle name="SAPBEXexcBad9 6 5" xfId="15612" xr:uid="{00000000-0005-0000-0000-00001D590000}"/>
    <cellStyle name="SAPBEXexcBad9 6 5 2" xfId="29354" xr:uid="{00000000-0005-0000-0000-00001E590000}"/>
    <cellStyle name="SAPBEXexcBad9 6 6" xfId="21676" xr:uid="{00000000-0005-0000-0000-00001F590000}"/>
    <cellStyle name="SAPBEXexcBad9 6 6 2" xfId="35139" xr:uid="{00000000-0005-0000-0000-000020590000}"/>
    <cellStyle name="SAPBEXexcBad9 6 7" xfId="27428" xr:uid="{00000000-0005-0000-0000-000021590000}"/>
    <cellStyle name="SAPBEXexcBad9 6 8" xfId="11110" xr:uid="{00000000-0005-0000-0000-000022590000}"/>
    <cellStyle name="SAPBEXexcBad9 7" xfId="17016" xr:uid="{00000000-0005-0000-0000-000023590000}"/>
    <cellStyle name="SAPBEXexcBad9 7 2" xfId="22862" xr:uid="{00000000-0005-0000-0000-000024590000}"/>
    <cellStyle name="SAPBEXexcBad9 7 2 2" xfId="36325" xr:uid="{00000000-0005-0000-0000-000025590000}"/>
    <cellStyle name="SAPBEXexcBad9 7 3" xfId="30543" xr:uid="{00000000-0005-0000-0000-000026590000}"/>
    <cellStyle name="SAPBEXexcBad9 8" xfId="17050" xr:uid="{00000000-0005-0000-0000-000027590000}"/>
    <cellStyle name="SAPBEXexcBad9 8 2" xfId="22895" xr:uid="{00000000-0005-0000-0000-000028590000}"/>
    <cellStyle name="SAPBEXexcBad9 8 2 2" xfId="36358" xr:uid="{00000000-0005-0000-0000-000029590000}"/>
    <cellStyle name="SAPBEXexcBad9 8 3" xfId="30576" xr:uid="{00000000-0005-0000-0000-00002A590000}"/>
    <cellStyle name="SAPBEXexcBad9 9" xfId="12216" xr:uid="{00000000-0005-0000-0000-00002B590000}"/>
    <cellStyle name="SAPBEXexcBad9 9 2" xfId="28582" xr:uid="{00000000-0005-0000-0000-00002C590000}"/>
    <cellStyle name="SAPBEXexcCritical4" xfId="383" xr:uid="{00000000-0005-0000-0000-00002D590000}"/>
    <cellStyle name="SAPBEXexcCritical4 2" xfId="620" xr:uid="{00000000-0005-0000-0000-00002E590000}"/>
    <cellStyle name="SAPBEXexcCritical4 2 2" xfId="5086" xr:uid="{00000000-0005-0000-0000-00002F590000}"/>
    <cellStyle name="SAPBEXexcCritical4 2 2 10" xfId="10690" xr:uid="{00000000-0005-0000-0000-000030590000}"/>
    <cellStyle name="SAPBEXexcCritical4 2 2 2" xfId="5674" xr:uid="{00000000-0005-0000-0000-000031590000}"/>
    <cellStyle name="SAPBEXexcCritical4 2 2 2 2" xfId="6761" xr:uid="{00000000-0005-0000-0000-000032590000}"/>
    <cellStyle name="SAPBEXexcCritical4 2 2 2 2 2" xfId="20083" xr:uid="{00000000-0005-0000-0000-000033590000}"/>
    <cellStyle name="SAPBEXexcCritical4 2 2 2 2 2 2" xfId="25853" xr:uid="{00000000-0005-0000-0000-000034590000}"/>
    <cellStyle name="SAPBEXexcCritical4 2 2 2 2 2 3" xfId="33556" xr:uid="{00000000-0005-0000-0000-000035590000}"/>
    <cellStyle name="SAPBEXexcCritical4 2 2 2 2 3" xfId="18279" xr:uid="{00000000-0005-0000-0000-000036590000}"/>
    <cellStyle name="SAPBEXexcCritical4 2 2 2 2 3 2" xfId="24061" xr:uid="{00000000-0005-0000-0000-000037590000}"/>
    <cellStyle name="SAPBEXexcCritical4 2 2 2 2 3 3" xfId="31762" xr:uid="{00000000-0005-0000-0000-000038590000}"/>
    <cellStyle name="SAPBEXexcCritical4 2 2 2 2 4" xfId="16589" xr:uid="{00000000-0005-0000-0000-000039590000}"/>
    <cellStyle name="SAPBEXexcCritical4 2 2 2 2 4 2" xfId="30176" xr:uid="{00000000-0005-0000-0000-00003A590000}"/>
    <cellStyle name="SAPBEXexcCritical4 2 2 2 2 5" xfId="22499" xr:uid="{00000000-0005-0000-0000-00003B590000}"/>
    <cellStyle name="SAPBEXexcCritical4 2 2 2 2 5 2" xfId="35962" xr:uid="{00000000-0005-0000-0000-00003C590000}"/>
    <cellStyle name="SAPBEXexcCritical4 2 2 2 2 6" xfId="28251" xr:uid="{00000000-0005-0000-0000-00003D590000}"/>
    <cellStyle name="SAPBEXexcCritical4 2 2 2 2 7" xfId="11711" xr:uid="{00000000-0005-0000-0000-00003E590000}"/>
    <cellStyle name="SAPBEXexcCritical4 2 2 2 3" xfId="19133" xr:uid="{00000000-0005-0000-0000-00003F590000}"/>
    <cellStyle name="SAPBEXexcCritical4 2 2 2 3 2" xfId="24904" xr:uid="{00000000-0005-0000-0000-000040590000}"/>
    <cellStyle name="SAPBEXexcCritical4 2 2 2 3 3" xfId="32606" xr:uid="{00000000-0005-0000-0000-000041590000}"/>
    <cellStyle name="SAPBEXexcCritical4 2 2 2 4" xfId="17049" xr:uid="{00000000-0005-0000-0000-000042590000}"/>
    <cellStyle name="SAPBEXexcCritical4 2 2 2 4 2" xfId="22894" xr:uid="{00000000-0005-0000-0000-000043590000}"/>
    <cellStyle name="SAPBEXexcCritical4 2 2 2 4 2 2" xfId="36357" xr:uid="{00000000-0005-0000-0000-000044590000}"/>
    <cellStyle name="SAPBEXexcCritical4 2 2 2 4 3" xfId="30575" xr:uid="{00000000-0005-0000-0000-000045590000}"/>
    <cellStyle name="SAPBEXexcCritical4 2 2 2 5" xfId="15503" xr:uid="{00000000-0005-0000-0000-000046590000}"/>
    <cellStyle name="SAPBEXexcCritical4 2 2 2 5 2" xfId="29278" xr:uid="{00000000-0005-0000-0000-000047590000}"/>
    <cellStyle name="SAPBEXexcCritical4 2 2 2 6" xfId="21600" xr:uid="{00000000-0005-0000-0000-000048590000}"/>
    <cellStyle name="SAPBEXexcCritical4 2 2 2 6 2" xfId="35063" xr:uid="{00000000-0005-0000-0000-000049590000}"/>
    <cellStyle name="SAPBEXexcCritical4 2 2 2 7" xfId="27352" xr:uid="{00000000-0005-0000-0000-00004A590000}"/>
    <cellStyle name="SAPBEXexcCritical4 2 2 2 8" xfId="11050" xr:uid="{00000000-0005-0000-0000-00004B590000}"/>
    <cellStyle name="SAPBEXexcCritical4 2 2 3" xfId="5846" xr:uid="{00000000-0005-0000-0000-00004C590000}"/>
    <cellStyle name="SAPBEXexcCritical4 2 2 3 2" xfId="6933" xr:uid="{00000000-0005-0000-0000-00004D590000}"/>
    <cellStyle name="SAPBEXexcCritical4 2 2 3 2 2" xfId="20229" xr:uid="{00000000-0005-0000-0000-00004E590000}"/>
    <cellStyle name="SAPBEXexcCritical4 2 2 3 2 2 2" xfId="25999" xr:uid="{00000000-0005-0000-0000-00004F590000}"/>
    <cellStyle name="SAPBEXexcCritical4 2 2 3 2 2 3" xfId="33702" xr:uid="{00000000-0005-0000-0000-000050590000}"/>
    <cellStyle name="SAPBEXexcCritical4 2 2 3 2 3" xfId="17678" xr:uid="{00000000-0005-0000-0000-000051590000}"/>
    <cellStyle name="SAPBEXexcCritical4 2 2 3 2 3 2" xfId="23493" xr:uid="{00000000-0005-0000-0000-000052590000}"/>
    <cellStyle name="SAPBEXexcCritical4 2 2 3 2 3 2 2" xfId="36956" xr:uid="{00000000-0005-0000-0000-000053590000}"/>
    <cellStyle name="SAPBEXexcCritical4 2 2 3 2 3 3" xfId="31184" xr:uid="{00000000-0005-0000-0000-000054590000}"/>
    <cellStyle name="SAPBEXexcCritical4 2 2 3 2 4" xfId="16761" xr:uid="{00000000-0005-0000-0000-000055590000}"/>
    <cellStyle name="SAPBEXexcCritical4 2 2 3 2 4 2" xfId="30314" xr:uid="{00000000-0005-0000-0000-000056590000}"/>
    <cellStyle name="SAPBEXexcCritical4 2 2 3 2 5" xfId="22637" xr:uid="{00000000-0005-0000-0000-000057590000}"/>
    <cellStyle name="SAPBEXexcCritical4 2 2 3 2 5 2" xfId="36100" xr:uid="{00000000-0005-0000-0000-000058590000}"/>
    <cellStyle name="SAPBEXexcCritical4 2 2 3 2 6" xfId="28389" xr:uid="{00000000-0005-0000-0000-000059590000}"/>
    <cellStyle name="SAPBEXexcCritical4 2 2 3 2 7" xfId="11812" xr:uid="{00000000-0005-0000-0000-00005A590000}"/>
    <cellStyle name="SAPBEXexcCritical4 2 2 3 3" xfId="19280" xr:uid="{00000000-0005-0000-0000-00005B590000}"/>
    <cellStyle name="SAPBEXexcCritical4 2 2 3 3 2" xfId="25051" xr:uid="{00000000-0005-0000-0000-00005C590000}"/>
    <cellStyle name="SAPBEXexcCritical4 2 2 3 3 3" xfId="32753" xr:uid="{00000000-0005-0000-0000-00005D590000}"/>
    <cellStyle name="SAPBEXexcCritical4 2 2 3 4" xfId="18043" xr:uid="{00000000-0005-0000-0000-00005E590000}"/>
    <cellStyle name="SAPBEXexcCritical4 2 2 3 4 2" xfId="23847" xr:uid="{00000000-0005-0000-0000-00005F590000}"/>
    <cellStyle name="SAPBEXexcCritical4 2 2 3 4 3" xfId="31544" xr:uid="{00000000-0005-0000-0000-000060590000}"/>
    <cellStyle name="SAPBEXexcCritical4 2 2 3 5" xfId="15675" xr:uid="{00000000-0005-0000-0000-000061590000}"/>
    <cellStyle name="SAPBEXexcCritical4 2 2 3 5 2" xfId="29416" xr:uid="{00000000-0005-0000-0000-000062590000}"/>
    <cellStyle name="SAPBEXexcCritical4 2 2 3 6" xfId="21738" xr:uid="{00000000-0005-0000-0000-000063590000}"/>
    <cellStyle name="SAPBEXexcCritical4 2 2 3 6 2" xfId="35201" xr:uid="{00000000-0005-0000-0000-000064590000}"/>
    <cellStyle name="SAPBEXexcCritical4 2 2 3 7" xfId="27490" xr:uid="{00000000-0005-0000-0000-000065590000}"/>
    <cellStyle name="SAPBEXexcCritical4 2 2 3 8" xfId="11151" xr:uid="{00000000-0005-0000-0000-000066590000}"/>
    <cellStyle name="SAPBEXexcCritical4 2 2 4" xfId="6178" xr:uid="{00000000-0005-0000-0000-000067590000}"/>
    <cellStyle name="SAPBEXexcCritical4 2 2 4 2" xfId="19569" xr:uid="{00000000-0005-0000-0000-000068590000}"/>
    <cellStyle name="SAPBEXexcCritical4 2 2 4 2 2" xfId="25339" xr:uid="{00000000-0005-0000-0000-000069590000}"/>
    <cellStyle name="SAPBEXexcCritical4 2 2 4 2 3" xfId="33042" xr:uid="{00000000-0005-0000-0000-00006A590000}"/>
    <cellStyle name="SAPBEXexcCritical4 2 2 4 3" xfId="20909" xr:uid="{00000000-0005-0000-0000-00006B590000}"/>
    <cellStyle name="SAPBEXexcCritical4 2 2 4 3 2" xfId="26669" xr:uid="{00000000-0005-0000-0000-00006C590000}"/>
    <cellStyle name="SAPBEXexcCritical4 2 2 4 3 3" xfId="34374" xr:uid="{00000000-0005-0000-0000-00006D590000}"/>
    <cellStyle name="SAPBEXexcCritical4 2 2 4 4" xfId="16007" xr:uid="{00000000-0005-0000-0000-00006E590000}"/>
    <cellStyle name="SAPBEXexcCritical4 2 2 4 4 2" xfId="29689" xr:uid="{00000000-0005-0000-0000-00006F590000}"/>
    <cellStyle name="SAPBEXexcCritical4 2 2 4 5" xfId="22011" xr:uid="{00000000-0005-0000-0000-000070590000}"/>
    <cellStyle name="SAPBEXexcCritical4 2 2 4 5 2" xfId="35474" xr:uid="{00000000-0005-0000-0000-000071590000}"/>
    <cellStyle name="SAPBEXexcCritical4 2 2 4 6" xfId="27763" xr:uid="{00000000-0005-0000-0000-000072590000}"/>
    <cellStyle name="SAPBEXexcCritical4 2 2 4 7" xfId="11353" xr:uid="{00000000-0005-0000-0000-000073590000}"/>
    <cellStyle name="SAPBEXexcCritical4 2 2 5" xfId="18617" xr:uid="{00000000-0005-0000-0000-000074590000}"/>
    <cellStyle name="SAPBEXexcCritical4 2 2 5 2" xfId="24389" xr:uid="{00000000-0005-0000-0000-000075590000}"/>
    <cellStyle name="SAPBEXexcCritical4 2 2 5 3" xfId="32091" xr:uid="{00000000-0005-0000-0000-000076590000}"/>
    <cellStyle name="SAPBEXexcCritical4 2 2 6" xfId="20418" xr:uid="{00000000-0005-0000-0000-000077590000}"/>
    <cellStyle name="SAPBEXexcCritical4 2 2 6 2" xfId="26186" xr:uid="{00000000-0005-0000-0000-000078590000}"/>
    <cellStyle name="SAPBEXexcCritical4 2 2 6 3" xfId="33890" xr:uid="{00000000-0005-0000-0000-000079590000}"/>
    <cellStyle name="SAPBEXexcCritical4 2 2 7" xfId="14916" xr:uid="{00000000-0005-0000-0000-00007A590000}"/>
    <cellStyle name="SAPBEXexcCritical4 2 2 7 2" xfId="28789" xr:uid="{00000000-0005-0000-0000-00007B590000}"/>
    <cellStyle name="SAPBEXexcCritical4 2 2 8" xfId="21110" xr:uid="{00000000-0005-0000-0000-00007C590000}"/>
    <cellStyle name="SAPBEXexcCritical4 2 2 8 2" xfId="34573" xr:uid="{00000000-0005-0000-0000-00007D590000}"/>
    <cellStyle name="SAPBEXexcCritical4 2 2 9" xfId="26864" xr:uid="{00000000-0005-0000-0000-00007E590000}"/>
    <cellStyle name="SAPBEXexcCritical4 2 3" xfId="5296" xr:uid="{00000000-0005-0000-0000-00007F590000}"/>
    <cellStyle name="SAPBEXexcCritical4 2 3 2" xfId="6383" xr:uid="{00000000-0005-0000-0000-000080590000}"/>
    <cellStyle name="SAPBEXexcCritical4 2 3 2 2" xfId="19749" xr:uid="{00000000-0005-0000-0000-000081590000}"/>
    <cellStyle name="SAPBEXexcCritical4 2 3 2 2 2" xfId="25519" xr:uid="{00000000-0005-0000-0000-000082590000}"/>
    <cellStyle name="SAPBEXexcCritical4 2 3 2 2 3" xfId="33222" xr:uid="{00000000-0005-0000-0000-000083590000}"/>
    <cellStyle name="SAPBEXexcCritical4 2 3 2 3" xfId="20872" xr:uid="{00000000-0005-0000-0000-000084590000}"/>
    <cellStyle name="SAPBEXexcCritical4 2 3 2 3 2" xfId="26632" xr:uid="{00000000-0005-0000-0000-000085590000}"/>
    <cellStyle name="SAPBEXexcCritical4 2 3 2 3 3" xfId="34337" xr:uid="{00000000-0005-0000-0000-000086590000}"/>
    <cellStyle name="SAPBEXexcCritical4 2 3 2 4" xfId="16212" xr:uid="{00000000-0005-0000-0000-000087590000}"/>
    <cellStyle name="SAPBEXexcCritical4 2 3 2 4 2" xfId="29859" xr:uid="{00000000-0005-0000-0000-000088590000}"/>
    <cellStyle name="SAPBEXexcCritical4 2 3 2 5" xfId="22181" xr:uid="{00000000-0005-0000-0000-000089590000}"/>
    <cellStyle name="SAPBEXexcCritical4 2 3 2 5 2" xfId="35644" xr:uid="{00000000-0005-0000-0000-00008A590000}"/>
    <cellStyle name="SAPBEXexcCritical4 2 3 2 6" xfId="27933" xr:uid="{00000000-0005-0000-0000-00008B590000}"/>
    <cellStyle name="SAPBEXexcCritical4 2 3 2 7" xfId="11495" xr:uid="{00000000-0005-0000-0000-00008C590000}"/>
    <cellStyle name="SAPBEXexcCritical4 2 3 3" xfId="18797" xr:uid="{00000000-0005-0000-0000-00008D590000}"/>
    <cellStyle name="SAPBEXexcCritical4 2 3 3 2" xfId="24569" xr:uid="{00000000-0005-0000-0000-00008E590000}"/>
    <cellStyle name="SAPBEXexcCritical4 2 3 3 3" xfId="32271" xr:uid="{00000000-0005-0000-0000-00008F590000}"/>
    <cellStyle name="SAPBEXexcCritical4 2 3 4" xfId="20561" xr:uid="{00000000-0005-0000-0000-000090590000}"/>
    <cellStyle name="SAPBEXexcCritical4 2 3 4 2" xfId="26326" xr:uid="{00000000-0005-0000-0000-000091590000}"/>
    <cellStyle name="SAPBEXexcCritical4 2 3 4 3" xfId="34030" xr:uid="{00000000-0005-0000-0000-000092590000}"/>
    <cellStyle name="SAPBEXexcCritical4 2 3 5" xfId="15126" xr:uid="{00000000-0005-0000-0000-000093590000}"/>
    <cellStyle name="SAPBEXexcCritical4 2 3 5 2" xfId="28961" xr:uid="{00000000-0005-0000-0000-000094590000}"/>
    <cellStyle name="SAPBEXexcCritical4 2 3 6" xfId="21282" xr:uid="{00000000-0005-0000-0000-000095590000}"/>
    <cellStyle name="SAPBEXexcCritical4 2 3 6 2" xfId="34745" xr:uid="{00000000-0005-0000-0000-000096590000}"/>
    <cellStyle name="SAPBEXexcCritical4 2 3 7" xfId="27034" xr:uid="{00000000-0005-0000-0000-000097590000}"/>
    <cellStyle name="SAPBEXexcCritical4 2 3 8" xfId="10834" xr:uid="{00000000-0005-0000-0000-000098590000}"/>
    <cellStyle name="SAPBEXexcCritical4 2 4" xfId="5443" xr:uid="{00000000-0005-0000-0000-000099590000}"/>
    <cellStyle name="SAPBEXexcCritical4 2 4 2" xfId="6530" xr:uid="{00000000-0005-0000-0000-00009A590000}"/>
    <cellStyle name="SAPBEXexcCritical4 2 4 2 2" xfId="19889" xr:uid="{00000000-0005-0000-0000-00009B590000}"/>
    <cellStyle name="SAPBEXexcCritical4 2 4 2 2 2" xfId="25659" xr:uid="{00000000-0005-0000-0000-00009C590000}"/>
    <cellStyle name="SAPBEXexcCritical4 2 4 2 2 3" xfId="33362" xr:uid="{00000000-0005-0000-0000-00009D590000}"/>
    <cellStyle name="SAPBEXexcCritical4 2 4 2 3" xfId="18382" xr:uid="{00000000-0005-0000-0000-00009E590000}"/>
    <cellStyle name="SAPBEXexcCritical4 2 4 2 3 2" xfId="24161" xr:uid="{00000000-0005-0000-0000-00009F590000}"/>
    <cellStyle name="SAPBEXexcCritical4 2 4 2 3 3" xfId="31862" xr:uid="{00000000-0005-0000-0000-0000A0590000}"/>
    <cellStyle name="SAPBEXexcCritical4 2 4 2 4" xfId="16359" xr:uid="{00000000-0005-0000-0000-0000A1590000}"/>
    <cellStyle name="SAPBEXexcCritical4 2 4 2 4 2" xfId="29997" xr:uid="{00000000-0005-0000-0000-0000A2590000}"/>
    <cellStyle name="SAPBEXexcCritical4 2 4 2 5" xfId="22319" xr:uid="{00000000-0005-0000-0000-0000A3590000}"/>
    <cellStyle name="SAPBEXexcCritical4 2 4 2 5 2" xfId="35782" xr:uid="{00000000-0005-0000-0000-0000A4590000}"/>
    <cellStyle name="SAPBEXexcCritical4 2 4 2 6" xfId="28071" xr:uid="{00000000-0005-0000-0000-0000A5590000}"/>
    <cellStyle name="SAPBEXexcCritical4 2 4 2 7" xfId="11588" xr:uid="{00000000-0005-0000-0000-0000A6590000}"/>
    <cellStyle name="SAPBEXexcCritical4 2 4 3" xfId="18937" xr:uid="{00000000-0005-0000-0000-0000A7590000}"/>
    <cellStyle name="SAPBEXexcCritical4 2 4 3 2" xfId="24709" xr:uid="{00000000-0005-0000-0000-0000A8590000}"/>
    <cellStyle name="SAPBEXexcCritical4 2 4 3 3" xfId="32411" xr:uid="{00000000-0005-0000-0000-0000A9590000}"/>
    <cellStyle name="SAPBEXexcCritical4 2 4 4" xfId="18425" xr:uid="{00000000-0005-0000-0000-0000AA590000}"/>
    <cellStyle name="SAPBEXexcCritical4 2 4 4 2" xfId="24201" xr:uid="{00000000-0005-0000-0000-0000AB590000}"/>
    <cellStyle name="SAPBEXexcCritical4 2 4 4 3" xfId="31902" xr:uid="{00000000-0005-0000-0000-0000AC590000}"/>
    <cellStyle name="SAPBEXexcCritical4 2 4 5" xfId="15273" xr:uid="{00000000-0005-0000-0000-0000AD590000}"/>
    <cellStyle name="SAPBEXexcCritical4 2 4 5 2" xfId="29099" xr:uid="{00000000-0005-0000-0000-0000AE590000}"/>
    <cellStyle name="SAPBEXexcCritical4 2 4 6" xfId="21420" xr:uid="{00000000-0005-0000-0000-0000AF590000}"/>
    <cellStyle name="SAPBEXexcCritical4 2 4 6 2" xfId="34883" xr:uid="{00000000-0005-0000-0000-0000B0590000}"/>
    <cellStyle name="SAPBEXexcCritical4 2 4 7" xfId="27172" xr:uid="{00000000-0005-0000-0000-0000B1590000}"/>
    <cellStyle name="SAPBEXexcCritical4 2 4 8" xfId="10927" xr:uid="{00000000-0005-0000-0000-0000B2590000}"/>
    <cellStyle name="SAPBEXexcCritical4 2 5" xfId="17131" xr:uid="{00000000-0005-0000-0000-0000B3590000}"/>
    <cellStyle name="SAPBEXexcCritical4 2 5 2" xfId="22972" xr:uid="{00000000-0005-0000-0000-0000B4590000}"/>
    <cellStyle name="SAPBEXexcCritical4 2 5 2 2" xfId="36435" xr:uid="{00000000-0005-0000-0000-0000B5590000}"/>
    <cellStyle name="SAPBEXexcCritical4 2 5 3" xfId="30653" xr:uid="{00000000-0005-0000-0000-0000B6590000}"/>
    <cellStyle name="SAPBEXexcCritical4 2 6" xfId="20611" xr:uid="{00000000-0005-0000-0000-0000B7590000}"/>
    <cellStyle name="SAPBEXexcCritical4 2 6 2" xfId="26375" xr:uid="{00000000-0005-0000-0000-0000B8590000}"/>
    <cellStyle name="SAPBEXexcCritical4 2 6 3" xfId="34080" xr:uid="{00000000-0005-0000-0000-0000B9590000}"/>
    <cellStyle name="SAPBEXexcCritical4 2 7" xfId="14858" xr:uid="{00000000-0005-0000-0000-0000BA590000}"/>
    <cellStyle name="SAPBEXexcCritical4 2 7 2" xfId="28743" xr:uid="{00000000-0005-0000-0000-0000BB590000}"/>
    <cellStyle name="SAPBEXexcCritical4 2 8" xfId="7471" xr:uid="{00000000-0005-0000-0000-0000BC590000}"/>
    <cellStyle name="SAPBEXexcCritical4 3" xfId="4587" xr:uid="{00000000-0005-0000-0000-0000BD590000}"/>
    <cellStyle name="SAPBEXexcCritical4 3 10" xfId="10471" xr:uid="{00000000-0005-0000-0000-0000BE590000}"/>
    <cellStyle name="SAPBEXexcCritical4 3 2" xfId="5239" xr:uid="{00000000-0005-0000-0000-0000BF590000}"/>
    <cellStyle name="SAPBEXexcCritical4 3 2 2" xfId="5961" xr:uid="{00000000-0005-0000-0000-0000C0590000}"/>
    <cellStyle name="SAPBEXexcCritical4 3 2 2 2" xfId="7048" xr:uid="{00000000-0005-0000-0000-0000C1590000}"/>
    <cellStyle name="SAPBEXexcCritical4 3 2 2 2 2" xfId="20344" xr:uid="{00000000-0005-0000-0000-0000C2590000}"/>
    <cellStyle name="SAPBEXexcCritical4 3 2 2 2 2 2" xfId="26114" xr:uid="{00000000-0005-0000-0000-0000C3590000}"/>
    <cellStyle name="SAPBEXexcCritical4 3 2 2 2 2 3" xfId="33817" xr:uid="{00000000-0005-0000-0000-0000C4590000}"/>
    <cellStyle name="SAPBEXexcCritical4 3 2 2 2 3" xfId="20943" xr:uid="{00000000-0005-0000-0000-0000C5590000}"/>
    <cellStyle name="SAPBEXexcCritical4 3 2 2 2 3 2" xfId="26701" xr:uid="{00000000-0005-0000-0000-0000C6590000}"/>
    <cellStyle name="SAPBEXexcCritical4 3 2 2 2 3 3" xfId="34406" xr:uid="{00000000-0005-0000-0000-0000C7590000}"/>
    <cellStyle name="SAPBEXexcCritical4 3 2 2 2 4" xfId="16876" xr:uid="{00000000-0005-0000-0000-0000C8590000}"/>
    <cellStyle name="SAPBEXexcCritical4 3 2 2 2 4 2" xfId="30429" xr:uid="{00000000-0005-0000-0000-0000C9590000}"/>
    <cellStyle name="SAPBEXexcCritical4 3 2 2 2 5" xfId="22752" xr:uid="{00000000-0005-0000-0000-0000CA590000}"/>
    <cellStyle name="SAPBEXexcCritical4 3 2 2 2 5 2" xfId="36215" xr:uid="{00000000-0005-0000-0000-0000CB590000}"/>
    <cellStyle name="SAPBEXexcCritical4 3 2 2 2 6" xfId="28504" xr:uid="{00000000-0005-0000-0000-0000CC590000}"/>
    <cellStyle name="SAPBEXexcCritical4 3 2 2 2 7" xfId="11897" xr:uid="{00000000-0005-0000-0000-0000CD590000}"/>
    <cellStyle name="SAPBEXexcCritical4 3 2 2 3" xfId="19395" xr:uid="{00000000-0005-0000-0000-0000CE590000}"/>
    <cellStyle name="SAPBEXexcCritical4 3 2 2 3 2" xfId="25166" xr:uid="{00000000-0005-0000-0000-0000CF590000}"/>
    <cellStyle name="SAPBEXexcCritical4 3 2 2 3 3" xfId="32868" xr:uid="{00000000-0005-0000-0000-0000D0590000}"/>
    <cellStyle name="SAPBEXexcCritical4 3 2 2 4" xfId="20436" xr:uid="{00000000-0005-0000-0000-0000D1590000}"/>
    <cellStyle name="SAPBEXexcCritical4 3 2 2 4 2" xfId="26204" xr:uid="{00000000-0005-0000-0000-0000D2590000}"/>
    <cellStyle name="SAPBEXexcCritical4 3 2 2 4 3" xfId="33908" xr:uid="{00000000-0005-0000-0000-0000D3590000}"/>
    <cellStyle name="SAPBEXexcCritical4 3 2 2 5" xfId="15790" xr:uid="{00000000-0005-0000-0000-0000D4590000}"/>
    <cellStyle name="SAPBEXexcCritical4 3 2 2 5 2" xfId="29531" xr:uid="{00000000-0005-0000-0000-0000D5590000}"/>
    <cellStyle name="SAPBEXexcCritical4 3 2 2 6" xfId="21853" xr:uid="{00000000-0005-0000-0000-0000D6590000}"/>
    <cellStyle name="SAPBEXexcCritical4 3 2 2 6 2" xfId="35316" xr:uid="{00000000-0005-0000-0000-0000D7590000}"/>
    <cellStyle name="SAPBEXexcCritical4 3 2 2 7" xfId="27605" xr:uid="{00000000-0005-0000-0000-0000D8590000}"/>
    <cellStyle name="SAPBEXexcCritical4 3 2 2 8" xfId="11236" xr:uid="{00000000-0005-0000-0000-0000D9590000}"/>
    <cellStyle name="SAPBEXexcCritical4 3 2 3" xfId="6326" xr:uid="{00000000-0005-0000-0000-0000DA590000}"/>
    <cellStyle name="SAPBEXexcCritical4 3 2 3 2" xfId="19693" xr:uid="{00000000-0005-0000-0000-0000DB590000}"/>
    <cellStyle name="SAPBEXexcCritical4 3 2 3 2 2" xfId="25463" xr:uid="{00000000-0005-0000-0000-0000DC590000}"/>
    <cellStyle name="SAPBEXexcCritical4 3 2 3 2 3" xfId="33166" xr:uid="{00000000-0005-0000-0000-0000DD590000}"/>
    <cellStyle name="SAPBEXexcCritical4 3 2 3 3" xfId="16970" xr:uid="{00000000-0005-0000-0000-0000DE590000}"/>
    <cellStyle name="SAPBEXexcCritical4 3 2 3 3 2" xfId="22820" xr:uid="{00000000-0005-0000-0000-0000DF590000}"/>
    <cellStyle name="SAPBEXexcCritical4 3 2 3 3 2 2" xfId="36283" xr:uid="{00000000-0005-0000-0000-0000E0590000}"/>
    <cellStyle name="SAPBEXexcCritical4 3 2 3 3 3" xfId="30498" xr:uid="{00000000-0005-0000-0000-0000E1590000}"/>
    <cellStyle name="SAPBEXexcCritical4 3 2 3 4" xfId="16155" xr:uid="{00000000-0005-0000-0000-0000E2590000}"/>
    <cellStyle name="SAPBEXexcCritical4 3 2 3 4 2" xfId="29804" xr:uid="{00000000-0005-0000-0000-0000E3590000}"/>
    <cellStyle name="SAPBEXexcCritical4 3 2 3 5" xfId="22126" xr:uid="{00000000-0005-0000-0000-0000E4590000}"/>
    <cellStyle name="SAPBEXexcCritical4 3 2 3 5 2" xfId="35589" xr:uid="{00000000-0005-0000-0000-0000E5590000}"/>
    <cellStyle name="SAPBEXexcCritical4 3 2 3 6" xfId="27878" xr:uid="{00000000-0005-0000-0000-0000E6590000}"/>
    <cellStyle name="SAPBEXexcCritical4 3 2 3 7" xfId="11443" xr:uid="{00000000-0005-0000-0000-0000E7590000}"/>
    <cellStyle name="SAPBEXexcCritical4 3 2 4" xfId="18742" xr:uid="{00000000-0005-0000-0000-0000E8590000}"/>
    <cellStyle name="SAPBEXexcCritical4 3 2 4 2" xfId="24514" xr:uid="{00000000-0005-0000-0000-0000E9590000}"/>
    <cellStyle name="SAPBEXexcCritical4 3 2 4 3" xfId="32216" xr:uid="{00000000-0005-0000-0000-0000EA590000}"/>
    <cellStyle name="SAPBEXexcCritical4 3 2 5" xfId="17104" xr:uid="{00000000-0005-0000-0000-0000EB590000}"/>
    <cellStyle name="SAPBEXexcCritical4 3 2 5 2" xfId="22945" xr:uid="{00000000-0005-0000-0000-0000EC590000}"/>
    <cellStyle name="SAPBEXexcCritical4 3 2 5 2 2" xfId="36408" xr:uid="{00000000-0005-0000-0000-0000ED590000}"/>
    <cellStyle name="SAPBEXexcCritical4 3 2 5 3" xfId="30626" xr:uid="{00000000-0005-0000-0000-0000EE590000}"/>
    <cellStyle name="SAPBEXexcCritical4 3 2 6" xfId="15069" xr:uid="{00000000-0005-0000-0000-0000EF590000}"/>
    <cellStyle name="SAPBEXexcCritical4 3 2 6 2" xfId="28906" xr:uid="{00000000-0005-0000-0000-0000F0590000}"/>
    <cellStyle name="SAPBEXexcCritical4 3 2 7" xfId="21227" xr:uid="{00000000-0005-0000-0000-0000F1590000}"/>
    <cellStyle name="SAPBEXexcCritical4 3 2 7 2" xfId="34690" xr:uid="{00000000-0005-0000-0000-0000F2590000}"/>
    <cellStyle name="SAPBEXexcCritical4 3 2 8" xfId="26979" xr:uid="{00000000-0005-0000-0000-0000F3590000}"/>
    <cellStyle name="SAPBEXexcCritical4 3 2 9" xfId="10782" xr:uid="{00000000-0005-0000-0000-0000F4590000}"/>
    <cellStyle name="SAPBEXexcCritical4 3 3" xfId="5367" xr:uid="{00000000-0005-0000-0000-0000F5590000}"/>
    <cellStyle name="SAPBEXexcCritical4 3 3 2" xfId="6454" xr:uid="{00000000-0005-0000-0000-0000F6590000}"/>
    <cellStyle name="SAPBEXexcCritical4 3 3 2 2" xfId="19819" xr:uid="{00000000-0005-0000-0000-0000F7590000}"/>
    <cellStyle name="SAPBEXexcCritical4 3 3 2 2 2" xfId="25589" xr:uid="{00000000-0005-0000-0000-0000F8590000}"/>
    <cellStyle name="SAPBEXexcCritical4 3 3 2 2 3" xfId="33292" xr:uid="{00000000-0005-0000-0000-0000F9590000}"/>
    <cellStyle name="SAPBEXexcCritical4 3 3 2 3" xfId="18081" xr:uid="{00000000-0005-0000-0000-0000FA590000}"/>
    <cellStyle name="SAPBEXexcCritical4 3 3 2 3 2" xfId="23883" xr:uid="{00000000-0005-0000-0000-0000FB590000}"/>
    <cellStyle name="SAPBEXexcCritical4 3 3 2 3 3" xfId="31580" xr:uid="{00000000-0005-0000-0000-0000FC590000}"/>
    <cellStyle name="SAPBEXexcCritical4 3 3 2 4" xfId="16283" xr:uid="{00000000-0005-0000-0000-0000FD590000}"/>
    <cellStyle name="SAPBEXexcCritical4 3 3 2 4 2" xfId="29929" xr:uid="{00000000-0005-0000-0000-0000FE590000}"/>
    <cellStyle name="SAPBEXexcCritical4 3 3 2 5" xfId="22251" xr:uid="{00000000-0005-0000-0000-0000FF590000}"/>
    <cellStyle name="SAPBEXexcCritical4 3 3 2 5 2" xfId="35714" xr:uid="{00000000-0005-0000-0000-0000005A0000}"/>
    <cellStyle name="SAPBEXexcCritical4 3 3 2 6" xfId="28003" xr:uid="{00000000-0005-0000-0000-0000015A0000}"/>
    <cellStyle name="SAPBEXexcCritical4 3 3 2 7" xfId="11537" xr:uid="{00000000-0005-0000-0000-0000025A0000}"/>
    <cellStyle name="SAPBEXexcCritical4 3 3 3" xfId="18868" xr:uid="{00000000-0005-0000-0000-0000035A0000}"/>
    <cellStyle name="SAPBEXexcCritical4 3 3 3 2" xfId="24640" xr:uid="{00000000-0005-0000-0000-0000045A0000}"/>
    <cellStyle name="SAPBEXexcCritical4 3 3 3 3" xfId="32342" xr:uid="{00000000-0005-0000-0000-0000055A0000}"/>
    <cellStyle name="SAPBEXexcCritical4 3 3 4" xfId="18577" xr:uid="{00000000-0005-0000-0000-0000065A0000}"/>
    <cellStyle name="SAPBEXexcCritical4 3 3 4 2" xfId="24349" xr:uid="{00000000-0005-0000-0000-0000075A0000}"/>
    <cellStyle name="SAPBEXexcCritical4 3 3 4 3" xfId="32051" xr:uid="{00000000-0005-0000-0000-0000085A0000}"/>
    <cellStyle name="SAPBEXexcCritical4 3 3 5" xfId="15197" xr:uid="{00000000-0005-0000-0000-0000095A0000}"/>
    <cellStyle name="SAPBEXexcCritical4 3 3 5 2" xfId="29031" xr:uid="{00000000-0005-0000-0000-00000A5A0000}"/>
    <cellStyle name="SAPBEXexcCritical4 3 3 6" xfId="21352" xr:uid="{00000000-0005-0000-0000-00000B5A0000}"/>
    <cellStyle name="SAPBEXexcCritical4 3 3 6 2" xfId="34815" xr:uid="{00000000-0005-0000-0000-00000C5A0000}"/>
    <cellStyle name="SAPBEXexcCritical4 3 3 7" xfId="27104" xr:uid="{00000000-0005-0000-0000-00000D5A0000}"/>
    <cellStyle name="SAPBEXexcCritical4 3 3 8" xfId="10876" xr:uid="{00000000-0005-0000-0000-00000E5A0000}"/>
    <cellStyle name="SAPBEXexcCritical4 3 4" xfId="6070" xr:uid="{00000000-0005-0000-0000-00000F5A0000}"/>
    <cellStyle name="SAPBEXexcCritical4 3 4 2" xfId="19477" xr:uid="{00000000-0005-0000-0000-0000105A0000}"/>
    <cellStyle name="SAPBEXexcCritical4 3 4 2 2" xfId="25247" xr:uid="{00000000-0005-0000-0000-0000115A0000}"/>
    <cellStyle name="SAPBEXexcCritical4 3 4 2 3" xfId="32950" xr:uid="{00000000-0005-0000-0000-0000125A0000}"/>
    <cellStyle name="SAPBEXexcCritical4 3 4 3" xfId="20843" xr:uid="{00000000-0005-0000-0000-0000135A0000}"/>
    <cellStyle name="SAPBEXexcCritical4 3 4 3 2" xfId="26603" xr:uid="{00000000-0005-0000-0000-0000145A0000}"/>
    <cellStyle name="SAPBEXexcCritical4 3 4 3 3" xfId="34308" xr:uid="{00000000-0005-0000-0000-0000155A0000}"/>
    <cellStyle name="SAPBEXexcCritical4 3 4 4" xfId="15899" xr:uid="{00000000-0005-0000-0000-0000165A0000}"/>
    <cellStyle name="SAPBEXexcCritical4 3 4 4 2" xfId="29602" xr:uid="{00000000-0005-0000-0000-0000175A0000}"/>
    <cellStyle name="SAPBEXexcCritical4 3 4 5" xfId="21924" xr:uid="{00000000-0005-0000-0000-0000185A0000}"/>
    <cellStyle name="SAPBEXexcCritical4 3 4 5 2" xfId="35387" xr:uid="{00000000-0005-0000-0000-0000195A0000}"/>
    <cellStyle name="SAPBEXexcCritical4 3 4 6" xfId="27676" xr:uid="{00000000-0005-0000-0000-00001A5A0000}"/>
    <cellStyle name="SAPBEXexcCritical4 3 4 7" xfId="11301" xr:uid="{00000000-0005-0000-0000-00001B5A0000}"/>
    <cellStyle name="SAPBEXexcCritical4 3 5" xfId="18400" xr:uid="{00000000-0005-0000-0000-00001C5A0000}"/>
    <cellStyle name="SAPBEXexcCritical4 3 5 2" xfId="24179" xr:uid="{00000000-0005-0000-0000-00001D5A0000}"/>
    <cellStyle name="SAPBEXexcCritical4 3 5 3" xfId="31880" xr:uid="{00000000-0005-0000-0000-00001E5A0000}"/>
    <cellStyle name="SAPBEXexcCritical4 3 6" xfId="18392" xr:uid="{00000000-0005-0000-0000-00001F5A0000}"/>
    <cellStyle name="SAPBEXexcCritical4 3 6 2" xfId="24171" xr:uid="{00000000-0005-0000-0000-0000205A0000}"/>
    <cellStyle name="SAPBEXexcCritical4 3 6 3" xfId="31872" xr:uid="{00000000-0005-0000-0000-0000215A0000}"/>
    <cellStyle name="SAPBEXexcCritical4 3 7" xfId="14637" xr:uid="{00000000-0005-0000-0000-0000225A0000}"/>
    <cellStyle name="SAPBEXexcCritical4 3 7 2" xfId="28682" xr:uid="{00000000-0005-0000-0000-0000235A0000}"/>
    <cellStyle name="SAPBEXexcCritical4 3 8" xfId="21024" xr:uid="{00000000-0005-0000-0000-0000245A0000}"/>
    <cellStyle name="SAPBEXexcCritical4 3 8 2" xfId="34487" xr:uid="{00000000-0005-0000-0000-0000255A0000}"/>
    <cellStyle name="SAPBEXexcCritical4 3 9" xfId="26778" xr:uid="{00000000-0005-0000-0000-0000265A0000}"/>
    <cellStyle name="SAPBEXexcCritical4 4" xfId="5570" xr:uid="{00000000-0005-0000-0000-0000275A0000}"/>
    <cellStyle name="SAPBEXexcCritical4 4 2" xfId="6657" xr:uid="{00000000-0005-0000-0000-0000285A0000}"/>
    <cellStyle name="SAPBEXexcCritical4 4 2 2" xfId="19992" xr:uid="{00000000-0005-0000-0000-0000295A0000}"/>
    <cellStyle name="SAPBEXexcCritical4 4 2 2 2" xfId="25762" xr:uid="{00000000-0005-0000-0000-00002A5A0000}"/>
    <cellStyle name="SAPBEXexcCritical4 4 2 2 3" xfId="33465" xr:uid="{00000000-0005-0000-0000-00002B5A0000}"/>
    <cellStyle name="SAPBEXexcCritical4 4 2 3" xfId="17715" xr:uid="{00000000-0005-0000-0000-00002C5A0000}"/>
    <cellStyle name="SAPBEXexcCritical4 4 2 3 2" xfId="23530" xr:uid="{00000000-0005-0000-0000-00002D5A0000}"/>
    <cellStyle name="SAPBEXexcCritical4 4 2 3 2 2" xfId="36993" xr:uid="{00000000-0005-0000-0000-00002E5A0000}"/>
    <cellStyle name="SAPBEXexcCritical4 4 2 3 3" xfId="31221" xr:uid="{00000000-0005-0000-0000-00002F5A0000}"/>
    <cellStyle name="SAPBEXexcCritical4 4 2 4" xfId="16485" xr:uid="{00000000-0005-0000-0000-0000305A0000}"/>
    <cellStyle name="SAPBEXexcCritical4 4 2 4 2" xfId="30093" xr:uid="{00000000-0005-0000-0000-0000315A0000}"/>
    <cellStyle name="SAPBEXexcCritical4 4 2 5" xfId="22416" xr:uid="{00000000-0005-0000-0000-0000325A0000}"/>
    <cellStyle name="SAPBEXexcCritical4 4 2 5 2" xfId="35879" xr:uid="{00000000-0005-0000-0000-0000335A0000}"/>
    <cellStyle name="SAPBEXexcCritical4 4 2 6" xfId="28168" xr:uid="{00000000-0005-0000-0000-0000345A0000}"/>
    <cellStyle name="SAPBEXexcCritical4 4 2 7" xfId="11664" xr:uid="{00000000-0005-0000-0000-0000355A0000}"/>
    <cellStyle name="SAPBEXexcCritical4 4 3" xfId="19045" xr:uid="{00000000-0005-0000-0000-0000365A0000}"/>
    <cellStyle name="SAPBEXexcCritical4 4 3 2" xfId="24817" xr:uid="{00000000-0005-0000-0000-0000375A0000}"/>
    <cellStyle name="SAPBEXexcCritical4 4 3 3" xfId="32519" xr:uid="{00000000-0005-0000-0000-0000385A0000}"/>
    <cellStyle name="SAPBEXexcCritical4 4 4" xfId="20405" xr:uid="{00000000-0005-0000-0000-0000395A0000}"/>
    <cellStyle name="SAPBEXexcCritical4 4 4 2" xfId="26174" xr:uid="{00000000-0005-0000-0000-00003A5A0000}"/>
    <cellStyle name="SAPBEXexcCritical4 4 4 3" xfId="33878" xr:uid="{00000000-0005-0000-0000-00003B5A0000}"/>
    <cellStyle name="SAPBEXexcCritical4 4 5" xfId="15399" xr:uid="{00000000-0005-0000-0000-00003C5A0000}"/>
    <cellStyle name="SAPBEXexcCritical4 4 5 2" xfId="29195" xr:uid="{00000000-0005-0000-0000-00003D5A0000}"/>
    <cellStyle name="SAPBEXexcCritical4 4 6" xfId="21517" xr:uid="{00000000-0005-0000-0000-00003E5A0000}"/>
    <cellStyle name="SAPBEXexcCritical4 4 6 2" xfId="34980" xr:uid="{00000000-0005-0000-0000-00003F5A0000}"/>
    <cellStyle name="SAPBEXexcCritical4 4 7" xfId="27269" xr:uid="{00000000-0005-0000-0000-0000405A0000}"/>
    <cellStyle name="SAPBEXexcCritical4 4 8" xfId="11003" xr:uid="{00000000-0005-0000-0000-0000415A0000}"/>
    <cellStyle name="SAPBEXexcCritical4 5" xfId="17017" xr:uid="{00000000-0005-0000-0000-0000425A0000}"/>
    <cellStyle name="SAPBEXexcCritical4 5 2" xfId="22863" xr:uid="{00000000-0005-0000-0000-0000435A0000}"/>
    <cellStyle name="SAPBEXexcCritical4 5 2 2" xfId="36326" xr:uid="{00000000-0005-0000-0000-0000445A0000}"/>
    <cellStyle name="SAPBEXexcCritical4 5 3" xfId="30544" xr:uid="{00000000-0005-0000-0000-0000455A0000}"/>
    <cellStyle name="SAPBEXexcCritical4 6" xfId="17673" xr:uid="{00000000-0005-0000-0000-0000465A0000}"/>
    <cellStyle name="SAPBEXexcCritical4 6 2" xfId="23488" xr:uid="{00000000-0005-0000-0000-0000475A0000}"/>
    <cellStyle name="SAPBEXexcCritical4 6 2 2" xfId="36951" xr:uid="{00000000-0005-0000-0000-0000485A0000}"/>
    <cellStyle name="SAPBEXexcCritical4 6 3" xfId="31179" xr:uid="{00000000-0005-0000-0000-0000495A0000}"/>
    <cellStyle name="SAPBEXexcCritical4 7" xfId="12124" xr:uid="{00000000-0005-0000-0000-00004A5A0000}"/>
    <cellStyle name="SAPBEXexcCritical4 7 2" xfId="28570" xr:uid="{00000000-0005-0000-0000-00004B5A0000}"/>
    <cellStyle name="SAPBEXexcCritical4 8" xfId="7268" xr:uid="{00000000-0005-0000-0000-00004C5A0000}"/>
    <cellStyle name="SAPBEXexcCritical4 9" xfId="37368" xr:uid="{00000000-0005-0000-0000-00004D5A0000}"/>
    <cellStyle name="SAPBEXexcCritical5" xfId="384" xr:uid="{00000000-0005-0000-0000-00004E5A0000}"/>
    <cellStyle name="SAPBEXexcCritical5 2" xfId="621" xr:uid="{00000000-0005-0000-0000-00004F5A0000}"/>
    <cellStyle name="SAPBEXexcCritical5 2 2" xfId="5087" xr:uid="{00000000-0005-0000-0000-0000505A0000}"/>
    <cellStyle name="SAPBEXexcCritical5 2 2 10" xfId="10691" xr:uid="{00000000-0005-0000-0000-0000515A0000}"/>
    <cellStyle name="SAPBEXexcCritical5 2 2 2" xfId="5675" xr:uid="{00000000-0005-0000-0000-0000525A0000}"/>
    <cellStyle name="SAPBEXexcCritical5 2 2 2 2" xfId="6762" xr:uid="{00000000-0005-0000-0000-0000535A0000}"/>
    <cellStyle name="SAPBEXexcCritical5 2 2 2 2 2" xfId="20084" xr:uid="{00000000-0005-0000-0000-0000545A0000}"/>
    <cellStyle name="SAPBEXexcCritical5 2 2 2 2 2 2" xfId="25854" xr:uid="{00000000-0005-0000-0000-0000555A0000}"/>
    <cellStyle name="SAPBEXexcCritical5 2 2 2 2 2 3" xfId="33557" xr:uid="{00000000-0005-0000-0000-0000565A0000}"/>
    <cellStyle name="SAPBEXexcCritical5 2 2 2 2 3" xfId="17455" xr:uid="{00000000-0005-0000-0000-0000575A0000}"/>
    <cellStyle name="SAPBEXexcCritical5 2 2 2 2 3 2" xfId="23279" xr:uid="{00000000-0005-0000-0000-0000585A0000}"/>
    <cellStyle name="SAPBEXexcCritical5 2 2 2 2 3 2 2" xfId="36742" xr:uid="{00000000-0005-0000-0000-0000595A0000}"/>
    <cellStyle name="SAPBEXexcCritical5 2 2 2 2 3 3" xfId="30967" xr:uid="{00000000-0005-0000-0000-00005A5A0000}"/>
    <cellStyle name="SAPBEXexcCritical5 2 2 2 2 4" xfId="16590" xr:uid="{00000000-0005-0000-0000-00005B5A0000}"/>
    <cellStyle name="SAPBEXexcCritical5 2 2 2 2 4 2" xfId="30177" xr:uid="{00000000-0005-0000-0000-00005C5A0000}"/>
    <cellStyle name="SAPBEXexcCritical5 2 2 2 2 5" xfId="22500" xr:uid="{00000000-0005-0000-0000-00005D5A0000}"/>
    <cellStyle name="SAPBEXexcCritical5 2 2 2 2 5 2" xfId="35963" xr:uid="{00000000-0005-0000-0000-00005E5A0000}"/>
    <cellStyle name="SAPBEXexcCritical5 2 2 2 2 6" xfId="28252" xr:uid="{00000000-0005-0000-0000-00005F5A0000}"/>
    <cellStyle name="SAPBEXexcCritical5 2 2 2 2 7" xfId="11712" xr:uid="{00000000-0005-0000-0000-0000605A0000}"/>
    <cellStyle name="SAPBEXexcCritical5 2 2 2 3" xfId="19134" xr:uid="{00000000-0005-0000-0000-0000615A0000}"/>
    <cellStyle name="SAPBEXexcCritical5 2 2 2 3 2" xfId="24905" xr:uid="{00000000-0005-0000-0000-0000625A0000}"/>
    <cellStyle name="SAPBEXexcCritical5 2 2 2 3 3" xfId="32607" xr:uid="{00000000-0005-0000-0000-0000635A0000}"/>
    <cellStyle name="SAPBEXexcCritical5 2 2 2 4" xfId="17292" xr:uid="{00000000-0005-0000-0000-0000645A0000}"/>
    <cellStyle name="SAPBEXexcCritical5 2 2 2 4 2" xfId="23122" xr:uid="{00000000-0005-0000-0000-0000655A0000}"/>
    <cellStyle name="SAPBEXexcCritical5 2 2 2 4 2 2" xfId="36585" xr:uid="{00000000-0005-0000-0000-0000665A0000}"/>
    <cellStyle name="SAPBEXexcCritical5 2 2 2 4 3" xfId="30809" xr:uid="{00000000-0005-0000-0000-0000675A0000}"/>
    <cellStyle name="SAPBEXexcCritical5 2 2 2 5" xfId="15504" xr:uid="{00000000-0005-0000-0000-0000685A0000}"/>
    <cellStyle name="SAPBEXexcCritical5 2 2 2 5 2" xfId="29279" xr:uid="{00000000-0005-0000-0000-0000695A0000}"/>
    <cellStyle name="SAPBEXexcCritical5 2 2 2 6" xfId="21601" xr:uid="{00000000-0005-0000-0000-00006A5A0000}"/>
    <cellStyle name="SAPBEXexcCritical5 2 2 2 6 2" xfId="35064" xr:uid="{00000000-0005-0000-0000-00006B5A0000}"/>
    <cellStyle name="SAPBEXexcCritical5 2 2 2 7" xfId="27353" xr:uid="{00000000-0005-0000-0000-00006C5A0000}"/>
    <cellStyle name="SAPBEXexcCritical5 2 2 2 8" xfId="11051" xr:uid="{00000000-0005-0000-0000-00006D5A0000}"/>
    <cellStyle name="SAPBEXexcCritical5 2 2 3" xfId="5847" xr:uid="{00000000-0005-0000-0000-00006E5A0000}"/>
    <cellStyle name="SAPBEXexcCritical5 2 2 3 2" xfId="6934" xr:uid="{00000000-0005-0000-0000-00006F5A0000}"/>
    <cellStyle name="SAPBEXexcCritical5 2 2 3 2 2" xfId="20230" xr:uid="{00000000-0005-0000-0000-0000705A0000}"/>
    <cellStyle name="SAPBEXexcCritical5 2 2 3 2 2 2" xfId="26000" xr:uid="{00000000-0005-0000-0000-0000715A0000}"/>
    <cellStyle name="SAPBEXexcCritical5 2 2 3 2 2 3" xfId="33703" xr:uid="{00000000-0005-0000-0000-0000725A0000}"/>
    <cellStyle name="SAPBEXexcCritical5 2 2 3 2 3" xfId="20743" xr:uid="{00000000-0005-0000-0000-0000735A0000}"/>
    <cellStyle name="SAPBEXexcCritical5 2 2 3 2 3 2" xfId="26506" xr:uid="{00000000-0005-0000-0000-0000745A0000}"/>
    <cellStyle name="SAPBEXexcCritical5 2 2 3 2 3 3" xfId="34211" xr:uid="{00000000-0005-0000-0000-0000755A0000}"/>
    <cellStyle name="SAPBEXexcCritical5 2 2 3 2 4" xfId="16762" xr:uid="{00000000-0005-0000-0000-0000765A0000}"/>
    <cellStyle name="SAPBEXexcCritical5 2 2 3 2 4 2" xfId="30315" xr:uid="{00000000-0005-0000-0000-0000775A0000}"/>
    <cellStyle name="SAPBEXexcCritical5 2 2 3 2 5" xfId="22638" xr:uid="{00000000-0005-0000-0000-0000785A0000}"/>
    <cellStyle name="SAPBEXexcCritical5 2 2 3 2 5 2" xfId="36101" xr:uid="{00000000-0005-0000-0000-0000795A0000}"/>
    <cellStyle name="SAPBEXexcCritical5 2 2 3 2 6" xfId="28390" xr:uid="{00000000-0005-0000-0000-00007A5A0000}"/>
    <cellStyle name="SAPBEXexcCritical5 2 2 3 2 7" xfId="11813" xr:uid="{00000000-0005-0000-0000-00007B5A0000}"/>
    <cellStyle name="SAPBEXexcCritical5 2 2 3 3" xfId="19281" xr:uid="{00000000-0005-0000-0000-00007C5A0000}"/>
    <cellStyle name="SAPBEXexcCritical5 2 2 3 3 2" xfId="25052" xr:uid="{00000000-0005-0000-0000-00007D5A0000}"/>
    <cellStyle name="SAPBEXexcCritical5 2 2 3 3 3" xfId="32754" xr:uid="{00000000-0005-0000-0000-00007E5A0000}"/>
    <cellStyle name="SAPBEXexcCritical5 2 2 3 4" xfId="20844" xr:uid="{00000000-0005-0000-0000-00007F5A0000}"/>
    <cellStyle name="SAPBEXexcCritical5 2 2 3 4 2" xfId="26604" xr:uid="{00000000-0005-0000-0000-0000805A0000}"/>
    <cellStyle name="SAPBEXexcCritical5 2 2 3 4 3" xfId="34309" xr:uid="{00000000-0005-0000-0000-0000815A0000}"/>
    <cellStyle name="SAPBEXexcCritical5 2 2 3 5" xfId="15676" xr:uid="{00000000-0005-0000-0000-0000825A0000}"/>
    <cellStyle name="SAPBEXexcCritical5 2 2 3 5 2" xfId="29417" xr:uid="{00000000-0005-0000-0000-0000835A0000}"/>
    <cellStyle name="SAPBEXexcCritical5 2 2 3 6" xfId="21739" xr:uid="{00000000-0005-0000-0000-0000845A0000}"/>
    <cellStyle name="SAPBEXexcCritical5 2 2 3 6 2" xfId="35202" xr:uid="{00000000-0005-0000-0000-0000855A0000}"/>
    <cellStyle name="SAPBEXexcCritical5 2 2 3 7" xfId="27491" xr:uid="{00000000-0005-0000-0000-0000865A0000}"/>
    <cellStyle name="SAPBEXexcCritical5 2 2 3 8" xfId="11152" xr:uid="{00000000-0005-0000-0000-0000875A0000}"/>
    <cellStyle name="SAPBEXexcCritical5 2 2 4" xfId="6179" xr:uid="{00000000-0005-0000-0000-0000885A0000}"/>
    <cellStyle name="SAPBEXexcCritical5 2 2 4 2" xfId="19570" xr:uid="{00000000-0005-0000-0000-0000895A0000}"/>
    <cellStyle name="SAPBEXexcCritical5 2 2 4 2 2" xfId="25340" xr:uid="{00000000-0005-0000-0000-00008A5A0000}"/>
    <cellStyle name="SAPBEXexcCritical5 2 2 4 2 3" xfId="33043" xr:uid="{00000000-0005-0000-0000-00008B5A0000}"/>
    <cellStyle name="SAPBEXexcCritical5 2 2 4 3" xfId="17237" xr:uid="{00000000-0005-0000-0000-00008C5A0000}"/>
    <cellStyle name="SAPBEXexcCritical5 2 2 4 3 2" xfId="23071" xr:uid="{00000000-0005-0000-0000-00008D5A0000}"/>
    <cellStyle name="SAPBEXexcCritical5 2 2 4 3 2 2" xfId="36534" xr:uid="{00000000-0005-0000-0000-00008E5A0000}"/>
    <cellStyle name="SAPBEXexcCritical5 2 2 4 3 3" xfId="30756" xr:uid="{00000000-0005-0000-0000-00008F5A0000}"/>
    <cellStyle name="SAPBEXexcCritical5 2 2 4 4" xfId="16008" xr:uid="{00000000-0005-0000-0000-0000905A0000}"/>
    <cellStyle name="SAPBEXexcCritical5 2 2 4 4 2" xfId="29690" xr:uid="{00000000-0005-0000-0000-0000915A0000}"/>
    <cellStyle name="SAPBEXexcCritical5 2 2 4 5" xfId="22012" xr:uid="{00000000-0005-0000-0000-0000925A0000}"/>
    <cellStyle name="SAPBEXexcCritical5 2 2 4 5 2" xfId="35475" xr:uid="{00000000-0005-0000-0000-0000935A0000}"/>
    <cellStyle name="SAPBEXexcCritical5 2 2 4 6" xfId="27764" xr:uid="{00000000-0005-0000-0000-0000945A0000}"/>
    <cellStyle name="SAPBEXexcCritical5 2 2 4 7" xfId="11354" xr:uid="{00000000-0005-0000-0000-0000955A0000}"/>
    <cellStyle name="SAPBEXexcCritical5 2 2 5" xfId="18618" xr:uid="{00000000-0005-0000-0000-0000965A0000}"/>
    <cellStyle name="SAPBEXexcCritical5 2 2 5 2" xfId="24390" xr:uid="{00000000-0005-0000-0000-0000975A0000}"/>
    <cellStyle name="SAPBEXexcCritical5 2 2 5 3" xfId="32092" xr:uid="{00000000-0005-0000-0000-0000985A0000}"/>
    <cellStyle name="SAPBEXexcCritical5 2 2 6" xfId="18378" xr:uid="{00000000-0005-0000-0000-0000995A0000}"/>
    <cellStyle name="SAPBEXexcCritical5 2 2 6 2" xfId="24157" xr:uid="{00000000-0005-0000-0000-00009A5A0000}"/>
    <cellStyle name="SAPBEXexcCritical5 2 2 6 3" xfId="31858" xr:uid="{00000000-0005-0000-0000-00009B5A0000}"/>
    <cellStyle name="SAPBEXexcCritical5 2 2 7" xfId="14917" xr:uid="{00000000-0005-0000-0000-00009C5A0000}"/>
    <cellStyle name="SAPBEXexcCritical5 2 2 7 2" xfId="28790" xr:uid="{00000000-0005-0000-0000-00009D5A0000}"/>
    <cellStyle name="SAPBEXexcCritical5 2 2 8" xfId="21111" xr:uid="{00000000-0005-0000-0000-00009E5A0000}"/>
    <cellStyle name="SAPBEXexcCritical5 2 2 8 2" xfId="34574" xr:uid="{00000000-0005-0000-0000-00009F5A0000}"/>
    <cellStyle name="SAPBEXexcCritical5 2 2 9" xfId="26865" xr:uid="{00000000-0005-0000-0000-0000A05A0000}"/>
    <cellStyle name="SAPBEXexcCritical5 2 3" xfId="5297" xr:uid="{00000000-0005-0000-0000-0000A15A0000}"/>
    <cellStyle name="SAPBEXexcCritical5 2 3 2" xfId="6384" xr:uid="{00000000-0005-0000-0000-0000A25A0000}"/>
    <cellStyle name="SAPBEXexcCritical5 2 3 2 2" xfId="19750" xr:uid="{00000000-0005-0000-0000-0000A35A0000}"/>
    <cellStyle name="SAPBEXexcCritical5 2 3 2 2 2" xfId="25520" xr:uid="{00000000-0005-0000-0000-0000A45A0000}"/>
    <cellStyle name="SAPBEXexcCritical5 2 3 2 2 3" xfId="33223" xr:uid="{00000000-0005-0000-0000-0000A55A0000}"/>
    <cellStyle name="SAPBEXexcCritical5 2 3 2 3" xfId="20910" xr:uid="{00000000-0005-0000-0000-0000A65A0000}"/>
    <cellStyle name="SAPBEXexcCritical5 2 3 2 3 2" xfId="26670" xr:uid="{00000000-0005-0000-0000-0000A75A0000}"/>
    <cellStyle name="SAPBEXexcCritical5 2 3 2 3 3" xfId="34375" xr:uid="{00000000-0005-0000-0000-0000A85A0000}"/>
    <cellStyle name="SAPBEXexcCritical5 2 3 2 4" xfId="16213" xr:uid="{00000000-0005-0000-0000-0000A95A0000}"/>
    <cellStyle name="SAPBEXexcCritical5 2 3 2 4 2" xfId="29860" xr:uid="{00000000-0005-0000-0000-0000AA5A0000}"/>
    <cellStyle name="SAPBEXexcCritical5 2 3 2 5" xfId="22182" xr:uid="{00000000-0005-0000-0000-0000AB5A0000}"/>
    <cellStyle name="SAPBEXexcCritical5 2 3 2 5 2" xfId="35645" xr:uid="{00000000-0005-0000-0000-0000AC5A0000}"/>
    <cellStyle name="SAPBEXexcCritical5 2 3 2 6" xfId="27934" xr:uid="{00000000-0005-0000-0000-0000AD5A0000}"/>
    <cellStyle name="SAPBEXexcCritical5 2 3 2 7" xfId="11496" xr:uid="{00000000-0005-0000-0000-0000AE5A0000}"/>
    <cellStyle name="SAPBEXexcCritical5 2 3 3" xfId="18798" xr:uid="{00000000-0005-0000-0000-0000AF5A0000}"/>
    <cellStyle name="SAPBEXexcCritical5 2 3 3 2" xfId="24570" xr:uid="{00000000-0005-0000-0000-0000B05A0000}"/>
    <cellStyle name="SAPBEXexcCritical5 2 3 3 3" xfId="32272" xr:uid="{00000000-0005-0000-0000-0000B15A0000}"/>
    <cellStyle name="SAPBEXexcCritical5 2 3 4" xfId="20435" xr:uid="{00000000-0005-0000-0000-0000B25A0000}"/>
    <cellStyle name="SAPBEXexcCritical5 2 3 4 2" xfId="26203" xr:uid="{00000000-0005-0000-0000-0000B35A0000}"/>
    <cellStyle name="SAPBEXexcCritical5 2 3 4 3" xfId="33907" xr:uid="{00000000-0005-0000-0000-0000B45A0000}"/>
    <cellStyle name="SAPBEXexcCritical5 2 3 5" xfId="15127" xr:uid="{00000000-0005-0000-0000-0000B55A0000}"/>
    <cellStyle name="SAPBEXexcCritical5 2 3 5 2" xfId="28962" xr:uid="{00000000-0005-0000-0000-0000B65A0000}"/>
    <cellStyle name="SAPBEXexcCritical5 2 3 6" xfId="21283" xr:uid="{00000000-0005-0000-0000-0000B75A0000}"/>
    <cellStyle name="SAPBEXexcCritical5 2 3 6 2" xfId="34746" xr:uid="{00000000-0005-0000-0000-0000B85A0000}"/>
    <cellStyle name="SAPBEXexcCritical5 2 3 7" xfId="27035" xr:uid="{00000000-0005-0000-0000-0000B95A0000}"/>
    <cellStyle name="SAPBEXexcCritical5 2 3 8" xfId="10835" xr:uid="{00000000-0005-0000-0000-0000BA5A0000}"/>
    <cellStyle name="SAPBEXexcCritical5 2 4" xfId="5476" xr:uid="{00000000-0005-0000-0000-0000BB5A0000}"/>
    <cellStyle name="SAPBEXexcCritical5 2 4 2" xfId="6563" xr:uid="{00000000-0005-0000-0000-0000BC5A0000}"/>
    <cellStyle name="SAPBEXexcCritical5 2 4 2 2" xfId="19920" xr:uid="{00000000-0005-0000-0000-0000BD5A0000}"/>
    <cellStyle name="SAPBEXexcCritical5 2 4 2 2 2" xfId="25690" xr:uid="{00000000-0005-0000-0000-0000BE5A0000}"/>
    <cellStyle name="SAPBEXexcCritical5 2 4 2 2 3" xfId="33393" xr:uid="{00000000-0005-0000-0000-0000BF5A0000}"/>
    <cellStyle name="SAPBEXexcCritical5 2 4 2 3" xfId="17532" xr:uid="{00000000-0005-0000-0000-0000C05A0000}"/>
    <cellStyle name="SAPBEXexcCritical5 2 4 2 3 2" xfId="23353" xr:uid="{00000000-0005-0000-0000-0000C15A0000}"/>
    <cellStyle name="SAPBEXexcCritical5 2 4 2 3 2 2" xfId="36816" xr:uid="{00000000-0005-0000-0000-0000C25A0000}"/>
    <cellStyle name="SAPBEXexcCritical5 2 4 2 3 3" xfId="31041" xr:uid="{00000000-0005-0000-0000-0000C35A0000}"/>
    <cellStyle name="SAPBEXexcCritical5 2 4 2 4" xfId="16392" xr:uid="{00000000-0005-0000-0000-0000C45A0000}"/>
    <cellStyle name="SAPBEXexcCritical5 2 4 2 4 2" xfId="30027" xr:uid="{00000000-0005-0000-0000-0000C55A0000}"/>
    <cellStyle name="SAPBEXexcCritical5 2 4 2 5" xfId="22349" xr:uid="{00000000-0005-0000-0000-0000C65A0000}"/>
    <cellStyle name="SAPBEXexcCritical5 2 4 2 5 2" xfId="35812" xr:uid="{00000000-0005-0000-0000-0000C75A0000}"/>
    <cellStyle name="SAPBEXexcCritical5 2 4 2 6" xfId="28101" xr:uid="{00000000-0005-0000-0000-0000C85A0000}"/>
    <cellStyle name="SAPBEXexcCritical5 2 4 2 7" xfId="11606" xr:uid="{00000000-0005-0000-0000-0000C95A0000}"/>
    <cellStyle name="SAPBEXexcCritical5 2 4 3" xfId="18969" xr:uid="{00000000-0005-0000-0000-0000CA5A0000}"/>
    <cellStyle name="SAPBEXexcCritical5 2 4 3 2" xfId="24741" xr:uid="{00000000-0005-0000-0000-0000CB5A0000}"/>
    <cellStyle name="SAPBEXexcCritical5 2 4 3 3" xfId="32443" xr:uid="{00000000-0005-0000-0000-0000CC5A0000}"/>
    <cellStyle name="SAPBEXexcCritical5 2 4 4" xfId="18946" xr:uid="{00000000-0005-0000-0000-0000CD5A0000}"/>
    <cellStyle name="SAPBEXexcCritical5 2 4 4 2" xfId="24718" xr:uid="{00000000-0005-0000-0000-0000CE5A0000}"/>
    <cellStyle name="SAPBEXexcCritical5 2 4 4 3" xfId="32420" xr:uid="{00000000-0005-0000-0000-0000CF5A0000}"/>
    <cellStyle name="SAPBEXexcCritical5 2 4 5" xfId="15306" xr:uid="{00000000-0005-0000-0000-0000D05A0000}"/>
    <cellStyle name="SAPBEXexcCritical5 2 4 5 2" xfId="29129" xr:uid="{00000000-0005-0000-0000-0000D15A0000}"/>
    <cellStyle name="SAPBEXexcCritical5 2 4 6" xfId="21450" xr:uid="{00000000-0005-0000-0000-0000D25A0000}"/>
    <cellStyle name="SAPBEXexcCritical5 2 4 6 2" xfId="34913" xr:uid="{00000000-0005-0000-0000-0000D35A0000}"/>
    <cellStyle name="SAPBEXexcCritical5 2 4 7" xfId="27202" xr:uid="{00000000-0005-0000-0000-0000D45A0000}"/>
    <cellStyle name="SAPBEXexcCritical5 2 4 8" xfId="10945" xr:uid="{00000000-0005-0000-0000-0000D55A0000}"/>
    <cellStyle name="SAPBEXexcCritical5 2 5" xfId="17132" xr:uid="{00000000-0005-0000-0000-0000D65A0000}"/>
    <cellStyle name="SAPBEXexcCritical5 2 5 2" xfId="22973" xr:uid="{00000000-0005-0000-0000-0000D75A0000}"/>
    <cellStyle name="SAPBEXexcCritical5 2 5 2 2" xfId="36436" xr:uid="{00000000-0005-0000-0000-0000D85A0000}"/>
    <cellStyle name="SAPBEXexcCritical5 2 5 3" xfId="30654" xr:uid="{00000000-0005-0000-0000-0000D95A0000}"/>
    <cellStyle name="SAPBEXexcCritical5 2 6" xfId="17002" xr:uid="{00000000-0005-0000-0000-0000DA5A0000}"/>
    <cellStyle name="SAPBEXexcCritical5 2 6 2" xfId="22850" xr:uid="{00000000-0005-0000-0000-0000DB5A0000}"/>
    <cellStyle name="SAPBEXexcCritical5 2 6 2 2" xfId="36313" xr:uid="{00000000-0005-0000-0000-0000DC5A0000}"/>
    <cellStyle name="SAPBEXexcCritical5 2 6 3" xfId="30530" xr:uid="{00000000-0005-0000-0000-0000DD5A0000}"/>
    <cellStyle name="SAPBEXexcCritical5 2 7" xfId="14254" xr:uid="{00000000-0005-0000-0000-0000DE5A0000}"/>
    <cellStyle name="SAPBEXexcCritical5 2 7 2" xfId="28639" xr:uid="{00000000-0005-0000-0000-0000DF5A0000}"/>
    <cellStyle name="SAPBEXexcCritical5 2 8" xfId="7472" xr:uid="{00000000-0005-0000-0000-0000E05A0000}"/>
    <cellStyle name="SAPBEXexcCritical5 3" xfId="4231" xr:uid="{00000000-0005-0000-0000-0000E15A0000}"/>
    <cellStyle name="SAPBEXexcCritical5 3 10" xfId="10169" xr:uid="{00000000-0005-0000-0000-0000E25A0000}"/>
    <cellStyle name="SAPBEXexcCritical5 3 2" xfId="5210" xr:uid="{00000000-0005-0000-0000-0000E35A0000}"/>
    <cellStyle name="SAPBEXexcCritical5 3 2 2" xfId="5941" xr:uid="{00000000-0005-0000-0000-0000E45A0000}"/>
    <cellStyle name="SAPBEXexcCritical5 3 2 2 2" xfId="7028" xr:uid="{00000000-0005-0000-0000-0000E55A0000}"/>
    <cellStyle name="SAPBEXexcCritical5 3 2 2 2 2" xfId="20324" xr:uid="{00000000-0005-0000-0000-0000E65A0000}"/>
    <cellStyle name="SAPBEXexcCritical5 3 2 2 2 2 2" xfId="26094" xr:uid="{00000000-0005-0000-0000-0000E75A0000}"/>
    <cellStyle name="SAPBEXexcCritical5 3 2 2 2 2 3" xfId="33797" xr:uid="{00000000-0005-0000-0000-0000E85A0000}"/>
    <cellStyle name="SAPBEXexcCritical5 3 2 2 2 3" xfId="20683" xr:uid="{00000000-0005-0000-0000-0000E95A0000}"/>
    <cellStyle name="SAPBEXexcCritical5 3 2 2 2 3 2" xfId="26446" xr:uid="{00000000-0005-0000-0000-0000EA5A0000}"/>
    <cellStyle name="SAPBEXexcCritical5 3 2 2 2 3 3" xfId="34151" xr:uid="{00000000-0005-0000-0000-0000EB5A0000}"/>
    <cellStyle name="SAPBEXexcCritical5 3 2 2 2 4" xfId="16856" xr:uid="{00000000-0005-0000-0000-0000EC5A0000}"/>
    <cellStyle name="SAPBEXexcCritical5 3 2 2 2 4 2" xfId="30409" xr:uid="{00000000-0005-0000-0000-0000ED5A0000}"/>
    <cellStyle name="SAPBEXexcCritical5 3 2 2 2 5" xfId="22732" xr:uid="{00000000-0005-0000-0000-0000EE5A0000}"/>
    <cellStyle name="SAPBEXexcCritical5 3 2 2 2 5 2" xfId="36195" xr:uid="{00000000-0005-0000-0000-0000EF5A0000}"/>
    <cellStyle name="SAPBEXexcCritical5 3 2 2 2 6" xfId="28484" xr:uid="{00000000-0005-0000-0000-0000F05A0000}"/>
    <cellStyle name="SAPBEXexcCritical5 3 2 2 2 7" xfId="11880" xr:uid="{00000000-0005-0000-0000-0000F15A0000}"/>
    <cellStyle name="SAPBEXexcCritical5 3 2 2 3" xfId="19375" xr:uid="{00000000-0005-0000-0000-0000F25A0000}"/>
    <cellStyle name="SAPBEXexcCritical5 3 2 2 3 2" xfId="25146" xr:uid="{00000000-0005-0000-0000-0000F35A0000}"/>
    <cellStyle name="SAPBEXexcCritical5 3 2 2 3 3" xfId="32848" xr:uid="{00000000-0005-0000-0000-0000F45A0000}"/>
    <cellStyle name="SAPBEXexcCritical5 3 2 2 4" xfId="18084" xr:uid="{00000000-0005-0000-0000-0000F55A0000}"/>
    <cellStyle name="SAPBEXexcCritical5 3 2 2 4 2" xfId="23886" xr:uid="{00000000-0005-0000-0000-0000F65A0000}"/>
    <cellStyle name="SAPBEXexcCritical5 3 2 2 4 3" xfId="31583" xr:uid="{00000000-0005-0000-0000-0000F75A0000}"/>
    <cellStyle name="SAPBEXexcCritical5 3 2 2 5" xfId="15770" xr:uid="{00000000-0005-0000-0000-0000F85A0000}"/>
    <cellStyle name="SAPBEXexcCritical5 3 2 2 5 2" xfId="29511" xr:uid="{00000000-0005-0000-0000-0000F95A0000}"/>
    <cellStyle name="SAPBEXexcCritical5 3 2 2 6" xfId="21833" xr:uid="{00000000-0005-0000-0000-0000FA5A0000}"/>
    <cellStyle name="SAPBEXexcCritical5 3 2 2 6 2" xfId="35296" xr:uid="{00000000-0005-0000-0000-0000FB5A0000}"/>
    <cellStyle name="SAPBEXexcCritical5 3 2 2 7" xfId="27585" xr:uid="{00000000-0005-0000-0000-0000FC5A0000}"/>
    <cellStyle name="SAPBEXexcCritical5 3 2 2 8" xfId="11219" xr:uid="{00000000-0005-0000-0000-0000FD5A0000}"/>
    <cellStyle name="SAPBEXexcCritical5 3 2 3" xfId="6298" xr:uid="{00000000-0005-0000-0000-0000FE5A0000}"/>
    <cellStyle name="SAPBEXexcCritical5 3 2 3 2" xfId="19669" xr:uid="{00000000-0005-0000-0000-0000FF5A0000}"/>
    <cellStyle name="SAPBEXexcCritical5 3 2 3 2 2" xfId="25439" xr:uid="{00000000-0005-0000-0000-0000005B0000}"/>
    <cellStyle name="SAPBEXexcCritical5 3 2 3 2 3" xfId="33142" xr:uid="{00000000-0005-0000-0000-0000015B0000}"/>
    <cellStyle name="SAPBEXexcCritical5 3 2 3 3" xfId="17084" xr:uid="{00000000-0005-0000-0000-0000025B0000}"/>
    <cellStyle name="SAPBEXexcCritical5 3 2 3 3 2" xfId="22926" xr:uid="{00000000-0005-0000-0000-0000035B0000}"/>
    <cellStyle name="SAPBEXexcCritical5 3 2 3 3 2 2" xfId="36389" xr:uid="{00000000-0005-0000-0000-0000045B0000}"/>
    <cellStyle name="SAPBEXexcCritical5 3 2 3 3 3" xfId="30607" xr:uid="{00000000-0005-0000-0000-0000055B0000}"/>
    <cellStyle name="SAPBEXexcCritical5 3 2 3 4" xfId="16127" xr:uid="{00000000-0005-0000-0000-0000065B0000}"/>
    <cellStyle name="SAPBEXexcCritical5 3 2 3 4 2" xfId="29784" xr:uid="{00000000-0005-0000-0000-0000075B0000}"/>
    <cellStyle name="SAPBEXexcCritical5 3 2 3 5" xfId="22106" xr:uid="{00000000-0005-0000-0000-0000085B0000}"/>
    <cellStyle name="SAPBEXexcCritical5 3 2 3 5 2" xfId="35569" xr:uid="{00000000-0005-0000-0000-0000095B0000}"/>
    <cellStyle name="SAPBEXexcCritical5 3 2 3 6" xfId="27858" xr:uid="{00000000-0005-0000-0000-00000A5B0000}"/>
    <cellStyle name="SAPBEXexcCritical5 3 2 3 7" xfId="11424" xr:uid="{00000000-0005-0000-0000-00000B5B0000}"/>
    <cellStyle name="SAPBEXexcCritical5 3 2 4" xfId="18717" xr:uid="{00000000-0005-0000-0000-00000C5B0000}"/>
    <cellStyle name="SAPBEXexcCritical5 3 2 4 2" xfId="24489" xr:uid="{00000000-0005-0000-0000-00000D5B0000}"/>
    <cellStyle name="SAPBEXexcCritical5 3 2 4 3" xfId="32191" xr:uid="{00000000-0005-0000-0000-00000E5B0000}"/>
    <cellStyle name="SAPBEXexcCritical5 3 2 5" xfId="17754" xr:uid="{00000000-0005-0000-0000-00000F5B0000}"/>
    <cellStyle name="SAPBEXexcCritical5 3 2 5 2" xfId="23569" xr:uid="{00000000-0005-0000-0000-0000105B0000}"/>
    <cellStyle name="SAPBEXexcCritical5 3 2 5 2 2" xfId="37032" xr:uid="{00000000-0005-0000-0000-0000115B0000}"/>
    <cellStyle name="SAPBEXexcCritical5 3 2 5 3" xfId="31260" xr:uid="{00000000-0005-0000-0000-0000125B0000}"/>
    <cellStyle name="SAPBEXexcCritical5 3 2 6" xfId="15040" xr:uid="{00000000-0005-0000-0000-0000135B0000}"/>
    <cellStyle name="SAPBEXexcCritical5 3 2 6 2" xfId="28885" xr:uid="{00000000-0005-0000-0000-0000145B0000}"/>
    <cellStyle name="SAPBEXexcCritical5 3 2 7" xfId="21206" xr:uid="{00000000-0005-0000-0000-0000155B0000}"/>
    <cellStyle name="SAPBEXexcCritical5 3 2 7 2" xfId="34669" xr:uid="{00000000-0005-0000-0000-0000165B0000}"/>
    <cellStyle name="SAPBEXexcCritical5 3 2 8" xfId="26959" xr:uid="{00000000-0005-0000-0000-0000175B0000}"/>
    <cellStyle name="SAPBEXexcCritical5 3 2 9" xfId="10762" xr:uid="{00000000-0005-0000-0000-0000185B0000}"/>
    <cellStyle name="SAPBEXexcCritical5 3 3" xfId="5464" xr:uid="{00000000-0005-0000-0000-0000195B0000}"/>
    <cellStyle name="SAPBEXexcCritical5 3 3 2" xfId="6551" xr:uid="{00000000-0005-0000-0000-00001A5B0000}"/>
    <cellStyle name="SAPBEXexcCritical5 3 3 2 2" xfId="19908" xr:uid="{00000000-0005-0000-0000-00001B5B0000}"/>
    <cellStyle name="SAPBEXexcCritical5 3 3 2 2 2" xfId="25678" xr:uid="{00000000-0005-0000-0000-00001C5B0000}"/>
    <cellStyle name="SAPBEXexcCritical5 3 3 2 2 3" xfId="33381" xr:uid="{00000000-0005-0000-0000-00001D5B0000}"/>
    <cellStyle name="SAPBEXexcCritical5 3 3 2 3" xfId="16960" xr:uid="{00000000-0005-0000-0000-00001E5B0000}"/>
    <cellStyle name="SAPBEXexcCritical5 3 3 2 3 2" xfId="22810" xr:uid="{00000000-0005-0000-0000-00001F5B0000}"/>
    <cellStyle name="SAPBEXexcCritical5 3 3 2 3 2 2" xfId="36273" xr:uid="{00000000-0005-0000-0000-0000205B0000}"/>
    <cellStyle name="SAPBEXexcCritical5 3 3 2 3 3" xfId="30488" xr:uid="{00000000-0005-0000-0000-0000215B0000}"/>
    <cellStyle name="SAPBEXexcCritical5 3 3 2 4" xfId="16380" xr:uid="{00000000-0005-0000-0000-0000225B0000}"/>
    <cellStyle name="SAPBEXexcCritical5 3 3 2 4 2" xfId="30015" xr:uid="{00000000-0005-0000-0000-0000235B0000}"/>
    <cellStyle name="SAPBEXexcCritical5 3 3 2 5" xfId="22337" xr:uid="{00000000-0005-0000-0000-0000245B0000}"/>
    <cellStyle name="SAPBEXexcCritical5 3 3 2 5 2" xfId="35800" xr:uid="{00000000-0005-0000-0000-0000255B0000}"/>
    <cellStyle name="SAPBEXexcCritical5 3 3 2 6" xfId="28089" xr:uid="{00000000-0005-0000-0000-0000265B0000}"/>
    <cellStyle name="SAPBEXexcCritical5 3 3 2 7" xfId="11597" xr:uid="{00000000-0005-0000-0000-0000275B0000}"/>
    <cellStyle name="SAPBEXexcCritical5 3 3 3" xfId="18957" xr:uid="{00000000-0005-0000-0000-0000285B0000}"/>
    <cellStyle name="SAPBEXexcCritical5 3 3 3 2" xfId="24729" xr:uid="{00000000-0005-0000-0000-0000295B0000}"/>
    <cellStyle name="SAPBEXexcCritical5 3 3 3 3" xfId="32431" xr:uid="{00000000-0005-0000-0000-00002A5B0000}"/>
    <cellStyle name="SAPBEXexcCritical5 3 3 4" xfId="20444" xr:uid="{00000000-0005-0000-0000-00002B5B0000}"/>
    <cellStyle name="SAPBEXexcCritical5 3 3 4 2" xfId="26212" xr:uid="{00000000-0005-0000-0000-00002C5B0000}"/>
    <cellStyle name="SAPBEXexcCritical5 3 3 4 3" xfId="33916" xr:uid="{00000000-0005-0000-0000-00002D5B0000}"/>
    <cellStyle name="SAPBEXexcCritical5 3 3 5" xfId="15294" xr:uid="{00000000-0005-0000-0000-00002E5B0000}"/>
    <cellStyle name="SAPBEXexcCritical5 3 3 5 2" xfId="29117" xr:uid="{00000000-0005-0000-0000-00002F5B0000}"/>
    <cellStyle name="SAPBEXexcCritical5 3 3 6" xfId="21438" xr:uid="{00000000-0005-0000-0000-0000305B0000}"/>
    <cellStyle name="SAPBEXexcCritical5 3 3 6 2" xfId="34901" xr:uid="{00000000-0005-0000-0000-0000315B0000}"/>
    <cellStyle name="SAPBEXexcCritical5 3 3 7" xfId="27190" xr:uid="{00000000-0005-0000-0000-0000325B0000}"/>
    <cellStyle name="SAPBEXexcCritical5 3 3 8" xfId="10936" xr:uid="{00000000-0005-0000-0000-0000335B0000}"/>
    <cellStyle name="SAPBEXexcCritical5 3 4" xfId="6041" xr:uid="{00000000-0005-0000-0000-0000345B0000}"/>
    <cellStyle name="SAPBEXexcCritical5 3 4 2" xfId="19454" xr:uid="{00000000-0005-0000-0000-0000355B0000}"/>
    <cellStyle name="SAPBEXexcCritical5 3 4 2 2" xfId="25224" xr:uid="{00000000-0005-0000-0000-0000365B0000}"/>
    <cellStyle name="SAPBEXexcCritical5 3 4 2 3" xfId="32927" xr:uid="{00000000-0005-0000-0000-0000375B0000}"/>
    <cellStyle name="SAPBEXexcCritical5 3 4 3" xfId="20712" xr:uid="{00000000-0005-0000-0000-0000385B0000}"/>
    <cellStyle name="SAPBEXexcCritical5 3 4 3 2" xfId="26475" xr:uid="{00000000-0005-0000-0000-0000395B0000}"/>
    <cellStyle name="SAPBEXexcCritical5 3 4 3 3" xfId="34180" xr:uid="{00000000-0005-0000-0000-00003A5B0000}"/>
    <cellStyle name="SAPBEXexcCritical5 3 4 4" xfId="15870" xr:uid="{00000000-0005-0000-0000-00003B5B0000}"/>
    <cellStyle name="SAPBEXexcCritical5 3 4 4 2" xfId="29582" xr:uid="{00000000-0005-0000-0000-00003C5B0000}"/>
    <cellStyle name="SAPBEXexcCritical5 3 4 5" xfId="21904" xr:uid="{00000000-0005-0000-0000-00003D5B0000}"/>
    <cellStyle name="SAPBEXexcCritical5 3 4 5 2" xfId="35367" xr:uid="{00000000-0005-0000-0000-00003E5B0000}"/>
    <cellStyle name="SAPBEXexcCritical5 3 4 6" xfId="27656" xr:uid="{00000000-0005-0000-0000-00003F5B0000}"/>
    <cellStyle name="SAPBEXexcCritical5 3 4 7" xfId="11282" xr:uid="{00000000-0005-0000-0000-0000405B0000}"/>
    <cellStyle name="SAPBEXexcCritical5 3 5" xfId="18285" xr:uid="{00000000-0005-0000-0000-0000415B0000}"/>
    <cellStyle name="SAPBEXexcCritical5 3 5 2" xfId="24067" xr:uid="{00000000-0005-0000-0000-0000425B0000}"/>
    <cellStyle name="SAPBEXexcCritical5 3 5 3" xfId="31768" xr:uid="{00000000-0005-0000-0000-0000435B0000}"/>
    <cellStyle name="SAPBEXexcCritical5 3 6" xfId="16990" xr:uid="{00000000-0005-0000-0000-0000445B0000}"/>
    <cellStyle name="SAPBEXexcCritical5 3 6 2" xfId="22839" xr:uid="{00000000-0005-0000-0000-0000455B0000}"/>
    <cellStyle name="SAPBEXexcCritical5 3 6 2 2" xfId="36302" xr:uid="{00000000-0005-0000-0000-0000465B0000}"/>
    <cellStyle name="SAPBEXexcCritical5 3 6 3" xfId="30518" xr:uid="{00000000-0005-0000-0000-0000475B0000}"/>
    <cellStyle name="SAPBEXexcCritical5 3 7" xfId="14309" xr:uid="{00000000-0005-0000-0000-0000485B0000}"/>
    <cellStyle name="SAPBEXexcCritical5 3 7 2" xfId="28661" xr:uid="{00000000-0005-0000-0000-0000495B0000}"/>
    <cellStyle name="SAPBEXexcCritical5 3 8" xfId="21004" xr:uid="{00000000-0005-0000-0000-00004A5B0000}"/>
    <cellStyle name="SAPBEXexcCritical5 3 8 2" xfId="34467" xr:uid="{00000000-0005-0000-0000-00004B5B0000}"/>
    <cellStyle name="SAPBEXexcCritical5 3 9" xfId="26759" xr:uid="{00000000-0005-0000-0000-00004C5B0000}"/>
    <cellStyle name="SAPBEXexcCritical5 4" xfId="5273" xr:uid="{00000000-0005-0000-0000-00004D5B0000}"/>
    <cellStyle name="SAPBEXexcCritical5 4 2" xfId="6360" xr:uid="{00000000-0005-0000-0000-00004E5B0000}"/>
    <cellStyle name="SAPBEXexcCritical5 4 2 2" xfId="19727" xr:uid="{00000000-0005-0000-0000-00004F5B0000}"/>
    <cellStyle name="SAPBEXexcCritical5 4 2 2 2" xfId="25497" xr:uid="{00000000-0005-0000-0000-0000505B0000}"/>
    <cellStyle name="SAPBEXexcCritical5 4 2 2 3" xfId="33200" xr:uid="{00000000-0005-0000-0000-0000515B0000}"/>
    <cellStyle name="SAPBEXexcCritical5 4 2 3" xfId="20529" xr:uid="{00000000-0005-0000-0000-0000525B0000}"/>
    <cellStyle name="SAPBEXexcCritical5 4 2 3 2" xfId="26294" xr:uid="{00000000-0005-0000-0000-0000535B0000}"/>
    <cellStyle name="SAPBEXexcCritical5 4 2 3 3" xfId="33998" xr:uid="{00000000-0005-0000-0000-0000545B0000}"/>
    <cellStyle name="SAPBEXexcCritical5 4 2 4" xfId="16189" xr:uid="{00000000-0005-0000-0000-0000555B0000}"/>
    <cellStyle name="SAPBEXexcCritical5 4 2 4 2" xfId="29837" xr:uid="{00000000-0005-0000-0000-0000565B0000}"/>
    <cellStyle name="SAPBEXexcCritical5 4 2 5" xfId="22159" xr:uid="{00000000-0005-0000-0000-0000575B0000}"/>
    <cellStyle name="SAPBEXexcCritical5 4 2 5 2" xfId="35622" xr:uid="{00000000-0005-0000-0000-0000585B0000}"/>
    <cellStyle name="SAPBEXexcCritical5 4 2 6" xfId="27911" xr:uid="{00000000-0005-0000-0000-0000595B0000}"/>
    <cellStyle name="SAPBEXexcCritical5 4 2 7" xfId="11473" xr:uid="{00000000-0005-0000-0000-00005A5B0000}"/>
    <cellStyle name="SAPBEXexcCritical5 4 3" xfId="18775" xr:uid="{00000000-0005-0000-0000-00005B5B0000}"/>
    <cellStyle name="SAPBEXexcCritical5 4 3 2" xfId="24547" xr:uid="{00000000-0005-0000-0000-00005C5B0000}"/>
    <cellStyle name="SAPBEXexcCritical5 4 3 3" xfId="32249" xr:uid="{00000000-0005-0000-0000-00005D5B0000}"/>
    <cellStyle name="SAPBEXexcCritical5 4 4" xfId="17862" xr:uid="{00000000-0005-0000-0000-00005E5B0000}"/>
    <cellStyle name="SAPBEXexcCritical5 4 4 2" xfId="23674" xr:uid="{00000000-0005-0000-0000-00005F5B0000}"/>
    <cellStyle name="SAPBEXexcCritical5 4 4 2 2" xfId="37137" xr:uid="{00000000-0005-0000-0000-0000605B0000}"/>
    <cellStyle name="SAPBEXexcCritical5 4 4 3" xfId="31366" xr:uid="{00000000-0005-0000-0000-0000615B0000}"/>
    <cellStyle name="SAPBEXexcCritical5 4 5" xfId="15103" xr:uid="{00000000-0005-0000-0000-0000625B0000}"/>
    <cellStyle name="SAPBEXexcCritical5 4 5 2" xfId="28939" xr:uid="{00000000-0005-0000-0000-0000635B0000}"/>
    <cellStyle name="SAPBEXexcCritical5 4 6" xfId="21260" xr:uid="{00000000-0005-0000-0000-0000645B0000}"/>
    <cellStyle name="SAPBEXexcCritical5 4 6 2" xfId="34723" xr:uid="{00000000-0005-0000-0000-0000655B0000}"/>
    <cellStyle name="SAPBEXexcCritical5 4 7" xfId="27012" xr:uid="{00000000-0005-0000-0000-0000665B0000}"/>
    <cellStyle name="SAPBEXexcCritical5 4 8" xfId="10812" xr:uid="{00000000-0005-0000-0000-0000675B0000}"/>
    <cellStyle name="SAPBEXexcCritical5 5" xfId="17018" xr:uid="{00000000-0005-0000-0000-0000685B0000}"/>
    <cellStyle name="SAPBEXexcCritical5 5 2" xfId="22864" xr:uid="{00000000-0005-0000-0000-0000695B0000}"/>
    <cellStyle name="SAPBEXexcCritical5 5 2 2" xfId="36327" xr:uid="{00000000-0005-0000-0000-00006A5B0000}"/>
    <cellStyle name="SAPBEXexcCritical5 5 3" xfId="30545" xr:uid="{00000000-0005-0000-0000-00006B5B0000}"/>
    <cellStyle name="SAPBEXexcCritical5 6" xfId="18128" xr:uid="{00000000-0005-0000-0000-00006C5B0000}"/>
    <cellStyle name="SAPBEXexcCritical5 6 2" xfId="23929" xr:uid="{00000000-0005-0000-0000-00006D5B0000}"/>
    <cellStyle name="SAPBEXexcCritical5 6 3" xfId="31626" xr:uid="{00000000-0005-0000-0000-00006E5B0000}"/>
    <cellStyle name="SAPBEXexcCritical5 7" xfId="12123" xr:uid="{00000000-0005-0000-0000-00006F5B0000}"/>
    <cellStyle name="SAPBEXexcCritical5 7 2" xfId="28569" xr:uid="{00000000-0005-0000-0000-0000705B0000}"/>
    <cellStyle name="SAPBEXexcCritical5 8" xfId="7269" xr:uid="{00000000-0005-0000-0000-0000715B0000}"/>
    <cellStyle name="SAPBEXexcCritical5 9" xfId="37369" xr:uid="{00000000-0005-0000-0000-0000725B0000}"/>
    <cellStyle name="SAPBEXexcCritical6" xfId="385" xr:uid="{00000000-0005-0000-0000-0000735B0000}"/>
    <cellStyle name="SAPBEXexcCritical6 2" xfId="622" xr:uid="{00000000-0005-0000-0000-0000745B0000}"/>
    <cellStyle name="SAPBEXexcCritical6 2 2" xfId="5088" xr:uid="{00000000-0005-0000-0000-0000755B0000}"/>
    <cellStyle name="SAPBEXexcCritical6 2 2 10" xfId="10692" xr:uid="{00000000-0005-0000-0000-0000765B0000}"/>
    <cellStyle name="SAPBEXexcCritical6 2 2 2" xfId="5676" xr:uid="{00000000-0005-0000-0000-0000775B0000}"/>
    <cellStyle name="SAPBEXexcCritical6 2 2 2 2" xfId="6763" xr:uid="{00000000-0005-0000-0000-0000785B0000}"/>
    <cellStyle name="SAPBEXexcCritical6 2 2 2 2 2" xfId="20085" xr:uid="{00000000-0005-0000-0000-0000795B0000}"/>
    <cellStyle name="SAPBEXexcCritical6 2 2 2 2 2 2" xfId="25855" xr:uid="{00000000-0005-0000-0000-00007A5B0000}"/>
    <cellStyle name="SAPBEXexcCritical6 2 2 2 2 2 3" xfId="33558" xr:uid="{00000000-0005-0000-0000-00007B5B0000}"/>
    <cellStyle name="SAPBEXexcCritical6 2 2 2 2 3" xfId="20723" xr:uid="{00000000-0005-0000-0000-00007C5B0000}"/>
    <cellStyle name="SAPBEXexcCritical6 2 2 2 2 3 2" xfId="26486" xr:uid="{00000000-0005-0000-0000-00007D5B0000}"/>
    <cellStyle name="SAPBEXexcCritical6 2 2 2 2 3 3" xfId="34191" xr:uid="{00000000-0005-0000-0000-00007E5B0000}"/>
    <cellStyle name="SAPBEXexcCritical6 2 2 2 2 4" xfId="16591" xr:uid="{00000000-0005-0000-0000-00007F5B0000}"/>
    <cellStyle name="SAPBEXexcCritical6 2 2 2 2 4 2" xfId="30178" xr:uid="{00000000-0005-0000-0000-0000805B0000}"/>
    <cellStyle name="SAPBEXexcCritical6 2 2 2 2 5" xfId="22501" xr:uid="{00000000-0005-0000-0000-0000815B0000}"/>
    <cellStyle name="SAPBEXexcCritical6 2 2 2 2 5 2" xfId="35964" xr:uid="{00000000-0005-0000-0000-0000825B0000}"/>
    <cellStyle name="SAPBEXexcCritical6 2 2 2 2 6" xfId="28253" xr:uid="{00000000-0005-0000-0000-0000835B0000}"/>
    <cellStyle name="SAPBEXexcCritical6 2 2 2 2 7" xfId="11713" xr:uid="{00000000-0005-0000-0000-0000845B0000}"/>
    <cellStyle name="SAPBEXexcCritical6 2 2 2 3" xfId="19135" xr:uid="{00000000-0005-0000-0000-0000855B0000}"/>
    <cellStyle name="SAPBEXexcCritical6 2 2 2 3 2" xfId="24906" xr:uid="{00000000-0005-0000-0000-0000865B0000}"/>
    <cellStyle name="SAPBEXexcCritical6 2 2 2 3 3" xfId="32608" xr:uid="{00000000-0005-0000-0000-0000875B0000}"/>
    <cellStyle name="SAPBEXexcCritical6 2 2 2 4" xfId="17365" xr:uid="{00000000-0005-0000-0000-0000885B0000}"/>
    <cellStyle name="SAPBEXexcCritical6 2 2 2 4 2" xfId="23194" xr:uid="{00000000-0005-0000-0000-0000895B0000}"/>
    <cellStyle name="SAPBEXexcCritical6 2 2 2 4 2 2" xfId="36657" xr:uid="{00000000-0005-0000-0000-00008A5B0000}"/>
    <cellStyle name="SAPBEXexcCritical6 2 2 2 4 3" xfId="30881" xr:uid="{00000000-0005-0000-0000-00008B5B0000}"/>
    <cellStyle name="SAPBEXexcCritical6 2 2 2 5" xfId="15505" xr:uid="{00000000-0005-0000-0000-00008C5B0000}"/>
    <cellStyle name="SAPBEXexcCritical6 2 2 2 5 2" xfId="29280" xr:uid="{00000000-0005-0000-0000-00008D5B0000}"/>
    <cellStyle name="SAPBEXexcCritical6 2 2 2 6" xfId="21602" xr:uid="{00000000-0005-0000-0000-00008E5B0000}"/>
    <cellStyle name="SAPBEXexcCritical6 2 2 2 6 2" xfId="35065" xr:uid="{00000000-0005-0000-0000-00008F5B0000}"/>
    <cellStyle name="SAPBEXexcCritical6 2 2 2 7" xfId="27354" xr:uid="{00000000-0005-0000-0000-0000905B0000}"/>
    <cellStyle name="SAPBEXexcCritical6 2 2 2 8" xfId="11052" xr:uid="{00000000-0005-0000-0000-0000915B0000}"/>
    <cellStyle name="SAPBEXexcCritical6 2 2 3" xfId="5848" xr:uid="{00000000-0005-0000-0000-0000925B0000}"/>
    <cellStyle name="SAPBEXexcCritical6 2 2 3 2" xfId="6935" xr:uid="{00000000-0005-0000-0000-0000935B0000}"/>
    <cellStyle name="SAPBEXexcCritical6 2 2 3 2 2" xfId="20231" xr:uid="{00000000-0005-0000-0000-0000945B0000}"/>
    <cellStyle name="SAPBEXexcCritical6 2 2 3 2 2 2" xfId="26001" xr:uid="{00000000-0005-0000-0000-0000955B0000}"/>
    <cellStyle name="SAPBEXexcCritical6 2 2 3 2 2 3" xfId="33704" xr:uid="{00000000-0005-0000-0000-0000965B0000}"/>
    <cellStyle name="SAPBEXexcCritical6 2 2 3 2 3" xfId="20483" xr:uid="{00000000-0005-0000-0000-0000975B0000}"/>
    <cellStyle name="SAPBEXexcCritical6 2 2 3 2 3 2" xfId="26251" xr:uid="{00000000-0005-0000-0000-0000985B0000}"/>
    <cellStyle name="SAPBEXexcCritical6 2 2 3 2 3 3" xfId="33955" xr:uid="{00000000-0005-0000-0000-0000995B0000}"/>
    <cellStyle name="SAPBEXexcCritical6 2 2 3 2 4" xfId="16763" xr:uid="{00000000-0005-0000-0000-00009A5B0000}"/>
    <cellStyle name="SAPBEXexcCritical6 2 2 3 2 4 2" xfId="30316" xr:uid="{00000000-0005-0000-0000-00009B5B0000}"/>
    <cellStyle name="SAPBEXexcCritical6 2 2 3 2 5" xfId="22639" xr:uid="{00000000-0005-0000-0000-00009C5B0000}"/>
    <cellStyle name="SAPBEXexcCritical6 2 2 3 2 5 2" xfId="36102" xr:uid="{00000000-0005-0000-0000-00009D5B0000}"/>
    <cellStyle name="SAPBEXexcCritical6 2 2 3 2 6" xfId="28391" xr:uid="{00000000-0005-0000-0000-00009E5B0000}"/>
    <cellStyle name="SAPBEXexcCritical6 2 2 3 2 7" xfId="11814" xr:uid="{00000000-0005-0000-0000-00009F5B0000}"/>
    <cellStyle name="SAPBEXexcCritical6 2 2 3 3" xfId="19282" xr:uid="{00000000-0005-0000-0000-0000A05B0000}"/>
    <cellStyle name="SAPBEXexcCritical6 2 2 3 3 2" xfId="25053" xr:uid="{00000000-0005-0000-0000-0000A15B0000}"/>
    <cellStyle name="SAPBEXexcCritical6 2 2 3 3 3" xfId="32755" xr:uid="{00000000-0005-0000-0000-0000A25B0000}"/>
    <cellStyle name="SAPBEXexcCritical6 2 2 3 4" xfId="17108" xr:uid="{00000000-0005-0000-0000-0000A35B0000}"/>
    <cellStyle name="SAPBEXexcCritical6 2 2 3 4 2" xfId="22949" xr:uid="{00000000-0005-0000-0000-0000A45B0000}"/>
    <cellStyle name="SAPBEXexcCritical6 2 2 3 4 2 2" xfId="36412" xr:uid="{00000000-0005-0000-0000-0000A55B0000}"/>
    <cellStyle name="SAPBEXexcCritical6 2 2 3 4 3" xfId="30630" xr:uid="{00000000-0005-0000-0000-0000A65B0000}"/>
    <cellStyle name="SAPBEXexcCritical6 2 2 3 5" xfId="15677" xr:uid="{00000000-0005-0000-0000-0000A75B0000}"/>
    <cellStyle name="SAPBEXexcCritical6 2 2 3 5 2" xfId="29418" xr:uid="{00000000-0005-0000-0000-0000A85B0000}"/>
    <cellStyle name="SAPBEXexcCritical6 2 2 3 6" xfId="21740" xr:uid="{00000000-0005-0000-0000-0000A95B0000}"/>
    <cellStyle name="SAPBEXexcCritical6 2 2 3 6 2" xfId="35203" xr:uid="{00000000-0005-0000-0000-0000AA5B0000}"/>
    <cellStyle name="SAPBEXexcCritical6 2 2 3 7" xfId="27492" xr:uid="{00000000-0005-0000-0000-0000AB5B0000}"/>
    <cellStyle name="SAPBEXexcCritical6 2 2 3 8" xfId="11153" xr:uid="{00000000-0005-0000-0000-0000AC5B0000}"/>
    <cellStyle name="SAPBEXexcCritical6 2 2 4" xfId="6180" xr:uid="{00000000-0005-0000-0000-0000AD5B0000}"/>
    <cellStyle name="SAPBEXexcCritical6 2 2 4 2" xfId="19571" xr:uid="{00000000-0005-0000-0000-0000AE5B0000}"/>
    <cellStyle name="SAPBEXexcCritical6 2 2 4 2 2" xfId="25341" xr:uid="{00000000-0005-0000-0000-0000AF5B0000}"/>
    <cellStyle name="SAPBEXexcCritical6 2 2 4 2 3" xfId="33044" xr:uid="{00000000-0005-0000-0000-0000B05B0000}"/>
    <cellStyle name="SAPBEXexcCritical6 2 2 4 3" xfId="18482" xr:uid="{00000000-0005-0000-0000-0000B15B0000}"/>
    <cellStyle name="SAPBEXexcCritical6 2 2 4 3 2" xfId="24257" xr:uid="{00000000-0005-0000-0000-0000B25B0000}"/>
    <cellStyle name="SAPBEXexcCritical6 2 2 4 3 3" xfId="31958" xr:uid="{00000000-0005-0000-0000-0000B35B0000}"/>
    <cellStyle name="SAPBEXexcCritical6 2 2 4 4" xfId="16009" xr:uid="{00000000-0005-0000-0000-0000B45B0000}"/>
    <cellStyle name="SAPBEXexcCritical6 2 2 4 4 2" xfId="29691" xr:uid="{00000000-0005-0000-0000-0000B55B0000}"/>
    <cellStyle name="SAPBEXexcCritical6 2 2 4 5" xfId="22013" xr:uid="{00000000-0005-0000-0000-0000B65B0000}"/>
    <cellStyle name="SAPBEXexcCritical6 2 2 4 5 2" xfId="35476" xr:uid="{00000000-0005-0000-0000-0000B75B0000}"/>
    <cellStyle name="SAPBEXexcCritical6 2 2 4 6" xfId="27765" xr:uid="{00000000-0005-0000-0000-0000B85B0000}"/>
    <cellStyle name="SAPBEXexcCritical6 2 2 4 7" xfId="11355" xr:uid="{00000000-0005-0000-0000-0000B95B0000}"/>
    <cellStyle name="SAPBEXexcCritical6 2 2 5" xfId="18619" xr:uid="{00000000-0005-0000-0000-0000BA5B0000}"/>
    <cellStyle name="SAPBEXexcCritical6 2 2 5 2" xfId="24391" xr:uid="{00000000-0005-0000-0000-0000BB5B0000}"/>
    <cellStyle name="SAPBEXexcCritical6 2 2 5 3" xfId="32093" xr:uid="{00000000-0005-0000-0000-0000BC5B0000}"/>
    <cellStyle name="SAPBEXexcCritical6 2 2 6" xfId="17200" xr:uid="{00000000-0005-0000-0000-0000BD5B0000}"/>
    <cellStyle name="SAPBEXexcCritical6 2 2 6 2" xfId="23038" xr:uid="{00000000-0005-0000-0000-0000BE5B0000}"/>
    <cellStyle name="SAPBEXexcCritical6 2 2 6 2 2" xfId="36501" xr:uid="{00000000-0005-0000-0000-0000BF5B0000}"/>
    <cellStyle name="SAPBEXexcCritical6 2 2 6 3" xfId="30721" xr:uid="{00000000-0005-0000-0000-0000C05B0000}"/>
    <cellStyle name="SAPBEXexcCritical6 2 2 7" xfId="14918" xr:uid="{00000000-0005-0000-0000-0000C15B0000}"/>
    <cellStyle name="SAPBEXexcCritical6 2 2 7 2" xfId="28791" xr:uid="{00000000-0005-0000-0000-0000C25B0000}"/>
    <cellStyle name="SAPBEXexcCritical6 2 2 8" xfId="21112" xr:uid="{00000000-0005-0000-0000-0000C35B0000}"/>
    <cellStyle name="SAPBEXexcCritical6 2 2 8 2" xfId="34575" xr:uid="{00000000-0005-0000-0000-0000C45B0000}"/>
    <cellStyle name="SAPBEXexcCritical6 2 2 9" xfId="26866" xr:uid="{00000000-0005-0000-0000-0000C55B0000}"/>
    <cellStyle name="SAPBEXexcCritical6 2 3" xfId="5298" xr:uid="{00000000-0005-0000-0000-0000C65B0000}"/>
    <cellStyle name="SAPBEXexcCritical6 2 3 2" xfId="6385" xr:uid="{00000000-0005-0000-0000-0000C75B0000}"/>
    <cellStyle name="SAPBEXexcCritical6 2 3 2 2" xfId="19751" xr:uid="{00000000-0005-0000-0000-0000C85B0000}"/>
    <cellStyle name="SAPBEXexcCritical6 2 3 2 2 2" xfId="25521" xr:uid="{00000000-0005-0000-0000-0000C95B0000}"/>
    <cellStyle name="SAPBEXexcCritical6 2 3 2 2 3" xfId="33224" xr:uid="{00000000-0005-0000-0000-0000CA5B0000}"/>
    <cellStyle name="SAPBEXexcCritical6 2 3 2 3" xfId="20785" xr:uid="{00000000-0005-0000-0000-0000CB5B0000}"/>
    <cellStyle name="SAPBEXexcCritical6 2 3 2 3 2" xfId="26546" xr:uid="{00000000-0005-0000-0000-0000CC5B0000}"/>
    <cellStyle name="SAPBEXexcCritical6 2 3 2 3 3" xfId="34251" xr:uid="{00000000-0005-0000-0000-0000CD5B0000}"/>
    <cellStyle name="SAPBEXexcCritical6 2 3 2 4" xfId="16214" xr:uid="{00000000-0005-0000-0000-0000CE5B0000}"/>
    <cellStyle name="SAPBEXexcCritical6 2 3 2 4 2" xfId="29861" xr:uid="{00000000-0005-0000-0000-0000CF5B0000}"/>
    <cellStyle name="SAPBEXexcCritical6 2 3 2 5" xfId="22183" xr:uid="{00000000-0005-0000-0000-0000D05B0000}"/>
    <cellStyle name="SAPBEXexcCritical6 2 3 2 5 2" xfId="35646" xr:uid="{00000000-0005-0000-0000-0000D15B0000}"/>
    <cellStyle name="SAPBEXexcCritical6 2 3 2 6" xfId="27935" xr:uid="{00000000-0005-0000-0000-0000D25B0000}"/>
    <cellStyle name="SAPBEXexcCritical6 2 3 2 7" xfId="11497" xr:uid="{00000000-0005-0000-0000-0000D35B0000}"/>
    <cellStyle name="SAPBEXexcCritical6 2 3 3" xfId="18799" xr:uid="{00000000-0005-0000-0000-0000D45B0000}"/>
    <cellStyle name="SAPBEXexcCritical6 2 3 3 2" xfId="24571" xr:uid="{00000000-0005-0000-0000-0000D55B0000}"/>
    <cellStyle name="SAPBEXexcCritical6 2 3 3 3" xfId="32273" xr:uid="{00000000-0005-0000-0000-0000D65B0000}"/>
    <cellStyle name="SAPBEXexcCritical6 2 3 4" xfId="20055" xr:uid="{00000000-0005-0000-0000-0000D75B0000}"/>
    <cellStyle name="SAPBEXexcCritical6 2 3 4 2" xfId="25825" xr:uid="{00000000-0005-0000-0000-0000D85B0000}"/>
    <cellStyle name="SAPBEXexcCritical6 2 3 4 3" xfId="33528" xr:uid="{00000000-0005-0000-0000-0000D95B0000}"/>
    <cellStyle name="SAPBEXexcCritical6 2 3 5" xfId="15128" xr:uid="{00000000-0005-0000-0000-0000DA5B0000}"/>
    <cellStyle name="SAPBEXexcCritical6 2 3 5 2" xfId="28963" xr:uid="{00000000-0005-0000-0000-0000DB5B0000}"/>
    <cellStyle name="SAPBEXexcCritical6 2 3 6" xfId="21284" xr:uid="{00000000-0005-0000-0000-0000DC5B0000}"/>
    <cellStyle name="SAPBEXexcCritical6 2 3 6 2" xfId="34747" xr:uid="{00000000-0005-0000-0000-0000DD5B0000}"/>
    <cellStyle name="SAPBEXexcCritical6 2 3 7" xfId="27036" xr:uid="{00000000-0005-0000-0000-0000DE5B0000}"/>
    <cellStyle name="SAPBEXexcCritical6 2 3 8" xfId="10836" xr:uid="{00000000-0005-0000-0000-0000DF5B0000}"/>
    <cellStyle name="SAPBEXexcCritical6 2 4" xfId="5411" xr:uid="{00000000-0005-0000-0000-0000E05B0000}"/>
    <cellStyle name="SAPBEXexcCritical6 2 4 2" xfId="6498" xr:uid="{00000000-0005-0000-0000-0000E15B0000}"/>
    <cellStyle name="SAPBEXexcCritical6 2 4 2 2" xfId="19862" xr:uid="{00000000-0005-0000-0000-0000E25B0000}"/>
    <cellStyle name="SAPBEXexcCritical6 2 4 2 2 2" xfId="25632" xr:uid="{00000000-0005-0000-0000-0000E35B0000}"/>
    <cellStyle name="SAPBEXexcCritical6 2 4 2 2 3" xfId="33335" xr:uid="{00000000-0005-0000-0000-0000E45B0000}"/>
    <cellStyle name="SAPBEXexcCritical6 2 4 2 3" xfId="20591" xr:uid="{00000000-0005-0000-0000-0000E55B0000}"/>
    <cellStyle name="SAPBEXexcCritical6 2 4 2 3 2" xfId="26355" xr:uid="{00000000-0005-0000-0000-0000E65B0000}"/>
    <cellStyle name="SAPBEXexcCritical6 2 4 2 3 3" xfId="34060" xr:uid="{00000000-0005-0000-0000-0000E75B0000}"/>
    <cellStyle name="SAPBEXexcCritical6 2 4 2 4" xfId="16327" xr:uid="{00000000-0005-0000-0000-0000E85B0000}"/>
    <cellStyle name="SAPBEXexcCritical6 2 4 2 4 2" xfId="29972" xr:uid="{00000000-0005-0000-0000-0000E95B0000}"/>
    <cellStyle name="SAPBEXexcCritical6 2 4 2 5" xfId="22294" xr:uid="{00000000-0005-0000-0000-0000EA5B0000}"/>
    <cellStyle name="SAPBEXexcCritical6 2 4 2 5 2" xfId="35757" xr:uid="{00000000-0005-0000-0000-0000EB5B0000}"/>
    <cellStyle name="SAPBEXexcCritical6 2 4 2 6" xfId="28046" xr:uid="{00000000-0005-0000-0000-0000EC5B0000}"/>
    <cellStyle name="SAPBEXexcCritical6 2 4 2 7" xfId="11568" xr:uid="{00000000-0005-0000-0000-0000ED5B0000}"/>
    <cellStyle name="SAPBEXexcCritical6 2 4 3" xfId="18911" xr:uid="{00000000-0005-0000-0000-0000EE5B0000}"/>
    <cellStyle name="SAPBEXexcCritical6 2 4 3 2" xfId="24683" xr:uid="{00000000-0005-0000-0000-0000EF5B0000}"/>
    <cellStyle name="SAPBEXexcCritical6 2 4 3 3" xfId="32385" xr:uid="{00000000-0005-0000-0000-0000F05B0000}"/>
    <cellStyle name="SAPBEXexcCritical6 2 4 4" xfId="18422" xr:uid="{00000000-0005-0000-0000-0000F15B0000}"/>
    <cellStyle name="SAPBEXexcCritical6 2 4 4 2" xfId="24198" xr:uid="{00000000-0005-0000-0000-0000F25B0000}"/>
    <cellStyle name="SAPBEXexcCritical6 2 4 4 3" xfId="31899" xr:uid="{00000000-0005-0000-0000-0000F35B0000}"/>
    <cellStyle name="SAPBEXexcCritical6 2 4 5" xfId="15241" xr:uid="{00000000-0005-0000-0000-0000F45B0000}"/>
    <cellStyle name="SAPBEXexcCritical6 2 4 5 2" xfId="29074" xr:uid="{00000000-0005-0000-0000-0000F55B0000}"/>
    <cellStyle name="SAPBEXexcCritical6 2 4 6" xfId="21395" xr:uid="{00000000-0005-0000-0000-0000F65B0000}"/>
    <cellStyle name="SAPBEXexcCritical6 2 4 6 2" xfId="34858" xr:uid="{00000000-0005-0000-0000-0000F75B0000}"/>
    <cellStyle name="SAPBEXexcCritical6 2 4 7" xfId="27147" xr:uid="{00000000-0005-0000-0000-0000F85B0000}"/>
    <cellStyle name="SAPBEXexcCritical6 2 4 8" xfId="10907" xr:uid="{00000000-0005-0000-0000-0000F95B0000}"/>
    <cellStyle name="SAPBEXexcCritical6 2 5" xfId="17133" xr:uid="{00000000-0005-0000-0000-0000FA5B0000}"/>
    <cellStyle name="SAPBEXexcCritical6 2 5 2" xfId="22974" xr:uid="{00000000-0005-0000-0000-0000FB5B0000}"/>
    <cellStyle name="SAPBEXexcCritical6 2 5 2 2" xfId="36437" xr:uid="{00000000-0005-0000-0000-0000FC5B0000}"/>
    <cellStyle name="SAPBEXexcCritical6 2 5 3" xfId="30655" xr:uid="{00000000-0005-0000-0000-0000FD5B0000}"/>
    <cellStyle name="SAPBEXexcCritical6 2 6" xfId="16943" xr:uid="{00000000-0005-0000-0000-0000FE5B0000}"/>
    <cellStyle name="SAPBEXexcCritical6 2 6 2" xfId="22794" xr:uid="{00000000-0005-0000-0000-0000FF5B0000}"/>
    <cellStyle name="SAPBEXexcCritical6 2 6 2 2" xfId="36257" xr:uid="{00000000-0005-0000-0000-0000005C0000}"/>
    <cellStyle name="SAPBEXexcCritical6 2 6 3" xfId="30472" xr:uid="{00000000-0005-0000-0000-0000015C0000}"/>
    <cellStyle name="SAPBEXexcCritical6 2 7" xfId="12457" xr:uid="{00000000-0005-0000-0000-0000025C0000}"/>
    <cellStyle name="SAPBEXexcCritical6 2 7 2" xfId="28595" xr:uid="{00000000-0005-0000-0000-0000035C0000}"/>
    <cellStyle name="SAPBEXexcCritical6 2 8" xfId="7473" xr:uid="{00000000-0005-0000-0000-0000045C0000}"/>
    <cellStyle name="SAPBEXexcCritical6 3" xfId="3427" xr:uid="{00000000-0005-0000-0000-0000055C0000}"/>
    <cellStyle name="SAPBEXexcCritical6 3 10" xfId="9740" xr:uid="{00000000-0005-0000-0000-0000065C0000}"/>
    <cellStyle name="SAPBEXexcCritical6 3 2" xfId="5170" xr:uid="{00000000-0005-0000-0000-0000075C0000}"/>
    <cellStyle name="SAPBEXexcCritical6 3 2 2" xfId="5910" xr:uid="{00000000-0005-0000-0000-0000085C0000}"/>
    <cellStyle name="SAPBEXexcCritical6 3 2 2 2" xfId="6997" xr:uid="{00000000-0005-0000-0000-0000095C0000}"/>
    <cellStyle name="SAPBEXexcCritical6 3 2 2 2 2" xfId="20293" xr:uid="{00000000-0005-0000-0000-00000A5C0000}"/>
    <cellStyle name="SAPBEXexcCritical6 3 2 2 2 2 2" xfId="26063" xr:uid="{00000000-0005-0000-0000-00000B5C0000}"/>
    <cellStyle name="SAPBEXexcCritical6 3 2 2 2 2 3" xfId="33766" xr:uid="{00000000-0005-0000-0000-00000C5C0000}"/>
    <cellStyle name="SAPBEXexcCritical6 3 2 2 2 3" xfId="18335" xr:uid="{00000000-0005-0000-0000-00000D5C0000}"/>
    <cellStyle name="SAPBEXexcCritical6 3 2 2 2 3 2" xfId="24115" xr:uid="{00000000-0005-0000-0000-00000E5C0000}"/>
    <cellStyle name="SAPBEXexcCritical6 3 2 2 2 3 3" xfId="31816" xr:uid="{00000000-0005-0000-0000-00000F5C0000}"/>
    <cellStyle name="SAPBEXexcCritical6 3 2 2 2 4" xfId="16825" xr:uid="{00000000-0005-0000-0000-0000105C0000}"/>
    <cellStyle name="SAPBEXexcCritical6 3 2 2 2 4 2" xfId="30378" xr:uid="{00000000-0005-0000-0000-0000115C0000}"/>
    <cellStyle name="SAPBEXexcCritical6 3 2 2 2 5" xfId="22701" xr:uid="{00000000-0005-0000-0000-0000125C0000}"/>
    <cellStyle name="SAPBEXexcCritical6 3 2 2 2 5 2" xfId="36164" xr:uid="{00000000-0005-0000-0000-0000135C0000}"/>
    <cellStyle name="SAPBEXexcCritical6 3 2 2 2 6" xfId="28453" xr:uid="{00000000-0005-0000-0000-0000145C0000}"/>
    <cellStyle name="SAPBEXexcCritical6 3 2 2 2 7" xfId="11851" xr:uid="{00000000-0005-0000-0000-0000155C0000}"/>
    <cellStyle name="SAPBEXexcCritical6 3 2 2 3" xfId="19344" xr:uid="{00000000-0005-0000-0000-0000165C0000}"/>
    <cellStyle name="SAPBEXexcCritical6 3 2 2 3 2" xfId="25115" xr:uid="{00000000-0005-0000-0000-0000175C0000}"/>
    <cellStyle name="SAPBEXexcCritical6 3 2 2 3 3" xfId="32817" xr:uid="{00000000-0005-0000-0000-0000185C0000}"/>
    <cellStyle name="SAPBEXexcCritical6 3 2 2 4" xfId="17538" xr:uid="{00000000-0005-0000-0000-0000195C0000}"/>
    <cellStyle name="SAPBEXexcCritical6 3 2 2 4 2" xfId="23359" xr:uid="{00000000-0005-0000-0000-00001A5C0000}"/>
    <cellStyle name="SAPBEXexcCritical6 3 2 2 4 2 2" xfId="36822" xr:uid="{00000000-0005-0000-0000-00001B5C0000}"/>
    <cellStyle name="SAPBEXexcCritical6 3 2 2 4 3" xfId="31047" xr:uid="{00000000-0005-0000-0000-00001C5C0000}"/>
    <cellStyle name="SAPBEXexcCritical6 3 2 2 5" xfId="15739" xr:uid="{00000000-0005-0000-0000-00001D5C0000}"/>
    <cellStyle name="SAPBEXexcCritical6 3 2 2 5 2" xfId="29480" xr:uid="{00000000-0005-0000-0000-00001E5C0000}"/>
    <cellStyle name="SAPBEXexcCritical6 3 2 2 6" xfId="21802" xr:uid="{00000000-0005-0000-0000-00001F5C0000}"/>
    <cellStyle name="SAPBEXexcCritical6 3 2 2 6 2" xfId="35265" xr:uid="{00000000-0005-0000-0000-0000205C0000}"/>
    <cellStyle name="SAPBEXexcCritical6 3 2 2 7" xfId="27554" xr:uid="{00000000-0005-0000-0000-0000215C0000}"/>
    <cellStyle name="SAPBEXexcCritical6 3 2 2 8" xfId="11190" xr:uid="{00000000-0005-0000-0000-0000225C0000}"/>
    <cellStyle name="SAPBEXexcCritical6 3 2 3" xfId="6259" xr:uid="{00000000-0005-0000-0000-0000235C0000}"/>
    <cellStyle name="SAPBEXexcCritical6 3 2 3 2" xfId="19637" xr:uid="{00000000-0005-0000-0000-0000245C0000}"/>
    <cellStyle name="SAPBEXexcCritical6 3 2 3 2 2" xfId="25407" xr:uid="{00000000-0005-0000-0000-0000255C0000}"/>
    <cellStyle name="SAPBEXexcCritical6 3 2 3 2 3" xfId="33110" xr:uid="{00000000-0005-0000-0000-0000265C0000}"/>
    <cellStyle name="SAPBEXexcCritical6 3 2 3 3" xfId="18076" xr:uid="{00000000-0005-0000-0000-0000275C0000}"/>
    <cellStyle name="SAPBEXexcCritical6 3 2 3 3 2" xfId="23878" xr:uid="{00000000-0005-0000-0000-0000285C0000}"/>
    <cellStyle name="SAPBEXexcCritical6 3 2 3 3 3" xfId="31575" xr:uid="{00000000-0005-0000-0000-0000295C0000}"/>
    <cellStyle name="SAPBEXexcCritical6 3 2 3 4" xfId="16088" xr:uid="{00000000-0005-0000-0000-00002A5C0000}"/>
    <cellStyle name="SAPBEXexcCritical6 3 2 3 4 2" xfId="29753" xr:uid="{00000000-0005-0000-0000-00002B5C0000}"/>
    <cellStyle name="SAPBEXexcCritical6 3 2 3 5" xfId="22075" xr:uid="{00000000-0005-0000-0000-00002C5C0000}"/>
    <cellStyle name="SAPBEXexcCritical6 3 2 3 5 2" xfId="35538" xr:uid="{00000000-0005-0000-0000-00002D5C0000}"/>
    <cellStyle name="SAPBEXexcCritical6 3 2 3 6" xfId="27827" xr:uid="{00000000-0005-0000-0000-00002E5C0000}"/>
    <cellStyle name="SAPBEXexcCritical6 3 2 3 7" xfId="11393" xr:uid="{00000000-0005-0000-0000-00002F5C0000}"/>
    <cellStyle name="SAPBEXexcCritical6 3 2 4" xfId="18682" xr:uid="{00000000-0005-0000-0000-0000305C0000}"/>
    <cellStyle name="SAPBEXexcCritical6 3 2 4 2" xfId="24454" xr:uid="{00000000-0005-0000-0000-0000315C0000}"/>
    <cellStyle name="SAPBEXexcCritical6 3 2 4 3" xfId="32156" xr:uid="{00000000-0005-0000-0000-0000325C0000}"/>
    <cellStyle name="SAPBEXexcCritical6 3 2 5" xfId="20787" xr:uid="{00000000-0005-0000-0000-0000335C0000}"/>
    <cellStyle name="SAPBEXexcCritical6 3 2 5 2" xfId="26548" xr:uid="{00000000-0005-0000-0000-0000345C0000}"/>
    <cellStyle name="SAPBEXexcCritical6 3 2 5 3" xfId="34253" xr:uid="{00000000-0005-0000-0000-0000355C0000}"/>
    <cellStyle name="SAPBEXexcCritical6 3 2 6" xfId="15000" xr:uid="{00000000-0005-0000-0000-0000365C0000}"/>
    <cellStyle name="SAPBEXexcCritical6 3 2 6 2" xfId="28853" xr:uid="{00000000-0005-0000-0000-0000375C0000}"/>
    <cellStyle name="SAPBEXexcCritical6 3 2 7" xfId="21174" xr:uid="{00000000-0005-0000-0000-0000385C0000}"/>
    <cellStyle name="SAPBEXexcCritical6 3 2 7 2" xfId="34637" xr:uid="{00000000-0005-0000-0000-0000395C0000}"/>
    <cellStyle name="SAPBEXexcCritical6 3 2 8" xfId="26928" xr:uid="{00000000-0005-0000-0000-00003A5C0000}"/>
    <cellStyle name="SAPBEXexcCritical6 3 2 9" xfId="10730" xr:uid="{00000000-0005-0000-0000-00003B5C0000}"/>
    <cellStyle name="SAPBEXexcCritical6 3 3" xfId="5374" xr:uid="{00000000-0005-0000-0000-00003C5C0000}"/>
    <cellStyle name="SAPBEXexcCritical6 3 3 2" xfId="6461" xr:uid="{00000000-0005-0000-0000-00003D5C0000}"/>
    <cellStyle name="SAPBEXexcCritical6 3 3 2 2" xfId="19826" xr:uid="{00000000-0005-0000-0000-00003E5C0000}"/>
    <cellStyle name="SAPBEXexcCritical6 3 3 2 2 2" xfId="25596" xr:uid="{00000000-0005-0000-0000-00003F5C0000}"/>
    <cellStyle name="SAPBEXexcCritical6 3 3 2 2 3" xfId="33299" xr:uid="{00000000-0005-0000-0000-0000405C0000}"/>
    <cellStyle name="SAPBEXexcCritical6 3 3 2 3" xfId="18373" xr:uid="{00000000-0005-0000-0000-0000415C0000}"/>
    <cellStyle name="SAPBEXexcCritical6 3 3 2 3 2" xfId="24152" xr:uid="{00000000-0005-0000-0000-0000425C0000}"/>
    <cellStyle name="SAPBEXexcCritical6 3 3 2 3 3" xfId="31853" xr:uid="{00000000-0005-0000-0000-0000435C0000}"/>
    <cellStyle name="SAPBEXexcCritical6 3 3 2 4" xfId="16290" xr:uid="{00000000-0005-0000-0000-0000445C0000}"/>
    <cellStyle name="SAPBEXexcCritical6 3 3 2 4 2" xfId="29936" xr:uid="{00000000-0005-0000-0000-0000455C0000}"/>
    <cellStyle name="SAPBEXexcCritical6 3 3 2 5" xfId="22258" xr:uid="{00000000-0005-0000-0000-0000465C0000}"/>
    <cellStyle name="SAPBEXexcCritical6 3 3 2 5 2" xfId="35721" xr:uid="{00000000-0005-0000-0000-0000475C0000}"/>
    <cellStyle name="SAPBEXexcCritical6 3 3 2 6" xfId="28010" xr:uid="{00000000-0005-0000-0000-0000485C0000}"/>
    <cellStyle name="SAPBEXexcCritical6 3 3 2 7" xfId="11543" xr:uid="{00000000-0005-0000-0000-0000495C0000}"/>
    <cellStyle name="SAPBEXexcCritical6 3 3 3" xfId="18875" xr:uid="{00000000-0005-0000-0000-00004A5C0000}"/>
    <cellStyle name="SAPBEXexcCritical6 3 3 3 2" xfId="24647" xr:uid="{00000000-0005-0000-0000-00004B5C0000}"/>
    <cellStyle name="SAPBEXexcCritical6 3 3 3 3" xfId="32349" xr:uid="{00000000-0005-0000-0000-00004C5C0000}"/>
    <cellStyle name="SAPBEXexcCritical6 3 3 4" xfId="20786" xr:uid="{00000000-0005-0000-0000-00004D5C0000}"/>
    <cellStyle name="SAPBEXexcCritical6 3 3 4 2" xfId="26547" xr:uid="{00000000-0005-0000-0000-00004E5C0000}"/>
    <cellStyle name="SAPBEXexcCritical6 3 3 4 3" xfId="34252" xr:uid="{00000000-0005-0000-0000-00004F5C0000}"/>
    <cellStyle name="SAPBEXexcCritical6 3 3 5" xfId="15204" xr:uid="{00000000-0005-0000-0000-0000505C0000}"/>
    <cellStyle name="SAPBEXexcCritical6 3 3 5 2" xfId="29038" xr:uid="{00000000-0005-0000-0000-0000515C0000}"/>
    <cellStyle name="SAPBEXexcCritical6 3 3 6" xfId="21359" xr:uid="{00000000-0005-0000-0000-0000525C0000}"/>
    <cellStyle name="SAPBEXexcCritical6 3 3 6 2" xfId="34822" xr:uid="{00000000-0005-0000-0000-0000535C0000}"/>
    <cellStyle name="SAPBEXexcCritical6 3 3 7" xfId="27111" xr:uid="{00000000-0005-0000-0000-0000545C0000}"/>
    <cellStyle name="SAPBEXexcCritical6 3 3 8" xfId="10882" xr:uid="{00000000-0005-0000-0000-0000555C0000}"/>
    <cellStyle name="SAPBEXexcCritical6 3 4" xfId="6009" xr:uid="{00000000-0005-0000-0000-0000565C0000}"/>
    <cellStyle name="SAPBEXexcCritical6 3 4 2" xfId="19429" xr:uid="{00000000-0005-0000-0000-0000575C0000}"/>
    <cellStyle name="SAPBEXexcCritical6 3 4 2 2" xfId="25199" xr:uid="{00000000-0005-0000-0000-0000585C0000}"/>
    <cellStyle name="SAPBEXexcCritical6 3 4 2 3" xfId="32902" xr:uid="{00000000-0005-0000-0000-0000595C0000}"/>
    <cellStyle name="SAPBEXexcCritical6 3 4 3" xfId="17314" xr:uid="{00000000-0005-0000-0000-00005A5C0000}"/>
    <cellStyle name="SAPBEXexcCritical6 3 4 3 2" xfId="23143" xr:uid="{00000000-0005-0000-0000-00005B5C0000}"/>
    <cellStyle name="SAPBEXexcCritical6 3 4 3 2 2" xfId="36606" xr:uid="{00000000-0005-0000-0000-00005C5C0000}"/>
    <cellStyle name="SAPBEXexcCritical6 3 4 3 3" xfId="30830" xr:uid="{00000000-0005-0000-0000-00005D5C0000}"/>
    <cellStyle name="SAPBEXexcCritical6 3 4 4" xfId="15838" xr:uid="{00000000-0005-0000-0000-00005E5C0000}"/>
    <cellStyle name="SAPBEXexcCritical6 3 4 4 2" xfId="29559" xr:uid="{00000000-0005-0000-0000-00005F5C0000}"/>
    <cellStyle name="SAPBEXexcCritical6 3 4 5" xfId="21881" xr:uid="{00000000-0005-0000-0000-0000605C0000}"/>
    <cellStyle name="SAPBEXexcCritical6 3 4 5 2" xfId="35344" xr:uid="{00000000-0005-0000-0000-0000615C0000}"/>
    <cellStyle name="SAPBEXexcCritical6 3 4 6" xfId="27633" xr:uid="{00000000-0005-0000-0000-0000625C0000}"/>
    <cellStyle name="SAPBEXexcCritical6 3 4 7" xfId="11259" xr:uid="{00000000-0005-0000-0000-0000635C0000}"/>
    <cellStyle name="SAPBEXexcCritical6 3 5" xfId="18017" xr:uid="{00000000-0005-0000-0000-0000645C0000}"/>
    <cellStyle name="SAPBEXexcCritical6 3 5 2" xfId="23822" xr:uid="{00000000-0005-0000-0000-0000655C0000}"/>
    <cellStyle name="SAPBEXexcCritical6 3 5 3" xfId="31519" xr:uid="{00000000-0005-0000-0000-0000665C0000}"/>
    <cellStyle name="SAPBEXexcCritical6 3 6" xfId="17672" xr:uid="{00000000-0005-0000-0000-0000675C0000}"/>
    <cellStyle name="SAPBEXexcCritical6 3 6 2" xfId="23487" xr:uid="{00000000-0005-0000-0000-0000685C0000}"/>
    <cellStyle name="SAPBEXexcCritical6 3 6 2 2" xfId="36950" xr:uid="{00000000-0005-0000-0000-0000695C0000}"/>
    <cellStyle name="SAPBEXexcCritical6 3 6 3" xfId="31178" xr:uid="{00000000-0005-0000-0000-00006A5C0000}"/>
    <cellStyle name="SAPBEXexcCritical6 3 7" xfId="14113" xr:uid="{00000000-0005-0000-0000-00006B5C0000}"/>
    <cellStyle name="SAPBEXexcCritical6 3 7 2" xfId="28612" xr:uid="{00000000-0005-0000-0000-00006C5C0000}"/>
    <cellStyle name="SAPBEXexcCritical6 3 8" xfId="20971" xr:uid="{00000000-0005-0000-0000-00006D5C0000}"/>
    <cellStyle name="SAPBEXexcCritical6 3 8 2" xfId="34434" xr:uid="{00000000-0005-0000-0000-00006E5C0000}"/>
    <cellStyle name="SAPBEXexcCritical6 3 9" xfId="26738" xr:uid="{00000000-0005-0000-0000-00006F5C0000}"/>
    <cellStyle name="SAPBEXexcCritical6 4" xfId="5773" xr:uid="{00000000-0005-0000-0000-0000705C0000}"/>
    <cellStyle name="SAPBEXexcCritical6 4 2" xfId="6860" xr:uid="{00000000-0005-0000-0000-0000715C0000}"/>
    <cellStyle name="SAPBEXexcCritical6 4 2 2" xfId="20163" xr:uid="{00000000-0005-0000-0000-0000725C0000}"/>
    <cellStyle name="SAPBEXexcCritical6 4 2 2 2" xfId="25933" xr:uid="{00000000-0005-0000-0000-0000735C0000}"/>
    <cellStyle name="SAPBEXexcCritical6 4 2 2 3" xfId="33636" xr:uid="{00000000-0005-0000-0000-0000745C0000}"/>
    <cellStyle name="SAPBEXexcCritical6 4 2 3" xfId="17522" xr:uid="{00000000-0005-0000-0000-0000755C0000}"/>
    <cellStyle name="SAPBEXexcCritical6 4 2 3 2" xfId="23343" xr:uid="{00000000-0005-0000-0000-0000765C0000}"/>
    <cellStyle name="SAPBEXexcCritical6 4 2 3 2 2" xfId="36806" xr:uid="{00000000-0005-0000-0000-0000775C0000}"/>
    <cellStyle name="SAPBEXexcCritical6 4 2 3 3" xfId="31031" xr:uid="{00000000-0005-0000-0000-0000785C0000}"/>
    <cellStyle name="SAPBEXexcCritical6 4 2 4" xfId="16688" xr:uid="{00000000-0005-0000-0000-0000795C0000}"/>
    <cellStyle name="SAPBEXexcCritical6 4 2 4 2" xfId="30250" xr:uid="{00000000-0005-0000-0000-00007A5C0000}"/>
    <cellStyle name="SAPBEXexcCritical6 4 2 5" xfId="22573" xr:uid="{00000000-0005-0000-0000-00007B5C0000}"/>
    <cellStyle name="SAPBEXexcCritical6 4 2 5 2" xfId="36036" xr:uid="{00000000-0005-0000-0000-00007C5C0000}"/>
    <cellStyle name="SAPBEXexcCritical6 4 2 6" xfId="28325" xr:uid="{00000000-0005-0000-0000-00007D5C0000}"/>
    <cellStyle name="SAPBEXexcCritical6 4 2 7" xfId="11767" xr:uid="{00000000-0005-0000-0000-00007E5C0000}"/>
    <cellStyle name="SAPBEXexcCritical6 4 3" xfId="19214" xr:uid="{00000000-0005-0000-0000-00007F5C0000}"/>
    <cellStyle name="SAPBEXexcCritical6 4 3 2" xfId="24985" xr:uid="{00000000-0005-0000-0000-0000805C0000}"/>
    <cellStyle name="SAPBEXexcCritical6 4 3 3" xfId="32687" xr:uid="{00000000-0005-0000-0000-0000815C0000}"/>
    <cellStyle name="SAPBEXexcCritical6 4 4" xfId="20850" xr:uid="{00000000-0005-0000-0000-0000825C0000}"/>
    <cellStyle name="SAPBEXexcCritical6 4 4 2" xfId="26610" xr:uid="{00000000-0005-0000-0000-0000835C0000}"/>
    <cellStyle name="SAPBEXexcCritical6 4 4 3" xfId="34315" xr:uid="{00000000-0005-0000-0000-0000845C0000}"/>
    <cellStyle name="SAPBEXexcCritical6 4 5" xfId="15602" xr:uid="{00000000-0005-0000-0000-0000855C0000}"/>
    <cellStyle name="SAPBEXexcCritical6 4 5 2" xfId="29352" xr:uid="{00000000-0005-0000-0000-0000865C0000}"/>
    <cellStyle name="SAPBEXexcCritical6 4 6" xfId="21674" xr:uid="{00000000-0005-0000-0000-0000875C0000}"/>
    <cellStyle name="SAPBEXexcCritical6 4 6 2" xfId="35137" xr:uid="{00000000-0005-0000-0000-0000885C0000}"/>
    <cellStyle name="SAPBEXexcCritical6 4 7" xfId="27426" xr:uid="{00000000-0005-0000-0000-0000895C0000}"/>
    <cellStyle name="SAPBEXexcCritical6 4 8" xfId="11106" xr:uid="{00000000-0005-0000-0000-00008A5C0000}"/>
    <cellStyle name="SAPBEXexcCritical6 5" xfId="17019" xr:uid="{00000000-0005-0000-0000-00008B5C0000}"/>
    <cellStyle name="SAPBEXexcCritical6 5 2" xfId="22865" xr:uid="{00000000-0005-0000-0000-00008C5C0000}"/>
    <cellStyle name="SAPBEXexcCritical6 5 2 2" xfId="36328" xr:uid="{00000000-0005-0000-0000-00008D5C0000}"/>
    <cellStyle name="SAPBEXexcCritical6 5 3" xfId="30546" xr:uid="{00000000-0005-0000-0000-00008E5C0000}"/>
    <cellStyle name="SAPBEXexcCritical6 6" xfId="20388" xr:uid="{00000000-0005-0000-0000-00008F5C0000}"/>
    <cellStyle name="SAPBEXexcCritical6 6 2" xfId="26157" xr:uid="{00000000-0005-0000-0000-0000905C0000}"/>
    <cellStyle name="SAPBEXexcCritical6 6 3" xfId="33861" xr:uid="{00000000-0005-0000-0000-0000915C0000}"/>
    <cellStyle name="SAPBEXexcCritical6 7" xfId="12010" xr:uid="{00000000-0005-0000-0000-0000925C0000}"/>
    <cellStyle name="SAPBEXexcCritical6 7 2" xfId="28547" xr:uid="{00000000-0005-0000-0000-0000935C0000}"/>
    <cellStyle name="SAPBEXexcCritical6 8" xfId="7270" xr:uid="{00000000-0005-0000-0000-0000945C0000}"/>
    <cellStyle name="SAPBEXexcCritical6 9" xfId="37370" xr:uid="{00000000-0005-0000-0000-0000955C0000}"/>
    <cellStyle name="SAPBEXexcGood1" xfId="386" xr:uid="{00000000-0005-0000-0000-0000965C0000}"/>
    <cellStyle name="SAPBEXexcGood1 2" xfId="623" xr:uid="{00000000-0005-0000-0000-0000975C0000}"/>
    <cellStyle name="SAPBEXexcGood1 2 2" xfId="5089" xr:uid="{00000000-0005-0000-0000-0000985C0000}"/>
    <cellStyle name="SAPBEXexcGood1 2 2 10" xfId="10693" xr:uid="{00000000-0005-0000-0000-0000995C0000}"/>
    <cellStyle name="SAPBEXexcGood1 2 2 2" xfId="5677" xr:uid="{00000000-0005-0000-0000-00009A5C0000}"/>
    <cellStyle name="SAPBEXexcGood1 2 2 2 2" xfId="6764" xr:uid="{00000000-0005-0000-0000-00009B5C0000}"/>
    <cellStyle name="SAPBEXexcGood1 2 2 2 2 2" xfId="20086" xr:uid="{00000000-0005-0000-0000-00009C5C0000}"/>
    <cellStyle name="SAPBEXexcGood1 2 2 2 2 2 2" xfId="25856" xr:uid="{00000000-0005-0000-0000-00009D5C0000}"/>
    <cellStyle name="SAPBEXexcGood1 2 2 2 2 2 3" xfId="33559" xr:uid="{00000000-0005-0000-0000-00009E5C0000}"/>
    <cellStyle name="SAPBEXexcGood1 2 2 2 2 3" xfId="17438" xr:uid="{00000000-0005-0000-0000-00009F5C0000}"/>
    <cellStyle name="SAPBEXexcGood1 2 2 2 2 3 2" xfId="23262" xr:uid="{00000000-0005-0000-0000-0000A05C0000}"/>
    <cellStyle name="SAPBEXexcGood1 2 2 2 2 3 2 2" xfId="36725" xr:uid="{00000000-0005-0000-0000-0000A15C0000}"/>
    <cellStyle name="SAPBEXexcGood1 2 2 2 2 3 3" xfId="30950" xr:uid="{00000000-0005-0000-0000-0000A25C0000}"/>
    <cellStyle name="SAPBEXexcGood1 2 2 2 2 4" xfId="16592" xr:uid="{00000000-0005-0000-0000-0000A35C0000}"/>
    <cellStyle name="SAPBEXexcGood1 2 2 2 2 4 2" xfId="30179" xr:uid="{00000000-0005-0000-0000-0000A45C0000}"/>
    <cellStyle name="SAPBEXexcGood1 2 2 2 2 5" xfId="22502" xr:uid="{00000000-0005-0000-0000-0000A55C0000}"/>
    <cellStyle name="SAPBEXexcGood1 2 2 2 2 5 2" xfId="35965" xr:uid="{00000000-0005-0000-0000-0000A65C0000}"/>
    <cellStyle name="SAPBEXexcGood1 2 2 2 2 6" xfId="28254" xr:uid="{00000000-0005-0000-0000-0000A75C0000}"/>
    <cellStyle name="SAPBEXexcGood1 2 2 2 2 7" xfId="11714" xr:uid="{00000000-0005-0000-0000-0000A85C0000}"/>
    <cellStyle name="SAPBEXexcGood1 2 2 2 3" xfId="19136" xr:uid="{00000000-0005-0000-0000-0000A95C0000}"/>
    <cellStyle name="SAPBEXexcGood1 2 2 2 3 2" xfId="24907" xr:uid="{00000000-0005-0000-0000-0000AA5C0000}"/>
    <cellStyle name="SAPBEXexcGood1 2 2 2 3 3" xfId="32609" xr:uid="{00000000-0005-0000-0000-0000AB5C0000}"/>
    <cellStyle name="SAPBEXexcGood1 2 2 2 4" xfId="17234" xr:uid="{00000000-0005-0000-0000-0000AC5C0000}"/>
    <cellStyle name="SAPBEXexcGood1 2 2 2 4 2" xfId="23068" xr:uid="{00000000-0005-0000-0000-0000AD5C0000}"/>
    <cellStyle name="SAPBEXexcGood1 2 2 2 4 2 2" xfId="36531" xr:uid="{00000000-0005-0000-0000-0000AE5C0000}"/>
    <cellStyle name="SAPBEXexcGood1 2 2 2 4 3" xfId="30753" xr:uid="{00000000-0005-0000-0000-0000AF5C0000}"/>
    <cellStyle name="SAPBEXexcGood1 2 2 2 5" xfId="15506" xr:uid="{00000000-0005-0000-0000-0000B05C0000}"/>
    <cellStyle name="SAPBEXexcGood1 2 2 2 5 2" xfId="29281" xr:uid="{00000000-0005-0000-0000-0000B15C0000}"/>
    <cellStyle name="SAPBEXexcGood1 2 2 2 6" xfId="21603" xr:uid="{00000000-0005-0000-0000-0000B25C0000}"/>
    <cellStyle name="SAPBEXexcGood1 2 2 2 6 2" xfId="35066" xr:uid="{00000000-0005-0000-0000-0000B35C0000}"/>
    <cellStyle name="SAPBEXexcGood1 2 2 2 7" xfId="27355" xr:uid="{00000000-0005-0000-0000-0000B45C0000}"/>
    <cellStyle name="SAPBEXexcGood1 2 2 2 8" xfId="11053" xr:uid="{00000000-0005-0000-0000-0000B55C0000}"/>
    <cellStyle name="SAPBEXexcGood1 2 2 3" xfId="5849" xr:uid="{00000000-0005-0000-0000-0000B65C0000}"/>
    <cellStyle name="SAPBEXexcGood1 2 2 3 2" xfId="6936" xr:uid="{00000000-0005-0000-0000-0000B75C0000}"/>
    <cellStyle name="SAPBEXexcGood1 2 2 3 2 2" xfId="20232" xr:uid="{00000000-0005-0000-0000-0000B85C0000}"/>
    <cellStyle name="SAPBEXexcGood1 2 2 3 2 2 2" xfId="26002" xr:uid="{00000000-0005-0000-0000-0000B95C0000}"/>
    <cellStyle name="SAPBEXexcGood1 2 2 3 2 2 3" xfId="33705" xr:uid="{00000000-0005-0000-0000-0000BA5C0000}"/>
    <cellStyle name="SAPBEXexcGood1 2 2 3 2 3" xfId="16959" xr:uid="{00000000-0005-0000-0000-0000BB5C0000}"/>
    <cellStyle name="SAPBEXexcGood1 2 2 3 2 3 2" xfId="22809" xr:uid="{00000000-0005-0000-0000-0000BC5C0000}"/>
    <cellStyle name="SAPBEXexcGood1 2 2 3 2 3 2 2" xfId="36272" xr:uid="{00000000-0005-0000-0000-0000BD5C0000}"/>
    <cellStyle name="SAPBEXexcGood1 2 2 3 2 3 3" xfId="30487" xr:uid="{00000000-0005-0000-0000-0000BE5C0000}"/>
    <cellStyle name="SAPBEXexcGood1 2 2 3 2 4" xfId="16764" xr:uid="{00000000-0005-0000-0000-0000BF5C0000}"/>
    <cellStyle name="SAPBEXexcGood1 2 2 3 2 4 2" xfId="30317" xr:uid="{00000000-0005-0000-0000-0000C05C0000}"/>
    <cellStyle name="SAPBEXexcGood1 2 2 3 2 5" xfId="22640" xr:uid="{00000000-0005-0000-0000-0000C15C0000}"/>
    <cellStyle name="SAPBEXexcGood1 2 2 3 2 5 2" xfId="36103" xr:uid="{00000000-0005-0000-0000-0000C25C0000}"/>
    <cellStyle name="SAPBEXexcGood1 2 2 3 2 6" xfId="28392" xr:uid="{00000000-0005-0000-0000-0000C35C0000}"/>
    <cellStyle name="SAPBEXexcGood1 2 2 3 2 7" xfId="11815" xr:uid="{00000000-0005-0000-0000-0000C45C0000}"/>
    <cellStyle name="SAPBEXexcGood1 2 2 3 3" xfId="19283" xr:uid="{00000000-0005-0000-0000-0000C55C0000}"/>
    <cellStyle name="SAPBEXexcGood1 2 2 3 3 2" xfId="25054" xr:uid="{00000000-0005-0000-0000-0000C65C0000}"/>
    <cellStyle name="SAPBEXexcGood1 2 2 3 3 3" xfId="32756" xr:uid="{00000000-0005-0000-0000-0000C75C0000}"/>
    <cellStyle name="SAPBEXexcGood1 2 2 3 4" xfId="20663" xr:uid="{00000000-0005-0000-0000-0000C85C0000}"/>
    <cellStyle name="SAPBEXexcGood1 2 2 3 4 2" xfId="26426" xr:uid="{00000000-0005-0000-0000-0000C95C0000}"/>
    <cellStyle name="SAPBEXexcGood1 2 2 3 4 3" xfId="34131" xr:uid="{00000000-0005-0000-0000-0000CA5C0000}"/>
    <cellStyle name="SAPBEXexcGood1 2 2 3 5" xfId="15678" xr:uid="{00000000-0005-0000-0000-0000CB5C0000}"/>
    <cellStyle name="SAPBEXexcGood1 2 2 3 5 2" xfId="29419" xr:uid="{00000000-0005-0000-0000-0000CC5C0000}"/>
    <cellStyle name="SAPBEXexcGood1 2 2 3 6" xfId="21741" xr:uid="{00000000-0005-0000-0000-0000CD5C0000}"/>
    <cellStyle name="SAPBEXexcGood1 2 2 3 6 2" xfId="35204" xr:uid="{00000000-0005-0000-0000-0000CE5C0000}"/>
    <cellStyle name="SAPBEXexcGood1 2 2 3 7" xfId="27493" xr:uid="{00000000-0005-0000-0000-0000CF5C0000}"/>
    <cellStyle name="SAPBEXexcGood1 2 2 3 8" xfId="11154" xr:uid="{00000000-0005-0000-0000-0000D05C0000}"/>
    <cellStyle name="SAPBEXexcGood1 2 2 4" xfId="6181" xr:uid="{00000000-0005-0000-0000-0000D15C0000}"/>
    <cellStyle name="SAPBEXexcGood1 2 2 4 2" xfId="19572" xr:uid="{00000000-0005-0000-0000-0000D25C0000}"/>
    <cellStyle name="SAPBEXexcGood1 2 2 4 2 2" xfId="25342" xr:uid="{00000000-0005-0000-0000-0000D35C0000}"/>
    <cellStyle name="SAPBEXexcGood1 2 2 4 2 3" xfId="33045" xr:uid="{00000000-0005-0000-0000-0000D45C0000}"/>
    <cellStyle name="SAPBEXexcGood1 2 2 4 3" xfId="20551" xr:uid="{00000000-0005-0000-0000-0000D55C0000}"/>
    <cellStyle name="SAPBEXexcGood1 2 2 4 3 2" xfId="26316" xr:uid="{00000000-0005-0000-0000-0000D65C0000}"/>
    <cellStyle name="SAPBEXexcGood1 2 2 4 3 3" xfId="34020" xr:uid="{00000000-0005-0000-0000-0000D75C0000}"/>
    <cellStyle name="SAPBEXexcGood1 2 2 4 4" xfId="16010" xr:uid="{00000000-0005-0000-0000-0000D85C0000}"/>
    <cellStyle name="SAPBEXexcGood1 2 2 4 4 2" xfId="29692" xr:uid="{00000000-0005-0000-0000-0000D95C0000}"/>
    <cellStyle name="SAPBEXexcGood1 2 2 4 5" xfId="22014" xr:uid="{00000000-0005-0000-0000-0000DA5C0000}"/>
    <cellStyle name="SAPBEXexcGood1 2 2 4 5 2" xfId="35477" xr:uid="{00000000-0005-0000-0000-0000DB5C0000}"/>
    <cellStyle name="SAPBEXexcGood1 2 2 4 6" xfId="27766" xr:uid="{00000000-0005-0000-0000-0000DC5C0000}"/>
    <cellStyle name="SAPBEXexcGood1 2 2 4 7" xfId="11356" xr:uid="{00000000-0005-0000-0000-0000DD5C0000}"/>
    <cellStyle name="SAPBEXexcGood1 2 2 5" xfId="18620" xr:uid="{00000000-0005-0000-0000-0000DE5C0000}"/>
    <cellStyle name="SAPBEXexcGood1 2 2 5 2" xfId="24392" xr:uid="{00000000-0005-0000-0000-0000DF5C0000}"/>
    <cellStyle name="SAPBEXexcGood1 2 2 5 3" xfId="32094" xr:uid="{00000000-0005-0000-0000-0000E05C0000}"/>
    <cellStyle name="SAPBEXexcGood1 2 2 6" xfId="17954" xr:uid="{00000000-0005-0000-0000-0000E15C0000}"/>
    <cellStyle name="SAPBEXexcGood1 2 2 6 2" xfId="23763" xr:uid="{00000000-0005-0000-0000-0000E25C0000}"/>
    <cellStyle name="SAPBEXexcGood1 2 2 6 2 2" xfId="37226" xr:uid="{00000000-0005-0000-0000-0000E35C0000}"/>
    <cellStyle name="SAPBEXexcGood1 2 2 6 3" xfId="31458" xr:uid="{00000000-0005-0000-0000-0000E45C0000}"/>
    <cellStyle name="SAPBEXexcGood1 2 2 7" xfId="14919" xr:uid="{00000000-0005-0000-0000-0000E55C0000}"/>
    <cellStyle name="SAPBEXexcGood1 2 2 7 2" xfId="28792" xr:uid="{00000000-0005-0000-0000-0000E65C0000}"/>
    <cellStyle name="SAPBEXexcGood1 2 2 8" xfId="21113" xr:uid="{00000000-0005-0000-0000-0000E75C0000}"/>
    <cellStyle name="SAPBEXexcGood1 2 2 8 2" xfId="34576" xr:uid="{00000000-0005-0000-0000-0000E85C0000}"/>
    <cellStyle name="SAPBEXexcGood1 2 2 9" xfId="26867" xr:uid="{00000000-0005-0000-0000-0000E95C0000}"/>
    <cellStyle name="SAPBEXexcGood1 2 3" xfId="5299" xr:uid="{00000000-0005-0000-0000-0000EA5C0000}"/>
    <cellStyle name="SAPBEXexcGood1 2 3 2" xfId="6386" xr:uid="{00000000-0005-0000-0000-0000EB5C0000}"/>
    <cellStyle name="SAPBEXexcGood1 2 3 2 2" xfId="19752" xr:uid="{00000000-0005-0000-0000-0000EC5C0000}"/>
    <cellStyle name="SAPBEXexcGood1 2 3 2 2 2" xfId="25522" xr:uid="{00000000-0005-0000-0000-0000ED5C0000}"/>
    <cellStyle name="SAPBEXexcGood1 2 3 2 2 3" xfId="33225" xr:uid="{00000000-0005-0000-0000-0000EE5C0000}"/>
    <cellStyle name="SAPBEXexcGood1 2 3 2 3" xfId="18411" xr:uid="{00000000-0005-0000-0000-0000EF5C0000}"/>
    <cellStyle name="SAPBEXexcGood1 2 3 2 3 2" xfId="24189" xr:uid="{00000000-0005-0000-0000-0000F05C0000}"/>
    <cellStyle name="SAPBEXexcGood1 2 3 2 3 3" xfId="31890" xr:uid="{00000000-0005-0000-0000-0000F15C0000}"/>
    <cellStyle name="SAPBEXexcGood1 2 3 2 4" xfId="16215" xr:uid="{00000000-0005-0000-0000-0000F25C0000}"/>
    <cellStyle name="SAPBEXexcGood1 2 3 2 4 2" xfId="29862" xr:uid="{00000000-0005-0000-0000-0000F35C0000}"/>
    <cellStyle name="SAPBEXexcGood1 2 3 2 5" xfId="22184" xr:uid="{00000000-0005-0000-0000-0000F45C0000}"/>
    <cellStyle name="SAPBEXexcGood1 2 3 2 5 2" xfId="35647" xr:uid="{00000000-0005-0000-0000-0000F55C0000}"/>
    <cellStyle name="SAPBEXexcGood1 2 3 2 6" xfId="27936" xr:uid="{00000000-0005-0000-0000-0000F65C0000}"/>
    <cellStyle name="SAPBEXexcGood1 2 3 2 7" xfId="11498" xr:uid="{00000000-0005-0000-0000-0000F75C0000}"/>
    <cellStyle name="SAPBEXexcGood1 2 3 3" xfId="18800" xr:uid="{00000000-0005-0000-0000-0000F85C0000}"/>
    <cellStyle name="SAPBEXexcGood1 2 3 3 2" xfId="24572" xr:uid="{00000000-0005-0000-0000-0000F95C0000}"/>
    <cellStyle name="SAPBEXexcGood1 2 3 3 3" xfId="32274" xr:uid="{00000000-0005-0000-0000-0000FA5C0000}"/>
    <cellStyle name="SAPBEXexcGood1 2 3 4" xfId="18157" xr:uid="{00000000-0005-0000-0000-0000FB5C0000}"/>
    <cellStyle name="SAPBEXexcGood1 2 3 4 2" xfId="23955" xr:uid="{00000000-0005-0000-0000-0000FC5C0000}"/>
    <cellStyle name="SAPBEXexcGood1 2 3 4 3" xfId="31653" xr:uid="{00000000-0005-0000-0000-0000FD5C0000}"/>
    <cellStyle name="SAPBEXexcGood1 2 3 5" xfId="15129" xr:uid="{00000000-0005-0000-0000-0000FE5C0000}"/>
    <cellStyle name="SAPBEXexcGood1 2 3 5 2" xfId="28964" xr:uid="{00000000-0005-0000-0000-0000FF5C0000}"/>
    <cellStyle name="SAPBEXexcGood1 2 3 6" xfId="21285" xr:uid="{00000000-0005-0000-0000-0000005D0000}"/>
    <cellStyle name="SAPBEXexcGood1 2 3 6 2" xfId="34748" xr:uid="{00000000-0005-0000-0000-0000015D0000}"/>
    <cellStyle name="SAPBEXexcGood1 2 3 7" xfId="27037" xr:uid="{00000000-0005-0000-0000-0000025D0000}"/>
    <cellStyle name="SAPBEXexcGood1 2 3 8" xfId="10837" xr:uid="{00000000-0005-0000-0000-0000035D0000}"/>
    <cellStyle name="SAPBEXexcGood1 2 4" xfId="5383" xr:uid="{00000000-0005-0000-0000-0000045D0000}"/>
    <cellStyle name="SAPBEXexcGood1 2 4 2" xfId="6470" xr:uid="{00000000-0005-0000-0000-0000055D0000}"/>
    <cellStyle name="SAPBEXexcGood1 2 4 2 2" xfId="19835" xr:uid="{00000000-0005-0000-0000-0000065D0000}"/>
    <cellStyle name="SAPBEXexcGood1 2 4 2 2 2" xfId="25605" xr:uid="{00000000-0005-0000-0000-0000075D0000}"/>
    <cellStyle name="SAPBEXexcGood1 2 4 2 2 3" xfId="33308" xr:uid="{00000000-0005-0000-0000-0000085D0000}"/>
    <cellStyle name="SAPBEXexcGood1 2 4 2 3" xfId="17955" xr:uid="{00000000-0005-0000-0000-0000095D0000}"/>
    <cellStyle name="SAPBEXexcGood1 2 4 2 3 2" xfId="23764" xr:uid="{00000000-0005-0000-0000-00000A5D0000}"/>
    <cellStyle name="SAPBEXexcGood1 2 4 2 3 2 2" xfId="37227" xr:uid="{00000000-0005-0000-0000-00000B5D0000}"/>
    <cellStyle name="SAPBEXexcGood1 2 4 2 3 3" xfId="31459" xr:uid="{00000000-0005-0000-0000-00000C5D0000}"/>
    <cellStyle name="SAPBEXexcGood1 2 4 2 4" xfId="16299" xr:uid="{00000000-0005-0000-0000-00000D5D0000}"/>
    <cellStyle name="SAPBEXexcGood1 2 4 2 4 2" xfId="29945" xr:uid="{00000000-0005-0000-0000-00000E5D0000}"/>
    <cellStyle name="SAPBEXexcGood1 2 4 2 5" xfId="22267" xr:uid="{00000000-0005-0000-0000-00000F5D0000}"/>
    <cellStyle name="SAPBEXexcGood1 2 4 2 5 2" xfId="35730" xr:uid="{00000000-0005-0000-0000-0000105D0000}"/>
    <cellStyle name="SAPBEXexcGood1 2 4 2 6" xfId="28019" xr:uid="{00000000-0005-0000-0000-0000115D0000}"/>
    <cellStyle name="SAPBEXexcGood1 2 4 2 7" xfId="11551" xr:uid="{00000000-0005-0000-0000-0000125D0000}"/>
    <cellStyle name="SAPBEXexcGood1 2 4 3" xfId="18884" xr:uid="{00000000-0005-0000-0000-0000135D0000}"/>
    <cellStyle name="SAPBEXexcGood1 2 4 3 2" xfId="24656" xr:uid="{00000000-0005-0000-0000-0000145D0000}"/>
    <cellStyle name="SAPBEXexcGood1 2 4 3 3" xfId="32358" xr:uid="{00000000-0005-0000-0000-0000155D0000}"/>
    <cellStyle name="SAPBEXexcGood1 2 4 4" xfId="18248" xr:uid="{00000000-0005-0000-0000-0000165D0000}"/>
    <cellStyle name="SAPBEXexcGood1 2 4 4 2" xfId="24035" xr:uid="{00000000-0005-0000-0000-0000175D0000}"/>
    <cellStyle name="SAPBEXexcGood1 2 4 4 3" xfId="31736" xr:uid="{00000000-0005-0000-0000-0000185D0000}"/>
    <cellStyle name="SAPBEXexcGood1 2 4 5" xfId="15213" xr:uid="{00000000-0005-0000-0000-0000195D0000}"/>
    <cellStyle name="SAPBEXexcGood1 2 4 5 2" xfId="29047" xr:uid="{00000000-0005-0000-0000-00001A5D0000}"/>
    <cellStyle name="SAPBEXexcGood1 2 4 6" xfId="21368" xr:uid="{00000000-0005-0000-0000-00001B5D0000}"/>
    <cellStyle name="SAPBEXexcGood1 2 4 6 2" xfId="34831" xr:uid="{00000000-0005-0000-0000-00001C5D0000}"/>
    <cellStyle name="SAPBEXexcGood1 2 4 7" xfId="27120" xr:uid="{00000000-0005-0000-0000-00001D5D0000}"/>
    <cellStyle name="SAPBEXexcGood1 2 4 8" xfId="10890" xr:uid="{00000000-0005-0000-0000-00001E5D0000}"/>
    <cellStyle name="SAPBEXexcGood1 2 5" xfId="17134" xr:uid="{00000000-0005-0000-0000-00001F5D0000}"/>
    <cellStyle name="SAPBEXexcGood1 2 5 2" xfId="22975" xr:uid="{00000000-0005-0000-0000-0000205D0000}"/>
    <cellStyle name="SAPBEXexcGood1 2 5 2 2" xfId="36438" xr:uid="{00000000-0005-0000-0000-0000215D0000}"/>
    <cellStyle name="SAPBEXexcGood1 2 5 3" xfId="30656" xr:uid="{00000000-0005-0000-0000-0000225D0000}"/>
    <cellStyle name="SAPBEXexcGood1 2 6" xfId="19434" xr:uid="{00000000-0005-0000-0000-0000235D0000}"/>
    <cellStyle name="SAPBEXexcGood1 2 6 2" xfId="25204" xr:uid="{00000000-0005-0000-0000-0000245D0000}"/>
    <cellStyle name="SAPBEXexcGood1 2 6 3" xfId="32907" xr:uid="{00000000-0005-0000-0000-0000255D0000}"/>
    <cellStyle name="SAPBEXexcGood1 2 7" xfId="11996" xr:uid="{00000000-0005-0000-0000-0000265D0000}"/>
    <cellStyle name="SAPBEXexcGood1 2 7 2" xfId="28533" xr:uid="{00000000-0005-0000-0000-0000275D0000}"/>
    <cellStyle name="SAPBEXexcGood1 2 8" xfId="7474" xr:uid="{00000000-0005-0000-0000-0000285D0000}"/>
    <cellStyle name="SAPBEXexcGood1 3" xfId="4402" xr:uid="{00000000-0005-0000-0000-0000295D0000}"/>
    <cellStyle name="SAPBEXexcGood1 3 10" xfId="10310" xr:uid="{00000000-0005-0000-0000-00002A5D0000}"/>
    <cellStyle name="SAPBEXexcGood1 3 2" xfId="5217" xr:uid="{00000000-0005-0000-0000-00002B5D0000}"/>
    <cellStyle name="SAPBEXexcGood1 3 2 2" xfId="5948" xr:uid="{00000000-0005-0000-0000-00002C5D0000}"/>
    <cellStyle name="SAPBEXexcGood1 3 2 2 2" xfId="7035" xr:uid="{00000000-0005-0000-0000-00002D5D0000}"/>
    <cellStyle name="SAPBEXexcGood1 3 2 2 2 2" xfId="20331" xr:uid="{00000000-0005-0000-0000-00002E5D0000}"/>
    <cellStyle name="SAPBEXexcGood1 3 2 2 2 2 2" xfId="26101" xr:uid="{00000000-0005-0000-0000-00002F5D0000}"/>
    <cellStyle name="SAPBEXexcGood1 3 2 2 2 2 3" xfId="33804" xr:uid="{00000000-0005-0000-0000-0000305D0000}"/>
    <cellStyle name="SAPBEXexcGood1 3 2 2 2 3" xfId="20506" xr:uid="{00000000-0005-0000-0000-0000315D0000}"/>
    <cellStyle name="SAPBEXexcGood1 3 2 2 2 3 2" xfId="26273" xr:uid="{00000000-0005-0000-0000-0000325D0000}"/>
    <cellStyle name="SAPBEXexcGood1 3 2 2 2 3 3" xfId="33977" xr:uid="{00000000-0005-0000-0000-0000335D0000}"/>
    <cellStyle name="SAPBEXexcGood1 3 2 2 2 4" xfId="16863" xr:uid="{00000000-0005-0000-0000-0000345D0000}"/>
    <cellStyle name="SAPBEXexcGood1 3 2 2 2 4 2" xfId="30416" xr:uid="{00000000-0005-0000-0000-0000355D0000}"/>
    <cellStyle name="SAPBEXexcGood1 3 2 2 2 5" xfId="22739" xr:uid="{00000000-0005-0000-0000-0000365D0000}"/>
    <cellStyle name="SAPBEXexcGood1 3 2 2 2 5 2" xfId="36202" xr:uid="{00000000-0005-0000-0000-0000375D0000}"/>
    <cellStyle name="SAPBEXexcGood1 3 2 2 2 6" xfId="28491" xr:uid="{00000000-0005-0000-0000-0000385D0000}"/>
    <cellStyle name="SAPBEXexcGood1 3 2 2 2 7" xfId="11886" xr:uid="{00000000-0005-0000-0000-0000395D0000}"/>
    <cellStyle name="SAPBEXexcGood1 3 2 2 3" xfId="19382" xr:uid="{00000000-0005-0000-0000-00003A5D0000}"/>
    <cellStyle name="SAPBEXexcGood1 3 2 2 3 2" xfId="25153" xr:uid="{00000000-0005-0000-0000-00003B5D0000}"/>
    <cellStyle name="SAPBEXexcGood1 3 2 2 3 3" xfId="32855" xr:uid="{00000000-0005-0000-0000-00003C5D0000}"/>
    <cellStyle name="SAPBEXexcGood1 3 2 2 4" xfId="17915" xr:uid="{00000000-0005-0000-0000-00003D5D0000}"/>
    <cellStyle name="SAPBEXexcGood1 3 2 2 4 2" xfId="23725" xr:uid="{00000000-0005-0000-0000-00003E5D0000}"/>
    <cellStyle name="SAPBEXexcGood1 3 2 2 4 2 2" xfId="37188" xr:uid="{00000000-0005-0000-0000-00003F5D0000}"/>
    <cellStyle name="SAPBEXexcGood1 3 2 2 4 3" xfId="31419" xr:uid="{00000000-0005-0000-0000-0000405D0000}"/>
    <cellStyle name="SAPBEXexcGood1 3 2 2 5" xfId="15777" xr:uid="{00000000-0005-0000-0000-0000415D0000}"/>
    <cellStyle name="SAPBEXexcGood1 3 2 2 5 2" xfId="29518" xr:uid="{00000000-0005-0000-0000-0000425D0000}"/>
    <cellStyle name="SAPBEXexcGood1 3 2 2 6" xfId="21840" xr:uid="{00000000-0005-0000-0000-0000435D0000}"/>
    <cellStyle name="SAPBEXexcGood1 3 2 2 6 2" xfId="35303" xr:uid="{00000000-0005-0000-0000-0000445D0000}"/>
    <cellStyle name="SAPBEXexcGood1 3 2 2 7" xfId="27592" xr:uid="{00000000-0005-0000-0000-0000455D0000}"/>
    <cellStyle name="SAPBEXexcGood1 3 2 2 8" xfId="11225" xr:uid="{00000000-0005-0000-0000-0000465D0000}"/>
    <cellStyle name="SAPBEXexcGood1 3 2 3" xfId="6305" xr:uid="{00000000-0005-0000-0000-0000475D0000}"/>
    <cellStyle name="SAPBEXexcGood1 3 2 3 2" xfId="19676" xr:uid="{00000000-0005-0000-0000-0000485D0000}"/>
    <cellStyle name="SAPBEXexcGood1 3 2 3 2 2" xfId="25446" xr:uid="{00000000-0005-0000-0000-0000495D0000}"/>
    <cellStyle name="SAPBEXexcGood1 3 2 3 2 3" xfId="33149" xr:uid="{00000000-0005-0000-0000-00004A5D0000}"/>
    <cellStyle name="SAPBEXexcGood1 3 2 3 3" xfId="17834" xr:uid="{00000000-0005-0000-0000-00004B5D0000}"/>
    <cellStyle name="SAPBEXexcGood1 3 2 3 3 2" xfId="23647" xr:uid="{00000000-0005-0000-0000-00004C5D0000}"/>
    <cellStyle name="SAPBEXexcGood1 3 2 3 3 2 2" xfId="37110" xr:uid="{00000000-0005-0000-0000-00004D5D0000}"/>
    <cellStyle name="SAPBEXexcGood1 3 2 3 3 3" xfId="31339" xr:uid="{00000000-0005-0000-0000-00004E5D0000}"/>
    <cellStyle name="SAPBEXexcGood1 3 2 3 4" xfId="16134" xr:uid="{00000000-0005-0000-0000-00004F5D0000}"/>
    <cellStyle name="SAPBEXexcGood1 3 2 3 4 2" xfId="29791" xr:uid="{00000000-0005-0000-0000-0000505D0000}"/>
    <cellStyle name="SAPBEXexcGood1 3 2 3 5" xfId="22113" xr:uid="{00000000-0005-0000-0000-0000515D0000}"/>
    <cellStyle name="SAPBEXexcGood1 3 2 3 5 2" xfId="35576" xr:uid="{00000000-0005-0000-0000-0000525D0000}"/>
    <cellStyle name="SAPBEXexcGood1 3 2 3 6" xfId="27865" xr:uid="{00000000-0005-0000-0000-0000535D0000}"/>
    <cellStyle name="SAPBEXexcGood1 3 2 3 7" xfId="11430" xr:uid="{00000000-0005-0000-0000-0000545D0000}"/>
    <cellStyle name="SAPBEXexcGood1 3 2 4" xfId="18724" xr:uid="{00000000-0005-0000-0000-0000555D0000}"/>
    <cellStyle name="SAPBEXexcGood1 3 2 4 2" xfId="24496" xr:uid="{00000000-0005-0000-0000-0000565D0000}"/>
    <cellStyle name="SAPBEXexcGood1 3 2 4 3" xfId="32198" xr:uid="{00000000-0005-0000-0000-0000575D0000}"/>
    <cellStyle name="SAPBEXexcGood1 3 2 5" xfId="20508" xr:uid="{00000000-0005-0000-0000-0000585D0000}"/>
    <cellStyle name="SAPBEXexcGood1 3 2 5 2" xfId="26275" xr:uid="{00000000-0005-0000-0000-0000595D0000}"/>
    <cellStyle name="SAPBEXexcGood1 3 2 5 3" xfId="33979" xr:uid="{00000000-0005-0000-0000-00005A5D0000}"/>
    <cellStyle name="SAPBEXexcGood1 3 2 6" xfId="15047" xr:uid="{00000000-0005-0000-0000-00005B5D0000}"/>
    <cellStyle name="SAPBEXexcGood1 3 2 6 2" xfId="28892" xr:uid="{00000000-0005-0000-0000-00005C5D0000}"/>
    <cellStyle name="SAPBEXexcGood1 3 2 7" xfId="21213" xr:uid="{00000000-0005-0000-0000-00005D5D0000}"/>
    <cellStyle name="SAPBEXexcGood1 3 2 7 2" xfId="34676" xr:uid="{00000000-0005-0000-0000-00005E5D0000}"/>
    <cellStyle name="SAPBEXexcGood1 3 2 8" xfId="26966" xr:uid="{00000000-0005-0000-0000-00005F5D0000}"/>
    <cellStyle name="SAPBEXexcGood1 3 2 9" xfId="10768" xr:uid="{00000000-0005-0000-0000-0000605D0000}"/>
    <cellStyle name="SAPBEXexcGood1 3 3" xfId="5426" xr:uid="{00000000-0005-0000-0000-0000615D0000}"/>
    <cellStyle name="SAPBEXexcGood1 3 3 2" xfId="6513" xr:uid="{00000000-0005-0000-0000-0000625D0000}"/>
    <cellStyle name="SAPBEXexcGood1 3 3 2 2" xfId="19873" xr:uid="{00000000-0005-0000-0000-0000635D0000}"/>
    <cellStyle name="SAPBEXexcGood1 3 3 2 2 2" xfId="25643" xr:uid="{00000000-0005-0000-0000-0000645D0000}"/>
    <cellStyle name="SAPBEXexcGood1 3 3 2 2 3" xfId="33346" xr:uid="{00000000-0005-0000-0000-0000655D0000}"/>
    <cellStyle name="SAPBEXexcGood1 3 3 2 3" xfId="17349" xr:uid="{00000000-0005-0000-0000-0000665D0000}"/>
    <cellStyle name="SAPBEXexcGood1 3 3 2 3 2" xfId="23178" xr:uid="{00000000-0005-0000-0000-0000675D0000}"/>
    <cellStyle name="SAPBEXexcGood1 3 3 2 3 2 2" xfId="36641" xr:uid="{00000000-0005-0000-0000-0000685D0000}"/>
    <cellStyle name="SAPBEXexcGood1 3 3 2 3 3" xfId="30865" xr:uid="{00000000-0005-0000-0000-0000695D0000}"/>
    <cellStyle name="SAPBEXexcGood1 3 3 2 4" xfId="16342" xr:uid="{00000000-0005-0000-0000-00006A5D0000}"/>
    <cellStyle name="SAPBEXexcGood1 3 3 2 4 2" xfId="29981" xr:uid="{00000000-0005-0000-0000-00006B5D0000}"/>
    <cellStyle name="SAPBEXexcGood1 3 3 2 5" xfId="22303" xr:uid="{00000000-0005-0000-0000-00006C5D0000}"/>
    <cellStyle name="SAPBEXexcGood1 3 3 2 5 2" xfId="35766" xr:uid="{00000000-0005-0000-0000-00006D5D0000}"/>
    <cellStyle name="SAPBEXexcGood1 3 3 2 6" xfId="28055" xr:uid="{00000000-0005-0000-0000-00006E5D0000}"/>
    <cellStyle name="SAPBEXexcGood1 3 3 2 7" xfId="11573" xr:uid="{00000000-0005-0000-0000-00006F5D0000}"/>
    <cellStyle name="SAPBEXexcGood1 3 3 3" xfId="18921" xr:uid="{00000000-0005-0000-0000-0000705D0000}"/>
    <cellStyle name="SAPBEXexcGood1 3 3 3 2" xfId="24693" xr:uid="{00000000-0005-0000-0000-0000715D0000}"/>
    <cellStyle name="SAPBEXexcGood1 3 3 3 3" xfId="32395" xr:uid="{00000000-0005-0000-0000-0000725D0000}"/>
    <cellStyle name="SAPBEXexcGood1 3 3 4" xfId="20884" xr:uid="{00000000-0005-0000-0000-0000735D0000}"/>
    <cellStyle name="SAPBEXexcGood1 3 3 4 2" xfId="26644" xr:uid="{00000000-0005-0000-0000-0000745D0000}"/>
    <cellStyle name="SAPBEXexcGood1 3 3 4 3" xfId="34349" xr:uid="{00000000-0005-0000-0000-0000755D0000}"/>
    <cellStyle name="SAPBEXexcGood1 3 3 5" xfId="15256" xr:uid="{00000000-0005-0000-0000-0000765D0000}"/>
    <cellStyle name="SAPBEXexcGood1 3 3 5 2" xfId="29083" xr:uid="{00000000-0005-0000-0000-0000775D0000}"/>
    <cellStyle name="SAPBEXexcGood1 3 3 6" xfId="21404" xr:uid="{00000000-0005-0000-0000-0000785D0000}"/>
    <cellStyle name="SAPBEXexcGood1 3 3 6 2" xfId="34867" xr:uid="{00000000-0005-0000-0000-0000795D0000}"/>
    <cellStyle name="SAPBEXexcGood1 3 3 7" xfId="27156" xr:uid="{00000000-0005-0000-0000-00007A5D0000}"/>
    <cellStyle name="SAPBEXexcGood1 3 3 8" xfId="10912" xr:uid="{00000000-0005-0000-0000-00007B5D0000}"/>
    <cellStyle name="SAPBEXexcGood1 3 4" xfId="6048" xr:uid="{00000000-0005-0000-0000-00007C5D0000}"/>
    <cellStyle name="SAPBEXexcGood1 3 4 2" xfId="19461" xr:uid="{00000000-0005-0000-0000-00007D5D0000}"/>
    <cellStyle name="SAPBEXexcGood1 3 4 2 2" xfId="25231" xr:uid="{00000000-0005-0000-0000-00007E5D0000}"/>
    <cellStyle name="SAPBEXexcGood1 3 4 2 3" xfId="32934" xr:uid="{00000000-0005-0000-0000-00007F5D0000}"/>
    <cellStyle name="SAPBEXexcGood1 3 4 3" xfId="20632" xr:uid="{00000000-0005-0000-0000-0000805D0000}"/>
    <cellStyle name="SAPBEXexcGood1 3 4 3 2" xfId="26395" xr:uid="{00000000-0005-0000-0000-0000815D0000}"/>
    <cellStyle name="SAPBEXexcGood1 3 4 3 3" xfId="34100" xr:uid="{00000000-0005-0000-0000-0000825D0000}"/>
    <cellStyle name="SAPBEXexcGood1 3 4 4" xfId="15877" xr:uid="{00000000-0005-0000-0000-0000835D0000}"/>
    <cellStyle name="SAPBEXexcGood1 3 4 4 2" xfId="29589" xr:uid="{00000000-0005-0000-0000-0000845D0000}"/>
    <cellStyle name="SAPBEXexcGood1 3 4 5" xfId="21911" xr:uid="{00000000-0005-0000-0000-0000855D0000}"/>
    <cellStyle name="SAPBEXexcGood1 3 4 5 2" xfId="35374" xr:uid="{00000000-0005-0000-0000-0000865D0000}"/>
    <cellStyle name="SAPBEXexcGood1 3 4 6" xfId="27663" xr:uid="{00000000-0005-0000-0000-0000875D0000}"/>
    <cellStyle name="SAPBEXexcGood1 3 4 7" xfId="11288" xr:uid="{00000000-0005-0000-0000-0000885D0000}"/>
    <cellStyle name="SAPBEXexcGood1 3 5" xfId="18341" xr:uid="{00000000-0005-0000-0000-0000895D0000}"/>
    <cellStyle name="SAPBEXexcGood1 3 5 2" xfId="24121" xr:uid="{00000000-0005-0000-0000-00008A5D0000}"/>
    <cellStyle name="SAPBEXexcGood1 3 5 3" xfId="31822" xr:uid="{00000000-0005-0000-0000-00008B5D0000}"/>
    <cellStyle name="SAPBEXexcGood1 3 6" xfId="18229" xr:uid="{00000000-0005-0000-0000-00008C5D0000}"/>
    <cellStyle name="SAPBEXexcGood1 3 6 2" xfId="24019" xr:uid="{00000000-0005-0000-0000-00008D5D0000}"/>
    <cellStyle name="SAPBEXexcGood1 3 6 3" xfId="31719" xr:uid="{00000000-0005-0000-0000-00008E5D0000}"/>
    <cellStyle name="SAPBEXexcGood1 3 7" xfId="14460" xr:uid="{00000000-0005-0000-0000-00008F5D0000}"/>
    <cellStyle name="SAPBEXexcGood1 3 7 2" xfId="28669" xr:uid="{00000000-0005-0000-0000-0000905D0000}"/>
    <cellStyle name="SAPBEXexcGood1 3 8" xfId="21011" xr:uid="{00000000-0005-0000-0000-0000915D0000}"/>
    <cellStyle name="SAPBEXexcGood1 3 8 2" xfId="34474" xr:uid="{00000000-0005-0000-0000-0000925D0000}"/>
    <cellStyle name="SAPBEXexcGood1 3 9" xfId="26766" xr:uid="{00000000-0005-0000-0000-0000935D0000}"/>
    <cellStyle name="SAPBEXexcGood1 4" xfId="5556" xr:uid="{00000000-0005-0000-0000-0000945D0000}"/>
    <cellStyle name="SAPBEXexcGood1 4 2" xfId="6643" xr:uid="{00000000-0005-0000-0000-0000955D0000}"/>
    <cellStyle name="SAPBEXexcGood1 4 2 2" xfId="19985" xr:uid="{00000000-0005-0000-0000-0000965D0000}"/>
    <cellStyle name="SAPBEXexcGood1 4 2 2 2" xfId="25755" xr:uid="{00000000-0005-0000-0000-0000975D0000}"/>
    <cellStyle name="SAPBEXexcGood1 4 2 2 3" xfId="33458" xr:uid="{00000000-0005-0000-0000-0000985D0000}"/>
    <cellStyle name="SAPBEXexcGood1 4 2 3" xfId="20575" xr:uid="{00000000-0005-0000-0000-0000995D0000}"/>
    <cellStyle name="SAPBEXexcGood1 4 2 3 2" xfId="26340" xr:uid="{00000000-0005-0000-0000-00009A5D0000}"/>
    <cellStyle name="SAPBEXexcGood1 4 2 3 3" xfId="34044" xr:uid="{00000000-0005-0000-0000-00009B5D0000}"/>
    <cellStyle name="SAPBEXexcGood1 4 2 4" xfId="16471" xr:uid="{00000000-0005-0000-0000-00009C5D0000}"/>
    <cellStyle name="SAPBEXexcGood1 4 2 4 2" xfId="30088" xr:uid="{00000000-0005-0000-0000-00009D5D0000}"/>
    <cellStyle name="SAPBEXexcGood1 4 2 5" xfId="22411" xr:uid="{00000000-0005-0000-0000-00009E5D0000}"/>
    <cellStyle name="SAPBEXexcGood1 4 2 5 2" xfId="35874" xr:uid="{00000000-0005-0000-0000-00009F5D0000}"/>
    <cellStyle name="SAPBEXexcGood1 4 2 6" xfId="28163" xr:uid="{00000000-0005-0000-0000-0000A05D0000}"/>
    <cellStyle name="SAPBEXexcGood1 4 2 7" xfId="11657" xr:uid="{00000000-0005-0000-0000-0000A15D0000}"/>
    <cellStyle name="SAPBEXexcGood1 4 3" xfId="19036" xr:uid="{00000000-0005-0000-0000-0000A25D0000}"/>
    <cellStyle name="SAPBEXexcGood1 4 3 2" xfId="24808" xr:uid="{00000000-0005-0000-0000-0000A35D0000}"/>
    <cellStyle name="SAPBEXexcGood1 4 3 3" xfId="32510" xr:uid="{00000000-0005-0000-0000-0000A45D0000}"/>
    <cellStyle name="SAPBEXexcGood1 4 4" xfId="18485" xr:uid="{00000000-0005-0000-0000-0000A55D0000}"/>
    <cellStyle name="SAPBEXexcGood1 4 4 2" xfId="24260" xr:uid="{00000000-0005-0000-0000-0000A65D0000}"/>
    <cellStyle name="SAPBEXexcGood1 4 4 3" xfId="31961" xr:uid="{00000000-0005-0000-0000-0000A75D0000}"/>
    <cellStyle name="SAPBEXexcGood1 4 5" xfId="15385" xr:uid="{00000000-0005-0000-0000-0000A85D0000}"/>
    <cellStyle name="SAPBEXexcGood1 4 5 2" xfId="29190" xr:uid="{00000000-0005-0000-0000-0000A95D0000}"/>
    <cellStyle name="SAPBEXexcGood1 4 6" xfId="21512" xr:uid="{00000000-0005-0000-0000-0000AA5D0000}"/>
    <cellStyle name="SAPBEXexcGood1 4 6 2" xfId="34975" xr:uid="{00000000-0005-0000-0000-0000AB5D0000}"/>
    <cellStyle name="SAPBEXexcGood1 4 7" xfId="27264" xr:uid="{00000000-0005-0000-0000-0000AC5D0000}"/>
    <cellStyle name="SAPBEXexcGood1 4 8" xfId="10996" xr:uid="{00000000-0005-0000-0000-0000AD5D0000}"/>
    <cellStyle name="SAPBEXexcGood1 5" xfId="17020" xr:uid="{00000000-0005-0000-0000-0000AE5D0000}"/>
    <cellStyle name="SAPBEXexcGood1 5 2" xfId="22866" xr:uid="{00000000-0005-0000-0000-0000AF5D0000}"/>
    <cellStyle name="SAPBEXexcGood1 5 2 2" xfId="36329" xr:uid="{00000000-0005-0000-0000-0000B05D0000}"/>
    <cellStyle name="SAPBEXexcGood1 5 3" xfId="30547" xr:uid="{00000000-0005-0000-0000-0000B15D0000}"/>
    <cellStyle name="SAPBEXexcGood1 6" xfId="17509" xr:uid="{00000000-0005-0000-0000-0000B25D0000}"/>
    <cellStyle name="SAPBEXexcGood1 6 2" xfId="23332" xr:uid="{00000000-0005-0000-0000-0000B35D0000}"/>
    <cellStyle name="SAPBEXexcGood1 6 2 2" xfId="36795" xr:uid="{00000000-0005-0000-0000-0000B45D0000}"/>
    <cellStyle name="SAPBEXexcGood1 6 3" xfId="31020" xr:uid="{00000000-0005-0000-0000-0000B55D0000}"/>
    <cellStyle name="SAPBEXexcGood1 7" xfId="12122" xr:uid="{00000000-0005-0000-0000-0000B65D0000}"/>
    <cellStyle name="SAPBEXexcGood1 7 2" xfId="28568" xr:uid="{00000000-0005-0000-0000-0000B75D0000}"/>
    <cellStyle name="SAPBEXexcGood1 8" xfId="7271" xr:uid="{00000000-0005-0000-0000-0000B85D0000}"/>
    <cellStyle name="SAPBEXexcGood1 9" xfId="37371" xr:uid="{00000000-0005-0000-0000-0000B95D0000}"/>
    <cellStyle name="SAPBEXexcGood2" xfId="387" xr:uid="{00000000-0005-0000-0000-0000BA5D0000}"/>
    <cellStyle name="SAPBEXexcGood2 2" xfId="624" xr:uid="{00000000-0005-0000-0000-0000BB5D0000}"/>
    <cellStyle name="SAPBEXexcGood2 2 2" xfId="5090" xr:uid="{00000000-0005-0000-0000-0000BC5D0000}"/>
    <cellStyle name="SAPBEXexcGood2 2 2 10" xfId="10694" xr:uid="{00000000-0005-0000-0000-0000BD5D0000}"/>
    <cellStyle name="SAPBEXexcGood2 2 2 2" xfId="5678" xr:uid="{00000000-0005-0000-0000-0000BE5D0000}"/>
    <cellStyle name="SAPBEXexcGood2 2 2 2 2" xfId="6765" xr:uid="{00000000-0005-0000-0000-0000BF5D0000}"/>
    <cellStyle name="SAPBEXexcGood2 2 2 2 2 2" xfId="20087" xr:uid="{00000000-0005-0000-0000-0000C05D0000}"/>
    <cellStyle name="SAPBEXexcGood2 2 2 2 2 2 2" xfId="25857" xr:uid="{00000000-0005-0000-0000-0000C15D0000}"/>
    <cellStyle name="SAPBEXexcGood2 2 2 2 2 2 3" xfId="33560" xr:uid="{00000000-0005-0000-0000-0000C25D0000}"/>
    <cellStyle name="SAPBEXexcGood2 2 2 2 2 3" xfId="20492" xr:uid="{00000000-0005-0000-0000-0000C35D0000}"/>
    <cellStyle name="SAPBEXexcGood2 2 2 2 2 3 2" xfId="26259" xr:uid="{00000000-0005-0000-0000-0000C45D0000}"/>
    <cellStyle name="SAPBEXexcGood2 2 2 2 2 3 3" xfId="33963" xr:uid="{00000000-0005-0000-0000-0000C55D0000}"/>
    <cellStyle name="SAPBEXexcGood2 2 2 2 2 4" xfId="16593" xr:uid="{00000000-0005-0000-0000-0000C65D0000}"/>
    <cellStyle name="SAPBEXexcGood2 2 2 2 2 4 2" xfId="30180" xr:uid="{00000000-0005-0000-0000-0000C75D0000}"/>
    <cellStyle name="SAPBEXexcGood2 2 2 2 2 5" xfId="22503" xr:uid="{00000000-0005-0000-0000-0000C85D0000}"/>
    <cellStyle name="SAPBEXexcGood2 2 2 2 2 5 2" xfId="35966" xr:uid="{00000000-0005-0000-0000-0000C95D0000}"/>
    <cellStyle name="SAPBEXexcGood2 2 2 2 2 6" xfId="28255" xr:uid="{00000000-0005-0000-0000-0000CA5D0000}"/>
    <cellStyle name="SAPBEXexcGood2 2 2 2 2 7" xfId="11715" xr:uid="{00000000-0005-0000-0000-0000CB5D0000}"/>
    <cellStyle name="SAPBEXexcGood2 2 2 2 3" xfId="19137" xr:uid="{00000000-0005-0000-0000-0000CC5D0000}"/>
    <cellStyle name="SAPBEXexcGood2 2 2 2 3 2" xfId="24908" xr:uid="{00000000-0005-0000-0000-0000CD5D0000}"/>
    <cellStyle name="SAPBEXexcGood2 2 2 2 3 3" xfId="32610" xr:uid="{00000000-0005-0000-0000-0000CE5D0000}"/>
    <cellStyle name="SAPBEXexcGood2 2 2 2 4" xfId="20398" xr:uid="{00000000-0005-0000-0000-0000CF5D0000}"/>
    <cellStyle name="SAPBEXexcGood2 2 2 2 4 2" xfId="26167" xr:uid="{00000000-0005-0000-0000-0000D05D0000}"/>
    <cellStyle name="SAPBEXexcGood2 2 2 2 4 3" xfId="33871" xr:uid="{00000000-0005-0000-0000-0000D15D0000}"/>
    <cellStyle name="SAPBEXexcGood2 2 2 2 5" xfId="15507" xr:uid="{00000000-0005-0000-0000-0000D25D0000}"/>
    <cellStyle name="SAPBEXexcGood2 2 2 2 5 2" xfId="29282" xr:uid="{00000000-0005-0000-0000-0000D35D0000}"/>
    <cellStyle name="SAPBEXexcGood2 2 2 2 6" xfId="21604" xr:uid="{00000000-0005-0000-0000-0000D45D0000}"/>
    <cellStyle name="SAPBEXexcGood2 2 2 2 6 2" xfId="35067" xr:uid="{00000000-0005-0000-0000-0000D55D0000}"/>
    <cellStyle name="SAPBEXexcGood2 2 2 2 7" xfId="27356" xr:uid="{00000000-0005-0000-0000-0000D65D0000}"/>
    <cellStyle name="SAPBEXexcGood2 2 2 2 8" xfId="11054" xr:uid="{00000000-0005-0000-0000-0000D75D0000}"/>
    <cellStyle name="SAPBEXexcGood2 2 2 3" xfId="5850" xr:uid="{00000000-0005-0000-0000-0000D85D0000}"/>
    <cellStyle name="SAPBEXexcGood2 2 2 3 2" xfId="6937" xr:uid="{00000000-0005-0000-0000-0000D95D0000}"/>
    <cellStyle name="SAPBEXexcGood2 2 2 3 2 2" xfId="20233" xr:uid="{00000000-0005-0000-0000-0000DA5D0000}"/>
    <cellStyle name="SAPBEXexcGood2 2 2 3 2 2 2" xfId="26003" xr:uid="{00000000-0005-0000-0000-0000DB5D0000}"/>
    <cellStyle name="SAPBEXexcGood2 2 2 3 2 2 3" xfId="33706" xr:uid="{00000000-0005-0000-0000-0000DC5D0000}"/>
    <cellStyle name="SAPBEXexcGood2 2 2 3 2 3" xfId="18024" xr:uid="{00000000-0005-0000-0000-0000DD5D0000}"/>
    <cellStyle name="SAPBEXexcGood2 2 2 3 2 3 2" xfId="23828" xr:uid="{00000000-0005-0000-0000-0000DE5D0000}"/>
    <cellStyle name="SAPBEXexcGood2 2 2 3 2 3 3" xfId="31525" xr:uid="{00000000-0005-0000-0000-0000DF5D0000}"/>
    <cellStyle name="SAPBEXexcGood2 2 2 3 2 4" xfId="16765" xr:uid="{00000000-0005-0000-0000-0000E05D0000}"/>
    <cellStyle name="SAPBEXexcGood2 2 2 3 2 4 2" xfId="30318" xr:uid="{00000000-0005-0000-0000-0000E15D0000}"/>
    <cellStyle name="SAPBEXexcGood2 2 2 3 2 5" xfId="22641" xr:uid="{00000000-0005-0000-0000-0000E25D0000}"/>
    <cellStyle name="SAPBEXexcGood2 2 2 3 2 5 2" xfId="36104" xr:uid="{00000000-0005-0000-0000-0000E35D0000}"/>
    <cellStyle name="SAPBEXexcGood2 2 2 3 2 6" xfId="28393" xr:uid="{00000000-0005-0000-0000-0000E45D0000}"/>
    <cellStyle name="SAPBEXexcGood2 2 2 3 2 7" xfId="11816" xr:uid="{00000000-0005-0000-0000-0000E55D0000}"/>
    <cellStyle name="SAPBEXexcGood2 2 2 3 3" xfId="19284" xr:uid="{00000000-0005-0000-0000-0000E65D0000}"/>
    <cellStyle name="SAPBEXexcGood2 2 2 3 3 2" xfId="25055" xr:uid="{00000000-0005-0000-0000-0000E75D0000}"/>
    <cellStyle name="SAPBEXexcGood2 2 2 3 3 3" xfId="32757" xr:uid="{00000000-0005-0000-0000-0000E85D0000}"/>
    <cellStyle name="SAPBEXexcGood2 2 2 3 4" xfId="17483" xr:uid="{00000000-0005-0000-0000-0000E95D0000}"/>
    <cellStyle name="SAPBEXexcGood2 2 2 3 4 2" xfId="23307" xr:uid="{00000000-0005-0000-0000-0000EA5D0000}"/>
    <cellStyle name="SAPBEXexcGood2 2 2 3 4 2 2" xfId="36770" xr:uid="{00000000-0005-0000-0000-0000EB5D0000}"/>
    <cellStyle name="SAPBEXexcGood2 2 2 3 4 3" xfId="30995" xr:uid="{00000000-0005-0000-0000-0000EC5D0000}"/>
    <cellStyle name="SAPBEXexcGood2 2 2 3 5" xfId="15679" xr:uid="{00000000-0005-0000-0000-0000ED5D0000}"/>
    <cellStyle name="SAPBEXexcGood2 2 2 3 5 2" xfId="29420" xr:uid="{00000000-0005-0000-0000-0000EE5D0000}"/>
    <cellStyle name="SAPBEXexcGood2 2 2 3 6" xfId="21742" xr:uid="{00000000-0005-0000-0000-0000EF5D0000}"/>
    <cellStyle name="SAPBEXexcGood2 2 2 3 6 2" xfId="35205" xr:uid="{00000000-0005-0000-0000-0000F05D0000}"/>
    <cellStyle name="SAPBEXexcGood2 2 2 3 7" xfId="27494" xr:uid="{00000000-0005-0000-0000-0000F15D0000}"/>
    <cellStyle name="SAPBEXexcGood2 2 2 3 8" xfId="11155" xr:uid="{00000000-0005-0000-0000-0000F25D0000}"/>
    <cellStyle name="SAPBEXexcGood2 2 2 4" xfId="6182" xr:uid="{00000000-0005-0000-0000-0000F35D0000}"/>
    <cellStyle name="SAPBEXexcGood2 2 2 4 2" xfId="19573" xr:uid="{00000000-0005-0000-0000-0000F45D0000}"/>
    <cellStyle name="SAPBEXexcGood2 2 2 4 2 2" xfId="25343" xr:uid="{00000000-0005-0000-0000-0000F55D0000}"/>
    <cellStyle name="SAPBEXexcGood2 2 2 4 2 3" xfId="33046" xr:uid="{00000000-0005-0000-0000-0000F65D0000}"/>
    <cellStyle name="SAPBEXexcGood2 2 2 4 3" xfId="20873" xr:uid="{00000000-0005-0000-0000-0000F75D0000}"/>
    <cellStyle name="SAPBEXexcGood2 2 2 4 3 2" xfId="26633" xr:uid="{00000000-0005-0000-0000-0000F85D0000}"/>
    <cellStyle name="SAPBEXexcGood2 2 2 4 3 3" xfId="34338" xr:uid="{00000000-0005-0000-0000-0000F95D0000}"/>
    <cellStyle name="SAPBEXexcGood2 2 2 4 4" xfId="16011" xr:uid="{00000000-0005-0000-0000-0000FA5D0000}"/>
    <cellStyle name="SAPBEXexcGood2 2 2 4 4 2" xfId="29693" xr:uid="{00000000-0005-0000-0000-0000FB5D0000}"/>
    <cellStyle name="SAPBEXexcGood2 2 2 4 5" xfId="22015" xr:uid="{00000000-0005-0000-0000-0000FC5D0000}"/>
    <cellStyle name="SAPBEXexcGood2 2 2 4 5 2" xfId="35478" xr:uid="{00000000-0005-0000-0000-0000FD5D0000}"/>
    <cellStyle name="SAPBEXexcGood2 2 2 4 6" xfId="27767" xr:uid="{00000000-0005-0000-0000-0000FE5D0000}"/>
    <cellStyle name="SAPBEXexcGood2 2 2 4 7" xfId="11357" xr:uid="{00000000-0005-0000-0000-0000FF5D0000}"/>
    <cellStyle name="SAPBEXexcGood2 2 2 5" xfId="18621" xr:uid="{00000000-0005-0000-0000-0000005E0000}"/>
    <cellStyle name="SAPBEXexcGood2 2 2 5 2" xfId="24393" xr:uid="{00000000-0005-0000-0000-0000015E0000}"/>
    <cellStyle name="SAPBEXexcGood2 2 2 5 3" xfId="32095" xr:uid="{00000000-0005-0000-0000-0000025E0000}"/>
    <cellStyle name="SAPBEXexcGood2 2 2 6" xfId="18037" xr:uid="{00000000-0005-0000-0000-0000035E0000}"/>
    <cellStyle name="SAPBEXexcGood2 2 2 6 2" xfId="23841" xr:uid="{00000000-0005-0000-0000-0000045E0000}"/>
    <cellStyle name="SAPBEXexcGood2 2 2 6 3" xfId="31538" xr:uid="{00000000-0005-0000-0000-0000055E0000}"/>
    <cellStyle name="SAPBEXexcGood2 2 2 7" xfId="14920" xr:uid="{00000000-0005-0000-0000-0000065E0000}"/>
    <cellStyle name="SAPBEXexcGood2 2 2 7 2" xfId="28793" xr:uid="{00000000-0005-0000-0000-0000075E0000}"/>
    <cellStyle name="SAPBEXexcGood2 2 2 8" xfId="21114" xr:uid="{00000000-0005-0000-0000-0000085E0000}"/>
    <cellStyle name="SAPBEXexcGood2 2 2 8 2" xfId="34577" xr:uid="{00000000-0005-0000-0000-0000095E0000}"/>
    <cellStyle name="SAPBEXexcGood2 2 2 9" xfId="26868" xr:uid="{00000000-0005-0000-0000-00000A5E0000}"/>
    <cellStyle name="SAPBEXexcGood2 2 3" xfId="5300" xr:uid="{00000000-0005-0000-0000-00000B5E0000}"/>
    <cellStyle name="SAPBEXexcGood2 2 3 2" xfId="6387" xr:uid="{00000000-0005-0000-0000-00000C5E0000}"/>
    <cellStyle name="SAPBEXexcGood2 2 3 2 2" xfId="19753" xr:uid="{00000000-0005-0000-0000-00000D5E0000}"/>
    <cellStyle name="SAPBEXexcGood2 2 3 2 2 2" xfId="25523" xr:uid="{00000000-0005-0000-0000-00000E5E0000}"/>
    <cellStyle name="SAPBEXexcGood2 2 3 2 2 3" xfId="33226" xr:uid="{00000000-0005-0000-0000-00000F5E0000}"/>
    <cellStyle name="SAPBEXexcGood2 2 3 2 3" xfId="18327" xr:uid="{00000000-0005-0000-0000-0000105E0000}"/>
    <cellStyle name="SAPBEXexcGood2 2 3 2 3 2" xfId="24107" xr:uid="{00000000-0005-0000-0000-0000115E0000}"/>
    <cellStyle name="SAPBEXexcGood2 2 3 2 3 3" xfId="31808" xr:uid="{00000000-0005-0000-0000-0000125E0000}"/>
    <cellStyle name="SAPBEXexcGood2 2 3 2 4" xfId="16216" xr:uid="{00000000-0005-0000-0000-0000135E0000}"/>
    <cellStyle name="SAPBEXexcGood2 2 3 2 4 2" xfId="29863" xr:uid="{00000000-0005-0000-0000-0000145E0000}"/>
    <cellStyle name="SAPBEXexcGood2 2 3 2 5" xfId="22185" xr:uid="{00000000-0005-0000-0000-0000155E0000}"/>
    <cellStyle name="SAPBEXexcGood2 2 3 2 5 2" xfId="35648" xr:uid="{00000000-0005-0000-0000-0000165E0000}"/>
    <cellStyle name="SAPBEXexcGood2 2 3 2 6" xfId="27937" xr:uid="{00000000-0005-0000-0000-0000175E0000}"/>
    <cellStyle name="SAPBEXexcGood2 2 3 2 7" xfId="11499" xr:uid="{00000000-0005-0000-0000-0000185E0000}"/>
    <cellStyle name="SAPBEXexcGood2 2 3 3" xfId="18801" xr:uid="{00000000-0005-0000-0000-0000195E0000}"/>
    <cellStyle name="SAPBEXexcGood2 2 3 3 2" xfId="24573" xr:uid="{00000000-0005-0000-0000-00001A5E0000}"/>
    <cellStyle name="SAPBEXexcGood2 2 3 3 3" xfId="32275" xr:uid="{00000000-0005-0000-0000-00001B5E0000}"/>
    <cellStyle name="SAPBEXexcGood2 2 3 4" xfId="20554" xr:uid="{00000000-0005-0000-0000-00001C5E0000}"/>
    <cellStyle name="SAPBEXexcGood2 2 3 4 2" xfId="26319" xr:uid="{00000000-0005-0000-0000-00001D5E0000}"/>
    <cellStyle name="SAPBEXexcGood2 2 3 4 3" xfId="34023" xr:uid="{00000000-0005-0000-0000-00001E5E0000}"/>
    <cellStyle name="SAPBEXexcGood2 2 3 5" xfId="15130" xr:uid="{00000000-0005-0000-0000-00001F5E0000}"/>
    <cellStyle name="SAPBEXexcGood2 2 3 5 2" xfId="28965" xr:uid="{00000000-0005-0000-0000-0000205E0000}"/>
    <cellStyle name="SAPBEXexcGood2 2 3 6" xfId="21286" xr:uid="{00000000-0005-0000-0000-0000215E0000}"/>
    <cellStyle name="SAPBEXexcGood2 2 3 6 2" xfId="34749" xr:uid="{00000000-0005-0000-0000-0000225E0000}"/>
    <cellStyle name="SAPBEXexcGood2 2 3 7" xfId="27038" xr:uid="{00000000-0005-0000-0000-0000235E0000}"/>
    <cellStyle name="SAPBEXexcGood2 2 3 8" xfId="10838" xr:uid="{00000000-0005-0000-0000-0000245E0000}"/>
    <cellStyle name="SAPBEXexcGood2 2 4" xfId="5288" xr:uid="{00000000-0005-0000-0000-0000255E0000}"/>
    <cellStyle name="SAPBEXexcGood2 2 4 2" xfId="6375" xr:uid="{00000000-0005-0000-0000-0000265E0000}"/>
    <cellStyle name="SAPBEXexcGood2 2 4 2 2" xfId="19741" xr:uid="{00000000-0005-0000-0000-0000275E0000}"/>
    <cellStyle name="SAPBEXexcGood2 2 4 2 2 2" xfId="25511" xr:uid="{00000000-0005-0000-0000-0000285E0000}"/>
    <cellStyle name="SAPBEXexcGood2 2 4 2 2 3" xfId="33214" xr:uid="{00000000-0005-0000-0000-0000295E0000}"/>
    <cellStyle name="SAPBEXexcGood2 2 4 2 3" xfId="17321" xr:uid="{00000000-0005-0000-0000-00002A5E0000}"/>
    <cellStyle name="SAPBEXexcGood2 2 4 2 3 2" xfId="23150" xr:uid="{00000000-0005-0000-0000-00002B5E0000}"/>
    <cellStyle name="SAPBEXexcGood2 2 4 2 3 2 2" xfId="36613" xr:uid="{00000000-0005-0000-0000-00002C5E0000}"/>
    <cellStyle name="SAPBEXexcGood2 2 4 2 3 3" xfId="30837" xr:uid="{00000000-0005-0000-0000-00002D5E0000}"/>
    <cellStyle name="SAPBEXexcGood2 2 4 2 4" xfId="16204" xr:uid="{00000000-0005-0000-0000-00002E5E0000}"/>
    <cellStyle name="SAPBEXexcGood2 2 4 2 4 2" xfId="29851" xr:uid="{00000000-0005-0000-0000-00002F5E0000}"/>
    <cellStyle name="SAPBEXexcGood2 2 4 2 5" xfId="22173" xr:uid="{00000000-0005-0000-0000-0000305E0000}"/>
    <cellStyle name="SAPBEXexcGood2 2 4 2 5 2" xfId="35636" xr:uid="{00000000-0005-0000-0000-0000315E0000}"/>
    <cellStyle name="SAPBEXexcGood2 2 4 2 6" xfId="27925" xr:uid="{00000000-0005-0000-0000-0000325E0000}"/>
    <cellStyle name="SAPBEXexcGood2 2 4 2 7" xfId="11487" xr:uid="{00000000-0005-0000-0000-0000335E0000}"/>
    <cellStyle name="SAPBEXexcGood2 2 4 3" xfId="18789" xr:uid="{00000000-0005-0000-0000-0000345E0000}"/>
    <cellStyle name="SAPBEXexcGood2 2 4 3 2" xfId="24561" xr:uid="{00000000-0005-0000-0000-0000355E0000}"/>
    <cellStyle name="SAPBEXexcGood2 2 4 3 3" xfId="32263" xr:uid="{00000000-0005-0000-0000-0000365E0000}"/>
    <cellStyle name="SAPBEXexcGood2 2 4 4" xfId="17583" xr:uid="{00000000-0005-0000-0000-0000375E0000}"/>
    <cellStyle name="SAPBEXexcGood2 2 4 4 2" xfId="23402" xr:uid="{00000000-0005-0000-0000-0000385E0000}"/>
    <cellStyle name="SAPBEXexcGood2 2 4 4 2 2" xfId="36865" xr:uid="{00000000-0005-0000-0000-0000395E0000}"/>
    <cellStyle name="SAPBEXexcGood2 2 4 4 3" xfId="31092" xr:uid="{00000000-0005-0000-0000-00003A5E0000}"/>
    <cellStyle name="SAPBEXexcGood2 2 4 5" xfId="15118" xr:uid="{00000000-0005-0000-0000-00003B5E0000}"/>
    <cellStyle name="SAPBEXexcGood2 2 4 5 2" xfId="28953" xr:uid="{00000000-0005-0000-0000-00003C5E0000}"/>
    <cellStyle name="SAPBEXexcGood2 2 4 6" xfId="21274" xr:uid="{00000000-0005-0000-0000-00003D5E0000}"/>
    <cellStyle name="SAPBEXexcGood2 2 4 6 2" xfId="34737" xr:uid="{00000000-0005-0000-0000-00003E5E0000}"/>
    <cellStyle name="SAPBEXexcGood2 2 4 7" xfId="27026" xr:uid="{00000000-0005-0000-0000-00003F5E0000}"/>
    <cellStyle name="SAPBEXexcGood2 2 4 8" xfId="10826" xr:uid="{00000000-0005-0000-0000-0000405E0000}"/>
    <cellStyle name="SAPBEXexcGood2 2 5" xfId="17135" xr:uid="{00000000-0005-0000-0000-0000415E0000}"/>
    <cellStyle name="SAPBEXexcGood2 2 5 2" xfId="22976" xr:uid="{00000000-0005-0000-0000-0000425E0000}"/>
    <cellStyle name="SAPBEXexcGood2 2 5 2 2" xfId="36439" xr:uid="{00000000-0005-0000-0000-0000435E0000}"/>
    <cellStyle name="SAPBEXexcGood2 2 5 3" xfId="30657" xr:uid="{00000000-0005-0000-0000-0000445E0000}"/>
    <cellStyle name="SAPBEXexcGood2 2 6" xfId="17681" xr:uid="{00000000-0005-0000-0000-0000455E0000}"/>
    <cellStyle name="SAPBEXexcGood2 2 6 2" xfId="23496" xr:uid="{00000000-0005-0000-0000-0000465E0000}"/>
    <cellStyle name="SAPBEXexcGood2 2 6 2 2" xfId="36959" xr:uid="{00000000-0005-0000-0000-0000475E0000}"/>
    <cellStyle name="SAPBEXexcGood2 2 6 3" xfId="31187" xr:uid="{00000000-0005-0000-0000-0000485E0000}"/>
    <cellStyle name="SAPBEXexcGood2 2 7" xfId="14253" xr:uid="{00000000-0005-0000-0000-0000495E0000}"/>
    <cellStyle name="SAPBEXexcGood2 2 7 2" xfId="28638" xr:uid="{00000000-0005-0000-0000-00004A5E0000}"/>
    <cellStyle name="SAPBEXexcGood2 2 8" xfId="7475" xr:uid="{00000000-0005-0000-0000-00004B5E0000}"/>
    <cellStyle name="SAPBEXexcGood2 3" xfId="4586" xr:uid="{00000000-0005-0000-0000-00004C5E0000}"/>
    <cellStyle name="SAPBEXexcGood2 3 10" xfId="10470" xr:uid="{00000000-0005-0000-0000-00004D5E0000}"/>
    <cellStyle name="SAPBEXexcGood2 3 2" xfId="5238" xr:uid="{00000000-0005-0000-0000-00004E5E0000}"/>
    <cellStyle name="SAPBEXexcGood2 3 2 2" xfId="5960" xr:uid="{00000000-0005-0000-0000-00004F5E0000}"/>
    <cellStyle name="SAPBEXexcGood2 3 2 2 2" xfId="7047" xr:uid="{00000000-0005-0000-0000-0000505E0000}"/>
    <cellStyle name="SAPBEXexcGood2 3 2 2 2 2" xfId="20343" xr:uid="{00000000-0005-0000-0000-0000515E0000}"/>
    <cellStyle name="SAPBEXexcGood2 3 2 2 2 2 2" xfId="26113" xr:uid="{00000000-0005-0000-0000-0000525E0000}"/>
    <cellStyle name="SAPBEXexcGood2 3 2 2 2 2 3" xfId="33816" xr:uid="{00000000-0005-0000-0000-0000535E0000}"/>
    <cellStyle name="SAPBEXexcGood2 3 2 2 2 3" xfId="20942" xr:uid="{00000000-0005-0000-0000-0000545E0000}"/>
    <cellStyle name="SAPBEXexcGood2 3 2 2 2 3 2" xfId="26700" xr:uid="{00000000-0005-0000-0000-0000555E0000}"/>
    <cellStyle name="SAPBEXexcGood2 3 2 2 2 3 3" xfId="34405" xr:uid="{00000000-0005-0000-0000-0000565E0000}"/>
    <cellStyle name="SAPBEXexcGood2 3 2 2 2 4" xfId="16875" xr:uid="{00000000-0005-0000-0000-0000575E0000}"/>
    <cellStyle name="SAPBEXexcGood2 3 2 2 2 4 2" xfId="30428" xr:uid="{00000000-0005-0000-0000-0000585E0000}"/>
    <cellStyle name="SAPBEXexcGood2 3 2 2 2 5" xfId="22751" xr:uid="{00000000-0005-0000-0000-0000595E0000}"/>
    <cellStyle name="SAPBEXexcGood2 3 2 2 2 5 2" xfId="36214" xr:uid="{00000000-0005-0000-0000-00005A5E0000}"/>
    <cellStyle name="SAPBEXexcGood2 3 2 2 2 6" xfId="28503" xr:uid="{00000000-0005-0000-0000-00005B5E0000}"/>
    <cellStyle name="SAPBEXexcGood2 3 2 2 2 7" xfId="11896" xr:uid="{00000000-0005-0000-0000-00005C5E0000}"/>
    <cellStyle name="SAPBEXexcGood2 3 2 2 3" xfId="19394" xr:uid="{00000000-0005-0000-0000-00005D5E0000}"/>
    <cellStyle name="SAPBEXexcGood2 3 2 2 3 2" xfId="25165" xr:uid="{00000000-0005-0000-0000-00005E5E0000}"/>
    <cellStyle name="SAPBEXexcGood2 3 2 2 3 3" xfId="32867" xr:uid="{00000000-0005-0000-0000-00005F5E0000}"/>
    <cellStyle name="SAPBEXexcGood2 3 2 2 4" xfId="20906" xr:uid="{00000000-0005-0000-0000-0000605E0000}"/>
    <cellStyle name="SAPBEXexcGood2 3 2 2 4 2" xfId="26666" xr:uid="{00000000-0005-0000-0000-0000615E0000}"/>
    <cellStyle name="SAPBEXexcGood2 3 2 2 4 3" xfId="34371" xr:uid="{00000000-0005-0000-0000-0000625E0000}"/>
    <cellStyle name="SAPBEXexcGood2 3 2 2 5" xfId="15789" xr:uid="{00000000-0005-0000-0000-0000635E0000}"/>
    <cellStyle name="SAPBEXexcGood2 3 2 2 5 2" xfId="29530" xr:uid="{00000000-0005-0000-0000-0000645E0000}"/>
    <cellStyle name="SAPBEXexcGood2 3 2 2 6" xfId="21852" xr:uid="{00000000-0005-0000-0000-0000655E0000}"/>
    <cellStyle name="SAPBEXexcGood2 3 2 2 6 2" xfId="35315" xr:uid="{00000000-0005-0000-0000-0000665E0000}"/>
    <cellStyle name="SAPBEXexcGood2 3 2 2 7" xfId="27604" xr:uid="{00000000-0005-0000-0000-0000675E0000}"/>
    <cellStyle name="SAPBEXexcGood2 3 2 2 8" xfId="11235" xr:uid="{00000000-0005-0000-0000-0000685E0000}"/>
    <cellStyle name="SAPBEXexcGood2 3 2 3" xfId="6325" xr:uid="{00000000-0005-0000-0000-0000695E0000}"/>
    <cellStyle name="SAPBEXexcGood2 3 2 3 2" xfId="19692" xr:uid="{00000000-0005-0000-0000-00006A5E0000}"/>
    <cellStyle name="SAPBEXexcGood2 3 2 3 2 2" xfId="25462" xr:uid="{00000000-0005-0000-0000-00006B5E0000}"/>
    <cellStyle name="SAPBEXexcGood2 3 2 3 2 3" xfId="33165" xr:uid="{00000000-0005-0000-0000-00006C5E0000}"/>
    <cellStyle name="SAPBEXexcGood2 3 2 3 3" xfId="17171" xr:uid="{00000000-0005-0000-0000-00006D5E0000}"/>
    <cellStyle name="SAPBEXexcGood2 3 2 3 3 2" xfId="23011" xr:uid="{00000000-0005-0000-0000-00006E5E0000}"/>
    <cellStyle name="SAPBEXexcGood2 3 2 3 3 2 2" xfId="36474" xr:uid="{00000000-0005-0000-0000-00006F5E0000}"/>
    <cellStyle name="SAPBEXexcGood2 3 2 3 3 3" xfId="30692" xr:uid="{00000000-0005-0000-0000-0000705E0000}"/>
    <cellStyle name="SAPBEXexcGood2 3 2 3 4" xfId="16154" xr:uid="{00000000-0005-0000-0000-0000715E0000}"/>
    <cellStyle name="SAPBEXexcGood2 3 2 3 4 2" xfId="29803" xr:uid="{00000000-0005-0000-0000-0000725E0000}"/>
    <cellStyle name="SAPBEXexcGood2 3 2 3 5" xfId="22125" xr:uid="{00000000-0005-0000-0000-0000735E0000}"/>
    <cellStyle name="SAPBEXexcGood2 3 2 3 5 2" xfId="35588" xr:uid="{00000000-0005-0000-0000-0000745E0000}"/>
    <cellStyle name="SAPBEXexcGood2 3 2 3 6" xfId="27877" xr:uid="{00000000-0005-0000-0000-0000755E0000}"/>
    <cellStyle name="SAPBEXexcGood2 3 2 3 7" xfId="11442" xr:uid="{00000000-0005-0000-0000-0000765E0000}"/>
    <cellStyle name="SAPBEXexcGood2 3 2 4" xfId="18741" xr:uid="{00000000-0005-0000-0000-0000775E0000}"/>
    <cellStyle name="SAPBEXexcGood2 3 2 4 2" xfId="24513" xr:uid="{00000000-0005-0000-0000-0000785E0000}"/>
    <cellStyle name="SAPBEXexcGood2 3 2 4 3" xfId="32215" xr:uid="{00000000-0005-0000-0000-0000795E0000}"/>
    <cellStyle name="SAPBEXexcGood2 3 2 5" xfId="20936" xr:uid="{00000000-0005-0000-0000-00007A5E0000}"/>
    <cellStyle name="SAPBEXexcGood2 3 2 5 2" xfId="26694" xr:uid="{00000000-0005-0000-0000-00007B5E0000}"/>
    <cellStyle name="SAPBEXexcGood2 3 2 5 3" xfId="34399" xr:uid="{00000000-0005-0000-0000-00007C5E0000}"/>
    <cellStyle name="SAPBEXexcGood2 3 2 6" xfId="15068" xr:uid="{00000000-0005-0000-0000-00007D5E0000}"/>
    <cellStyle name="SAPBEXexcGood2 3 2 6 2" xfId="28905" xr:uid="{00000000-0005-0000-0000-00007E5E0000}"/>
    <cellStyle name="SAPBEXexcGood2 3 2 7" xfId="21226" xr:uid="{00000000-0005-0000-0000-00007F5E0000}"/>
    <cellStyle name="SAPBEXexcGood2 3 2 7 2" xfId="34689" xr:uid="{00000000-0005-0000-0000-0000805E0000}"/>
    <cellStyle name="SAPBEXexcGood2 3 2 8" xfId="26978" xr:uid="{00000000-0005-0000-0000-0000815E0000}"/>
    <cellStyle name="SAPBEXexcGood2 3 2 9" xfId="10781" xr:uid="{00000000-0005-0000-0000-0000825E0000}"/>
    <cellStyle name="SAPBEXexcGood2 3 3" xfId="5399" xr:uid="{00000000-0005-0000-0000-0000835E0000}"/>
    <cellStyle name="SAPBEXexcGood2 3 3 2" xfId="6486" xr:uid="{00000000-0005-0000-0000-0000845E0000}"/>
    <cellStyle name="SAPBEXexcGood2 3 3 2 2" xfId="19850" xr:uid="{00000000-0005-0000-0000-0000855E0000}"/>
    <cellStyle name="SAPBEXexcGood2 3 3 2 2 2" xfId="25620" xr:uid="{00000000-0005-0000-0000-0000865E0000}"/>
    <cellStyle name="SAPBEXexcGood2 3 3 2 2 3" xfId="33323" xr:uid="{00000000-0005-0000-0000-0000875E0000}"/>
    <cellStyle name="SAPBEXexcGood2 3 3 2 3" xfId="18254" xr:uid="{00000000-0005-0000-0000-0000885E0000}"/>
    <cellStyle name="SAPBEXexcGood2 3 3 2 3 2" xfId="24040" xr:uid="{00000000-0005-0000-0000-0000895E0000}"/>
    <cellStyle name="SAPBEXexcGood2 3 3 2 3 3" xfId="31741" xr:uid="{00000000-0005-0000-0000-00008A5E0000}"/>
    <cellStyle name="SAPBEXexcGood2 3 3 2 4" xfId="16315" xr:uid="{00000000-0005-0000-0000-00008B5E0000}"/>
    <cellStyle name="SAPBEXexcGood2 3 3 2 4 2" xfId="29960" xr:uid="{00000000-0005-0000-0000-00008C5E0000}"/>
    <cellStyle name="SAPBEXexcGood2 3 3 2 5" xfId="22282" xr:uid="{00000000-0005-0000-0000-00008D5E0000}"/>
    <cellStyle name="SAPBEXexcGood2 3 3 2 5 2" xfId="35745" xr:uid="{00000000-0005-0000-0000-00008E5E0000}"/>
    <cellStyle name="SAPBEXexcGood2 3 3 2 6" xfId="28034" xr:uid="{00000000-0005-0000-0000-00008F5E0000}"/>
    <cellStyle name="SAPBEXexcGood2 3 3 2 7" xfId="11558" xr:uid="{00000000-0005-0000-0000-0000905E0000}"/>
    <cellStyle name="SAPBEXexcGood2 3 3 3" xfId="18899" xr:uid="{00000000-0005-0000-0000-0000915E0000}"/>
    <cellStyle name="SAPBEXexcGood2 3 3 3 2" xfId="24671" xr:uid="{00000000-0005-0000-0000-0000925E0000}"/>
    <cellStyle name="SAPBEXexcGood2 3 3 3 3" xfId="32373" xr:uid="{00000000-0005-0000-0000-0000935E0000}"/>
    <cellStyle name="SAPBEXexcGood2 3 3 4" xfId="20820" xr:uid="{00000000-0005-0000-0000-0000945E0000}"/>
    <cellStyle name="SAPBEXexcGood2 3 3 4 2" xfId="26581" xr:uid="{00000000-0005-0000-0000-0000955E0000}"/>
    <cellStyle name="SAPBEXexcGood2 3 3 4 3" xfId="34286" xr:uid="{00000000-0005-0000-0000-0000965E0000}"/>
    <cellStyle name="SAPBEXexcGood2 3 3 5" xfId="15229" xr:uid="{00000000-0005-0000-0000-0000975E0000}"/>
    <cellStyle name="SAPBEXexcGood2 3 3 5 2" xfId="29062" xr:uid="{00000000-0005-0000-0000-0000985E0000}"/>
    <cellStyle name="SAPBEXexcGood2 3 3 6" xfId="21383" xr:uid="{00000000-0005-0000-0000-0000995E0000}"/>
    <cellStyle name="SAPBEXexcGood2 3 3 6 2" xfId="34846" xr:uid="{00000000-0005-0000-0000-00009A5E0000}"/>
    <cellStyle name="SAPBEXexcGood2 3 3 7" xfId="27135" xr:uid="{00000000-0005-0000-0000-00009B5E0000}"/>
    <cellStyle name="SAPBEXexcGood2 3 3 8" xfId="10897" xr:uid="{00000000-0005-0000-0000-00009C5E0000}"/>
    <cellStyle name="SAPBEXexcGood2 3 4" xfId="6069" xr:uid="{00000000-0005-0000-0000-00009D5E0000}"/>
    <cellStyle name="SAPBEXexcGood2 3 4 2" xfId="19476" xr:uid="{00000000-0005-0000-0000-00009E5E0000}"/>
    <cellStyle name="SAPBEXexcGood2 3 4 2 2" xfId="25246" xr:uid="{00000000-0005-0000-0000-00009F5E0000}"/>
    <cellStyle name="SAPBEXexcGood2 3 4 2 3" xfId="32949" xr:uid="{00000000-0005-0000-0000-0000A05E0000}"/>
    <cellStyle name="SAPBEXexcGood2 3 4 3" xfId="20460" xr:uid="{00000000-0005-0000-0000-0000A15E0000}"/>
    <cellStyle name="SAPBEXexcGood2 3 4 3 2" xfId="26228" xr:uid="{00000000-0005-0000-0000-0000A25E0000}"/>
    <cellStyle name="SAPBEXexcGood2 3 4 3 3" xfId="33932" xr:uid="{00000000-0005-0000-0000-0000A35E0000}"/>
    <cellStyle name="SAPBEXexcGood2 3 4 4" xfId="15898" xr:uid="{00000000-0005-0000-0000-0000A45E0000}"/>
    <cellStyle name="SAPBEXexcGood2 3 4 4 2" xfId="29601" xr:uid="{00000000-0005-0000-0000-0000A55E0000}"/>
    <cellStyle name="SAPBEXexcGood2 3 4 5" xfId="21923" xr:uid="{00000000-0005-0000-0000-0000A65E0000}"/>
    <cellStyle name="SAPBEXexcGood2 3 4 5 2" xfId="35386" xr:uid="{00000000-0005-0000-0000-0000A75E0000}"/>
    <cellStyle name="SAPBEXexcGood2 3 4 6" xfId="27675" xr:uid="{00000000-0005-0000-0000-0000A85E0000}"/>
    <cellStyle name="SAPBEXexcGood2 3 4 7" xfId="11300" xr:uid="{00000000-0005-0000-0000-0000A95E0000}"/>
    <cellStyle name="SAPBEXexcGood2 3 5" xfId="18399" xr:uid="{00000000-0005-0000-0000-0000AA5E0000}"/>
    <cellStyle name="SAPBEXexcGood2 3 5 2" xfId="24178" xr:uid="{00000000-0005-0000-0000-0000AB5E0000}"/>
    <cellStyle name="SAPBEXexcGood2 3 5 3" xfId="31879" xr:uid="{00000000-0005-0000-0000-0000AC5E0000}"/>
    <cellStyle name="SAPBEXexcGood2 3 6" xfId="18134" xr:uid="{00000000-0005-0000-0000-0000AD5E0000}"/>
    <cellStyle name="SAPBEXexcGood2 3 6 2" xfId="23934" xr:uid="{00000000-0005-0000-0000-0000AE5E0000}"/>
    <cellStyle name="SAPBEXexcGood2 3 6 3" xfId="31631" xr:uid="{00000000-0005-0000-0000-0000AF5E0000}"/>
    <cellStyle name="SAPBEXexcGood2 3 7" xfId="14636" xr:uid="{00000000-0005-0000-0000-0000B05E0000}"/>
    <cellStyle name="SAPBEXexcGood2 3 7 2" xfId="28681" xr:uid="{00000000-0005-0000-0000-0000B15E0000}"/>
    <cellStyle name="SAPBEXexcGood2 3 8" xfId="21023" xr:uid="{00000000-0005-0000-0000-0000B25E0000}"/>
    <cellStyle name="SAPBEXexcGood2 3 8 2" xfId="34486" xr:uid="{00000000-0005-0000-0000-0000B35E0000}"/>
    <cellStyle name="SAPBEXexcGood2 3 9" xfId="26777" xr:uid="{00000000-0005-0000-0000-0000B45E0000}"/>
    <cellStyle name="SAPBEXexcGood2 4" xfId="5747" xr:uid="{00000000-0005-0000-0000-0000B55E0000}"/>
    <cellStyle name="SAPBEXexcGood2 4 2" xfId="6834" xr:uid="{00000000-0005-0000-0000-0000B65E0000}"/>
    <cellStyle name="SAPBEXexcGood2 4 2 2" xfId="20143" xr:uid="{00000000-0005-0000-0000-0000B75E0000}"/>
    <cellStyle name="SAPBEXexcGood2 4 2 2 2" xfId="25913" xr:uid="{00000000-0005-0000-0000-0000B85E0000}"/>
    <cellStyle name="SAPBEXexcGood2 4 2 2 3" xfId="33616" xr:uid="{00000000-0005-0000-0000-0000B95E0000}"/>
    <cellStyle name="SAPBEXexcGood2 4 2 3" xfId="17682" xr:uid="{00000000-0005-0000-0000-0000BA5E0000}"/>
    <cellStyle name="SAPBEXexcGood2 4 2 3 2" xfId="23497" xr:uid="{00000000-0005-0000-0000-0000BB5E0000}"/>
    <cellStyle name="SAPBEXexcGood2 4 2 3 2 2" xfId="36960" xr:uid="{00000000-0005-0000-0000-0000BC5E0000}"/>
    <cellStyle name="SAPBEXexcGood2 4 2 3 3" xfId="31188" xr:uid="{00000000-0005-0000-0000-0000BD5E0000}"/>
    <cellStyle name="SAPBEXexcGood2 4 2 4" xfId="16662" xr:uid="{00000000-0005-0000-0000-0000BE5E0000}"/>
    <cellStyle name="SAPBEXexcGood2 4 2 4 2" xfId="30232" xr:uid="{00000000-0005-0000-0000-0000BF5E0000}"/>
    <cellStyle name="SAPBEXexcGood2 4 2 5" xfId="22555" xr:uid="{00000000-0005-0000-0000-0000C05E0000}"/>
    <cellStyle name="SAPBEXexcGood2 4 2 5 2" xfId="36018" xr:uid="{00000000-0005-0000-0000-0000C15E0000}"/>
    <cellStyle name="SAPBEXexcGood2 4 2 6" xfId="28307" xr:uid="{00000000-0005-0000-0000-0000C25E0000}"/>
    <cellStyle name="SAPBEXexcGood2 4 2 7" xfId="11747" xr:uid="{00000000-0005-0000-0000-0000C35E0000}"/>
    <cellStyle name="SAPBEXexcGood2 4 3" xfId="19194" xr:uid="{00000000-0005-0000-0000-0000C45E0000}"/>
    <cellStyle name="SAPBEXexcGood2 4 3 2" xfId="24965" xr:uid="{00000000-0005-0000-0000-0000C55E0000}"/>
    <cellStyle name="SAPBEXexcGood2 4 3 3" xfId="32667" xr:uid="{00000000-0005-0000-0000-0000C65E0000}"/>
    <cellStyle name="SAPBEXexcGood2 4 4" xfId="20574" xr:uid="{00000000-0005-0000-0000-0000C75E0000}"/>
    <cellStyle name="SAPBEXexcGood2 4 4 2" xfId="26339" xr:uid="{00000000-0005-0000-0000-0000C85E0000}"/>
    <cellStyle name="SAPBEXexcGood2 4 4 3" xfId="34043" xr:uid="{00000000-0005-0000-0000-0000C95E0000}"/>
    <cellStyle name="SAPBEXexcGood2 4 5" xfId="15576" xr:uid="{00000000-0005-0000-0000-0000CA5E0000}"/>
    <cellStyle name="SAPBEXexcGood2 4 5 2" xfId="29334" xr:uid="{00000000-0005-0000-0000-0000CB5E0000}"/>
    <cellStyle name="SAPBEXexcGood2 4 6" xfId="21656" xr:uid="{00000000-0005-0000-0000-0000CC5E0000}"/>
    <cellStyle name="SAPBEXexcGood2 4 6 2" xfId="35119" xr:uid="{00000000-0005-0000-0000-0000CD5E0000}"/>
    <cellStyle name="SAPBEXexcGood2 4 7" xfId="27408" xr:uid="{00000000-0005-0000-0000-0000CE5E0000}"/>
    <cellStyle name="SAPBEXexcGood2 4 8" xfId="11086" xr:uid="{00000000-0005-0000-0000-0000CF5E0000}"/>
    <cellStyle name="SAPBEXexcGood2 5" xfId="17021" xr:uid="{00000000-0005-0000-0000-0000D05E0000}"/>
    <cellStyle name="SAPBEXexcGood2 5 2" xfId="22867" xr:uid="{00000000-0005-0000-0000-0000D15E0000}"/>
    <cellStyle name="SAPBEXexcGood2 5 2 2" xfId="36330" xr:uid="{00000000-0005-0000-0000-0000D25E0000}"/>
    <cellStyle name="SAPBEXexcGood2 5 3" xfId="30548" xr:uid="{00000000-0005-0000-0000-0000D35E0000}"/>
    <cellStyle name="SAPBEXexcGood2 6" xfId="17165" xr:uid="{00000000-0005-0000-0000-0000D45E0000}"/>
    <cellStyle name="SAPBEXexcGood2 6 2" xfId="23006" xr:uid="{00000000-0005-0000-0000-0000D55E0000}"/>
    <cellStyle name="SAPBEXexcGood2 6 2 2" xfId="36469" xr:uid="{00000000-0005-0000-0000-0000D65E0000}"/>
    <cellStyle name="SAPBEXexcGood2 6 3" xfId="30687" xr:uid="{00000000-0005-0000-0000-0000D75E0000}"/>
    <cellStyle name="SAPBEXexcGood2 7" xfId="12009" xr:uid="{00000000-0005-0000-0000-0000D85E0000}"/>
    <cellStyle name="SAPBEXexcGood2 7 2" xfId="28546" xr:uid="{00000000-0005-0000-0000-0000D95E0000}"/>
    <cellStyle name="SAPBEXexcGood2 8" xfId="7272" xr:uid="{00000000-0005-0000-0000-0000DA5E0000}"/>
    <cellStyle name="SAPBEXexcGood2 9" xfId="37372" xr:uid="{00000000-0005-0000-0000-0000DB5E0000}"/>
    <cellStyle name="SAPBEXexcGood3" xfId="388" xr:uid="{00000000-0005-0000-0000-0000DC5E0000}"/>
    <cellStyle name="SAPBEXexcGood3 2" xfId="625" xr:uid="{00000000-0005-0000-0000-0000DD5E0000}"/>
    <cellStyle name="SAPBEXexcGood3 2 2" xfId="5091" xr:uid="{00000000-0005-0000-0000-0000DE5E0000}"/>
    <cellStyle name="SAPBEXexcGood3 2 2 10" xfId="10695" xr:uid="{00000000-0005-0000-0000-0000DF5E0000}"/>
    <cellStyle name="SAPBEXexcGood3 2 2 2" xfId="5679" xr:uid="{00000000-0005-0000-0000-0000E05E0000}"/>
    <cellStyle name="SAPBEXexcGood3 2 2 2 2" xfId="6766" xr:uid="{00000000-0005-0000-0000-0000E15E0000}"/>
    <cellStyle name="SAPBEXexcGood3 2 2 2 2 2" xfId="20088" xr:uid="{00000000-0005-0000-0000-0000E25E0000}"/>
    <cellStyle name="SAPBEXexcGood3 2 2 2 2 2 2" xfId="25858" xr:uid="{00000000-0005-0000-0000-0000E35E0000}"/>
    <cellStyle name="SAPBEXexcGood3 2 2 2 2 2 3" xfId="33561" xr:uid="{00000000-0005-0000-0000-0000E45E0000}"/>
    <cellStyle name="SAPBEXexcGood3 2 2 2 2 3" xfId="17073" xr:uid="{00000000-0005-0000-0000-0000E55E0000}"/>
    <cellStyle name="SAPBEXexcGood3 2 2 2 2 3 2" xfId="22915" xr:uid="{00000000-0005-0000-0000-0000E65E0000}"/>
    <cellStyle name="SAPBEXexcGood3 2 2 2 2 3 2 2" xfId="36378" xr:uid="{00000000-0005-0000-0000-0000E75E0000}"/>
    <cellStyle name="SAPBEXexcGood3 2 2 2 2 3 3" xfId="30596" xr:uid="{00000000-0005-0000-0000-0000E85E0000}"/>
    <cellStyle name="SAPBEXexcGood3 2 2 2 2 4" xfId="16594" xr:uid="{00000000-0005-0000-0000-0000E95E0000}"/>
    <cellStyle name="SAPBEXexcGood3 2 2 2 2 4 2" xfId="30181" xr:uid="{00000000-0005-0000-0000-0000EA5E0000}"/>
    <cellStyle name="SAPBEXexcGood3 2 2 2 2 5" xfId="22504" xr:uid="{00000000-0005-0000-0000-0000EB5E0000}"/>
    <cellStyle name="SAPBEXexcGood3 2 2 2 2 5 2" xfId="35967" xr:uid="{00000000-0005-0000-0000-0000EC5E0000}"/>
    <cellStyle name="SAPBEXexcGood3 2 2 2 2 6" xfId="28256" xr:uid="{00000000-0005-0000-0000-0000ED5E0000}"/>
    <cellStyle name="SAPBEXexcGood3 2 2 2 2 7" xfId="11716" xr:uid="{00000000-0005-0000-0000-0000EE5E0000}"/>
    <cellStyle name="SAPBEXexcGood3 2 2 2 3" xfId="19138" xr:uid="{00000000-0005-0000-0000-0000EF5E0000}"/>
    <cellStyle name="SAPBEXexcGood3 2 2 2 3 2" xfId="24909" xr:uid="{00000000-0005-0000-0000-0000F05E0000}"/>
    <cellStyle name="SAPBEXexcGood3 2 2 2 3 3" xfId="32611" xr:uid="{00000000-0005-0000-0000-0000F15E0000}"/>
    <cellStyle name="SAPBEXexcGood3 2 2 2 4" xfId="20475" xr:uid="{00000000-0005-0000-0000-0000F25E0000}"/>
    <cellStyle name="SAPBEXexcGood3 2 2 2 4 2" xfId="26243" xr:uid="{00000000-0005-0000-0000-0000F35E0000}"/>
    <cellStyle name="SAPBEXexcGood3 2 2 2 4 3" xfId="33947" xr:uid="{00000000-0005-0000-0000-0000F45E0000}"/>
    <cellStyle name="SAPBEXexcGood3 2 2 2 5" xfId="15508" xr:uid="{00000000-0005-0000-0000-0000F55E0000}"/>
    <cellStyle name="SAPBEXexcGood3 2 2 2 5 2" xfId="29283" xr:uid="{00000000-0005-0000-0000-0000F65E0000}"/>
    <cellStyle name="SAPBEXexcGood3 2 2 2 6" xfId="21605" xr:uid="{00000000-0005-0000-0000-0000F75E0000}"/>
    <cellStyle name="SAPBEXexcGood3 2 2 2 6 2" xfId="35068" xr:uid="{00000000-0005-0000-0000-0000F85E0000}"/>
    <cellStyle name="SAPBEXexcGood3 2 2 2 7" xfId="27357" xr:uid="{00000000-0005-0000-0000-0000F95E0000}"/>
    <cellStyle name="SAPBEXexcGood3 2 2 2 8" xfId="11055" xr:uid="{00000000-0005-0000-0000-0000FA5E0000}"/>
    <cellStyle name="SAPBEXexcGood3 2 2 3" xfId="5851" xr:uid="{00000000-0005-0000-0000-0000FB5E0000}"/>
    <cellStyle name="SAPBEXexcGood3 2 2 3 2" xfId="6938" xr:uid="{00000000-0005-0000-0000-0000FC5E0000}"/>
    <cellStyle name="SAPBEXexcGood3 2 2 3 2 2" xfId="20234" xr:uid="{00000000-0005-0000-0000-0000FD5E0000}"/>
    <cellStyle name="SAPBEXexcGood3 2 2 3 2 2 2" xfId="26004" xr:uid="{00000000-0005-0000-0000-0000FE5E0000}"/>
    <cellStyle name="SAPBEXexcGood3 2 2 3 2 2 3" xfId="33707" xr:uid="{00000000-0005-0000-0000-0000FF5E0000}"/>
    <cellStyle name="SAPBEXexcGood3 2 2 3 2 3" xfId="17294" xr:uid="{00000000-0005-0000-0000-0000005F0000}"/>
    <cellStyle name="SAPBEXexcGood3 2 2 3 2 3 2" xfId="23124" xr:uid="{00000000-0005-0000-0000-0000015F0000}"/>
    <cellStyle name="SAPBEXexcGood3 2 2 3 2 3 2 2" xfId="36587" xr:uid="{00000000-0005-0000-0000-0000025F0000}"/>
    <cellStyle name="SAPBEXexcGood3 2 2 3 2 3 3" xfId="30811" xr:uid="{00000000-0005-0000-0000-0000035F0000}"/>
    <cellStyle name="SAPBEXexcGood3 2 2 3 2 4" xfId="16766" xr:uid="{00000000-0005-0000-0000-0000045F0000}"/>
    <cellStyle name="SAPBEXexcGood3 2 2 3 2 4 2" xfId="30319" xr:uid="{00000000-0005-0000-0000-0000055F0000}"/>
    <cellStyle name="SAPBEXexcGood3 2 2 3 2 5" xfId="22642" xr:uid="{00000000-0005-0000-0000-0000065F0000}"/>
    <cellStyle name="SAPBEXexcGood3 2 2 3 2 5 2" xfId="36105" xr:uid="{00000000-0005-0000-0000-0000075F0000}"/>
    <cellStyle name="SAPBEXexcGood3 2 2 3 2 6" xfId="28394" xr:uid="{00000000-0005-0000-0000-0000085F0000}"/>
    <cellStyle name="SAPBEXexcGood3 2 2 3 2 7" xfId="11817" xr:uid="{00000000-0005-0000-0000-0000095F0000}"/>
    <cellStyle name="SAPBEXexcGood3 2 2 3 3" xfId="19285" xr:uid="{00000000-0005-0000-0000-00000A5F0000}"/>
    <cellStyle name="SAPBEXexcGood3 2 2 3 3 2" xfId="25056" xr:uid="{00000000-0005-0000-0000-00000B5F0000}"/>
    <cellStyle name="SAPBEXexcGood3 2 2 3 3 3" xfId="32758" xr:uid="{00000000-0005-0000-0000-00000C5F0000}"/>
    <cellStyle name="SAPBEXexcGood3 2 2 3 4" xfId="17182" xr:uid="{00000000-0005-0000-0000-00000D5F0000}"/>
    <cellStyle name="SAPBEXexcGood3 2 2 3 4 2" xfId="23021" xr:uid="{00000000-0005-0000-0000-00000E5F0000}"/>
    <cellStyle name="SAPBEXexcGood3 2 2 3 4 2 2" xfId="36484" xr:uid="{00000000-0005-0000-0000-00000F5F0000}"/>
    <cellStyle name="SAPBEXexcGood3 2 2 3 4 3" xfId="30703" xr:uid="{00000000-0005-0000-0000-0000105F0000}"/>
    <cellStyle name="SAPBEXexcGood3 2 2 3 5" xfId="15680" xr:uid="{00000000-0005-0000-0000-0000115F0000}"/>
    <cellStyle name="SAPBEXexcGood3 2 2 3 5 2" xfId="29421" xr:uid="{00000000-0005-0000-0000-0000125F0000}"/>
    <cellStyle name="SAPBEXexcGood3 2 2 3 6" xfId="21743" xr:uid="{00000000-0005-0000-0000-0000135F0000}"/>
    <cellStyle name="SAPBEXexcGood3 2 2 3 6 2" xfId="35206" xr:uid="{00000000-0005-0000-0000-0000145F0000}"/>
    <cellStyle name="SAPBEXexcGood3 2 2 3 7" xfId="27495" xr:uid="{00000000-0005-0000-0000-0000155F0000}"/>
    <cellStyle name="SAPBEXexcGood3 2 2 3 8" xfId="11156" xr:uid="{00000000-0005-0000-0000-0000165F0000}"/>
    <cellStyle name="SAPBEXexcGood3 2 2 4" xfId="6183" xr:uid="{00000000-0005-0000-0000-0000175F0000}"/>
    <cellStyle name="SAPBEXexcGood3 2 2 4 2" xfId="19574" xr:uid="{00000000-0005-0000-0000-0000185F0000}"/>
    <cellStyle name="SAPBEXexcGood3 2 2 4 2 2" xfId="25344" xr:uid="{00000000-0005-0000-0000-0000195F0000}"/>
    <cellStyle name="SAPBEXexcGood3 2 2 4 2 3" xfId="33047" xr:uid="{00000000-0005-0000-0000-00001A5F0000}"/>
    <cellStyle name="SAPBEXexcGood3 2 2 4 3" xfId="17192" xr:uid="{00000000-0005-0000-0000-00001B5F0000}"/>
    <cellStyle name="SAPBEXexcGood3 2 2 4 3 2" xfId="23031" xr:uid="{00000000-0005-0000-0000-00001C5F0000}"/>
    <cellStyle name="SAPBEXexcGood3 2 2 4 3 2 2" xfId="36494" xr:uid="{00000000-0005-0000-0000-00001D5F0000}"/>
    <cellStyle name="SAPBEXexcGood3 2 2 4 3 3" xfId="30713" xr:uid="{00000000-0005-0000-0000-00001E5F0000}"/>
    <cellStyle name="SAPBEXexcGood3 2 2 4 4" xfId="16012" xr:uid="{00000000-0005-0000-0000-00001F5F0000}"/>
    <cellStyle name="SAPBEXexcGood3 2 2 4 4 2" xfId="29694" xr:uid="{00000000-0005-0000-0000-0000205F0000}"/>
    <cellStyle name="SAPBEXexcGood3 2 2 4 5" xfId="22016" xr:uid="{00000000-0005-0000-0000-0000215F0000}"/>
    <cellStyle name="SAPBEXexcGood3 2 2 4 5 2" xfId="35479" xr:uid="{00000000-0005-0000-0000-0000225F0000}"/>
    <cellStyle name="SAPBEXexcGood3 2 2 4 6" xfId="27768" xr:uid="{00000000-0005-0000-0000-0000235F0000}"/>
    <cellStyle name="SAPBEXexcGood3 2 2 4 7" xfId="11358" xr:uid="{00000000-0005-0000-0000-0000245F0000}"/>
    <cellStyle name="SAPBEXexcGood3 2 2 5" xfId="18622" xr:uid="{00000000-0005-0000-0000-0000255F0000}"/>
    <cellStyle name="SAPBEXexcGood3 2 2 5 2" xfId="24394" xr:uid="{00000000-0005-0000-0000-0000265F0000}"/>
    <cellStyle name="SAPBEXexcGood3 2 2 5 3" xfId="32096" xr:uid="{00000000-0005-0000-0000-0000275F0000}"/>
    <cellStyle name="SAPBEXexcGood3 2 2 6" xfId="18140" xr:uid="{00000000-0005-0000-0000-0000285F0000}"/>
    <cellStyle name="SAPBEXexcGood3 2 2 6 2" xfId="23940" xr:uid="{00000000-0005-0000-0000-0000295F0000}"/>
    <cellStyle name="SAPBEXexcGood3 2 2 6 3" xfId="31637" xr:uid="{00000000-0005-0000-0000-00002A5F0000}"/>
    <cellStyle name="SAPBEXexcGood3 2 2 7" xfId="14921" xr:uid="{00000000-0005-0000-0000-00002B5F0000}"/>
    <cellStyle name="SAPBEXexcGood3 2 2 7 2" xfId="28794" xr:uid="{00000000-0005-0000-0000-00002C5F0000}"/>
    <cellStyle name="SAPBEXexcGood3 2 2 8" xfId="21115" xr:uid="{00000000-0005-0000-0000-00002D5F0000}"/>
    <cellStyle name="SAPBEXexcGood3 2 2 8 2" xfId="34578" xr:uid="{00000000-0005-0000-0000-00002E5F0000}"/>
    <cellStyle name="SAPBEXexcGood3 2 2 9" xfId="26869" xr:uid="{00000000-0005-0000-0000-00002F5F0000}"/>
    <cellStyle name="SAPBEXexcGood3 2 3" xfId="5301" xr:uid="{00000000-0005-0000-0000-0000305F0000}"/>
    <cellStyle name="SAPBEXexcGood3 2 3 2" xfId="6388" xr:uid="{00000000-0005-0000-0000-0000315F0000}"/>
    <cellStyle name="SAPBEXexcGood3 2 3 2 2" xfId="19754" xr:uid="{00000000-0005-0000-0000-0000325F0000}"/>
    <cellStyle name="SAPBEXexcGood3 2 3 2 2 2" xfId="25524" xr:uid="{00000000-0005-0000-0000-0000335F0000}"/>
    <cellStyle name="SAPBEXexcGood3 2 3 2 2 3" xfId="33227" xr:uid="{00000000-0005-0000-0000-0000345F0000}"/>
    <cellStyle name="SAPBEXexcGood3 2 3 2 3" xfId="18362" xr:uid="{00000000-0005-0000-0000-0000355F0000}"/>
    <cellStyle name="SAPBEXexcGood3 2 3 2 3 2" xfId="24142" xr:uid="{00000000-0005-0000-0000-0000365F0000}"/>
    <cellStyle name="SAPBEXexcGood3 2 3 2 3 3" xfId="31843" xr:uid="{00000000-0005-0000-0000-0000375F0000}"/>
    <cellStyle name="SAPBEXexcGood3 2 3 2 4" xfId="16217" xr:uid="{00000000-0005-0000-0000-0000385F0000}"/>
    <cellStyle name="SAPBEXexcGood3 2 3 2 4 2" xfId="29864" xr:uid="{00000000-0005-0000-0000-0000395F0000}"/>
    <cellStyle name="SAPBEXexcGood3 2 3 2 5" xfId="22186" xr:uid="{00000000-0005-0000-0000-00003A5F0000}"/>
    <cellStyle name="SAPBEXexcGood3 2 3 2 5 2" xfId="35649" xr:uid="{00000000-0005-0000-0000-00003B5F0000}"/>
    <cellStyle name="SAPBEXexcGood3 2 3 2 6" xfId="27938" xr:uid="{00000000-0005-0000-0000-00003C5F0000}"/>
    <cellStyle name="SAPBEXexcGood3 2 3 2 7" xfId="11500" xr:uid="{00000000-0005-0000-0000-00003D5F0000}"/>
    <cellStyle name="SAPBEXexcGood3 2 3 3" xfId="18802" xr:uid="{00000000-0005-0000-0000-00003E5F0000}"/>
    <cellStyle name="SAPBEXexcGood3 2 3 3 2" xfId="24574" xr:uid="{00000000-0005-0000-0000-00003F5F0000}"/>
    <cellStyle name="SAPBEXexcGood3 2 3 3 3" xfId="32276" xr:uid="{00000000-0005-0000-0000-0000405F0000}"/>
    <cellStyle name="SAPBEXexcGood3 2 3 4" xfId="18366" xr:uid="{00000000-0005-0000-0000-0000415F0000}"/>
    <cellStyle name="SAPBEXexcGood3 2 3 4 2" xfId="24146" xr:uid="{00000000-0005-0000-0000-0000425F0000}"/>
    <cellStyle name="SAPBEXexcGood3 2 3 4 3" xfId="31847" xr:uid="{00000000-0005-0000-0000-0000435F0000}"/>
    <cellStyle name="SAPBEXexcGood3 2 3 5" xfId="15131" xr:uid="{00000000-0005-0000-0000-0000445F0000}"/>
    <cellStyle name="SAPBEXexcGood3 2 3 5 2" xfId="28966" xr:uid="{00000000-0005-0000-0000-0000455F0000}"/>
    <cellStyle name="SAPBEXexcGood3 2 3 6" xfId="21287" xr:uid="{00000000-0005-0000-0000-0000465F0000}"/>
    <cellStyle name="SAPBEXexcGood3 2 3 6 2" xfId="34750" xr:uid="{00000000-0005-0000-0000-0000475F0000}"/>
    <cellStyle name="SAPBEXexcGood3 2 3 7" xfId="27039" xr:uid="{00000000-0005-0000-0000-0000485F0000}"/>
    <cellStyle name="SAPBEXexcGood3 2 3 8" xfId="10839" xr:uid="{00000000-0005-0000-0000-0000495F0000}"/>
    <cellStyle name="SAPBEXexcGood3 2 4" xfId="5423" xr:uid="{00000000-0005-0000-0000-00004A5F0000}"/>
    <cellStyle name="SAPBEXexcGood3 2 4 2" xfId="6510" xr:uid="{00000000-0005-0000-0000-00004B5F0000}"/>
    <cellStyle name="SAPBEXexcGood3 2 4 2 2" xfId="19870" xr:uid="{00000000-0005-0000-0000-00004C5F0000}"/>
    <cellStyle name="SAPBEXexcGood3 2 4 2 2 2" xfId="25640" xr:uid="{00000000-0005-0000-0000-00004D5F0000}"/>
    <cellStyle name="SAPBEXexcGood3 2 4 2 2 3" xfId="33343" xr:uid="{00000000-0005-0000-0000-00004E5F0000}"/>
    <cellStyle name="SAPBEXexcGood3 2 4 2 3" xfId="20527" xr:uid="{00000000-0005-0000-0000-00004F5F0000}"/>
    <cellStyle name="SAPBEXexcGood3 2 4 2 3 2" xfId="26292" xr:uid="{00000000-0005-0000-0000-0000505F0000}"/>
    <cellStyle name="SAPBEXexcGood3 2 4 2 3 3" xfId="33996" xr:uid="{00000000-0005-0000-0000-0000515F0000}"/>
    <cellStyle name="SAPBEXexcGood3 2 4 2 4" xfId="16339" xr:uid="{00000000-0005-0000-0000-0000525F0000}"/>
    <cellStyle name="SAPBEXexcGood3 2 4 2 4 2" xfId="29978" xr:uid="{00000000-0005-0000-0000-0000535F0000}"/>
    <cellStyle name="SAPBEXexcGood3 2 4 2 5" xfId="22300" xr:uid="{00000000-0005-0000-0000-0000545F0000}"/>
    <cellStyle name="SAPBEXexcGood3 2 4 2 5 2" xfId="35763" xr:uid="{00000000-0005-0000-0000-0000555F0000}"/>
    <cellStyle name="SAPBEXexcGood3 2 4 2 6" xfId="28052" xr:uid="{00000000-0005-0000-0000-0000565F0000}"/>
    <cellStyle name="SAPBEXexcGood3 2 4 2 7" xfId="11572" xr:uid="{00000000-0005-0000-0000-0000575F0000}"/>
    <cellStyle name="SAPBEXexcGood3 2 4 3" xfId="18918" xr:uid="{00000000-0005-0000-0000-0000585F0000}"/>
    <cellStyle name="SAPBEXexcGood3 2 4 3 2" xfId="24690" xr:uid="{00000000-0005-0000-0000-0000595F0000}"/>
    <cellStyle name="SAPBEXexcGood3 2 4 3 3" xfId="32392" xr:uid="{00000000-0005-0000-0000-00005A5F0000}"/>
    <cellStyle name="SAPBEXexcGood3 2 4 4" xfId="18060" xr:uid="{00000000-0005-0000-0000-00005B5F0000}"/>
    <cellStyle name="SAPBEXexcGood3 2 4 4 2" xfId="23862" xr:uid="{00000000-0005-0000-0000-00005C5F0000}"/>
    <cellStyle name="SAPBEXexcGood3 2 4 4 3" xfId="31559" xr:uid="{00000000-0005-0000-0000-00005D5F0000}"/>
    <cellStyle name="SAPBEXexcGood3 2 4 5" xfId="15253" xr:uid="{00000000-0005-0000-0000-00005E5F0000}"/>
    <cellStyle name="SAPBEXexcGood3 2 4 5 2" xfId="29080" xr:uid="{00000000-0005-0000-0000-00005F5F0000}"/>
    <cellStyle name="SAPBEXexcGood3 2 4 6" xfId="21401" xr:uid="{00000000-0005-0000-0000-0000605F0000}"/>
    <cellStyle name="SAPBEXexcGood3 2 4 6 2" xfId="34864" xr:uid="{00000000-0005-0000-0000-0000615F0000}"/>
    <cellStyle name="SAPBEXexcGood3 2 4 7" xfId="27153" xr:uid="{00000000-0005-0000-0000-0000625F0000}"/>
    <cellStyle name="SAPBEXexcGood3 2 4 8" xfId="10911" xr:uid="{00000000-0005-0000-0000-0000635F0000}"/>
    <cellStyle name="SAPBEXexcGood3 2 5" xfId="17136" xr:uid="{00000000-0005-0000-0000-0000645F0000}"/>
    <cellStyle name="SAPBEXexcGood3 2 5 2" xfId="22977" xr:uid="{00000000-0005-0000-0000-0000655F0000}"/>
    <cellStyle name="SAPBEXexcGood3 2 5 2 2" xfId="36440" xr:uid="{00000000-0005-0000-0000-0000665F0000}"/>
    <cellStyle name="SAPBEXexcGood3 2 5 3" xfId="30658" xr:uid="{00000000-0005-0000-0000-0000675F0000}"/>
    <cellStyle name="SAPBEXexcGood3 2 6" xfId="18409" xr:uid="{00000000-0005-0000-0000-0000685F0000}"/>
    <cellStyle name="SAPBEXexcGood3 2 6 2" xfId="24187" xr:uid="{00000000-0005-0000-0000-0000695F0000}"/>
    <cellStyle name="SAPBEXexcGood3 2 6 3" xfId="31888" xr:uid="{00000000-0005-0000-0000-00006A5F0000}"/>
    <cellStyle name="SAPBEXexcGood3 2 7" xfId="11978" xr:uid="{00000000-0005-0000-0000-00006B5F0000}"/>
    <cellStyle name="SAPBEXexcGood3 2 7 2" xfId="28521" xr:uid="{00000000-0005-0000-0000-00006C5F0000}"/>
    <cellStyle name="SAPBEXexcGood3 2 8" xfId="7476" xr:uid="{00000000-0005-0000-0000-00006D5F0000}"/>
    <cellStyle name="SAPBEXexcGood3 3" xfId="4229" xr:uid="{00000000-0005-0000-0000-00006E5F0000}"/>
    <cellStyle name="SAPBEXexcGood3 3 10" xfId="10167" xr:uid="{00000000-0005-0000-0000-00006F5F0000}"/>
    <cellStyle name="SAPBEXexcGood3 3 2" xfId="5209" xr:uid="{00000000-0005-0000-0000-0000705F0000}"/>
    <cellStyle name="SAPBEXexcGood3 3 2 2" xfId="5940" xr:uid="{00000000-0005-0000-0000-0000715F0000}"/>
    <cellStyle name="SAPBEXexcGood3 3 2 2 2" xfId="7027" xr:uid="{00000000-0005-0000-0000-0000725F0000}"/>
    <cellStyle name="SAPBEXexcGood3 3 2 2 2 2" xfId="20323" xr:uid="{00000000-0005-0000-0000-0000735F0000}"/>
    <cellStyle name="SAPBEXexcGood3 3 2 2 2 2 2" xfId="26093" xr:uid="{00000000-0005-0000-0000-0000745F0000}"/>
    <cellStyle name="SAPBEXexcGood3 3 2 2 2 2 3" xfId="33796" xr:uid="{00000000-0005-0000-0000-0000755F0000}"/>
    <cellStyle name="SAPBEXexcGood3 3 2 2 2 3" xfId="20523" xr:uid="{00000000-0005-0000-0000-0000765F0000}"/>
    <cellStyle name="SAPBEXexcGood3 3 2 2 2 3 2" xfId="26288" xr:uid="{00000000-0005-0000-0000-0000775F0000}"/>
    <cellStyle name="SAPBEXexcGood3 3 2 2 2 3 3" xfId="33992" xr:uid="{00000000-0005-0000-0000-0000785F0000}"/>
    <cellStyle name="SAPBEXexcGood3 3 2 2 2 4" xfId="16855" xr:uid="{00000000-0005-0000-0000-0000795F0000}"/>
    <cellStyle name="SAPBEXexcGood3 3 2 2 2 4 2" xfId="30408" xr:uid="{00000000-0005-0000-0000-00007A5F0000}"/>
    <cellStyle name="SAPBEXexcGood3 3 2 2 2 5" xfId="22731" xr:uid="{00000000-0005-0000-0000-00007B5F0000}"/>
    <cellStyle name="SAPBEXexcGood3 3 2 2 2 5 2" xfId="36194" xr:uid="{00000000-0005-0000-0000-00007C5F0000}"/>
    <cellStyle name="SAPBEXexcGood3 3 2 2 2 6" xfId="28483" xr:uid="{00000000-0005-0000-0000-00007D5F0000}"/>
    <cellStyle name="SAPBEXexcGood3 3 2 2 2 7" xfId="11879" xr:uid="{00000000-0005-0000-0000-00007E5F0000}"/>
    <cellStyle name="SAPBEXexcGood3 3 2 2 3" xfId="19374" xr:uid="{00000000-0005-0000-0000-00007F5F0000}"/>
    <cellStyle name="SAPBEXexcGood3 3 2 2 3 2" xfId="25145" xr:uid="{00000000-0005-0000-0000-0000805F0000}"/>
    <cellStyle name="SAPBEXexcGood3 3 2 2 3 3" xfId="32847" xr:uid="{00000000-0005-0000-0000-0000815F0000}"/>
    <cellStyle name="SAPBEXexcGood3 3 2 2 4" xfId="18336" xr:uid="{00000000-0005-0000-0000-0000825F0000}"/>
    <cellStyle name="SAPBEXexcGood3 3 2 2 4 2" xfId="24116" xr:uid="{00000000-0005-0000-0000-0000835F0000}"/>
    <cellStyle name="SAPBEXexcGood3 3 2 2 4 3" xfId="31817" xr:uid="{00000000-0005-0000-0000-0000845F0000}"/>
    <cellStyle name="SAPBEXexcGood3 3 2 2 5" xfId="15769" xr:uid="{00000000-0005-0000-0000-0000855F0000}"/>
    <cellStyle name="SAPBEXexcGood3 3 2 2 5 2" xfId="29510" xr:uid="{00000000-0005-0000-0000-0000865F0000}"/>
    <cellStyle name="SAPBEXexcGood3 3 2 2 6" xfId="21832" xr:uid="{00000000-0005-0000-0000-0000875F0000}"/>
    <cellStyle name="SAPBEXexcGood3 3 2 2 6 2" xfId="35295" xr:uid="{00000000-0005-0000-0000-0000885F0000}"/>
    <cellStyle name="SAPBEXexcGood3 3 2 2 7" xfId="27584" xr:uid="{00000000-0005-0000-0000-0000895F0000}"/>
    <cellStyle name="SAPBEXexcGood3 3 2 2 8" xfId="11218" xr:uid="{00000000-0005-0000-0000-00008A5F0000}"/>
    <cellStyle name="SAPBEXexcGood3 3 2 3" xfId="6297" xr:uid="{00000000-0005-0000-0000-00008B5F0000}"/>
    <cellStyle name="SAPBEXexcGood3 3 2 3 2" xfId="19668" xr:uid="{00000000-0005-0000-0000-00008C5F0000}"/>
    <cellStyle name="SAPBEXexcGood3 3 2 3 2 2" xfId="25438" xr:uid="{00000000-0005-0000-0000-00008D5F0000}"/>
    <cellStyle name="SAPBEXexcGood3 3 2 3 2 3" xfId="33141" xr:uid="{00000000-0005-0000-0000-00008E5F0000}"/>
    <cellStyle name="SAPBEXexcGood3 3 2 3 3" xfId="20494" xr:uid="{00000000-0005-0000-0000-00008F5F0000}"/>
    <cellStyle name="SAPBEXexcGood3 3 2 3 3 2" xfId="26261" xr:uid="{00000000-0005-0000-0000-0000905F0000}"/>
    <cellStyle name="SAPBEXexcGood3 3 2 3 3 3" xfId="33965" xr:uid="{00000000-0005-0000-0000-0000915F0000}"/>
    <cellStyle name="SAPBEXexcGood3 3 2 3 4" xfId="16126" xr:uid="{00000000-0005-0000-0000-0000925F0000}"/>
    <cellStyle name="SAPBEXexcGood3 3 2 3 4 2" xfId="29783" xr:uid="{00000000-0005-0000-0000-0000935F0000}"/>
    <cellStyle name="SAPBEXexcGood3 3 2 3 5" xfId="22105" xr:uid="{00000000-0005-0000-0000-0000945F0000}"/>
    <cellStyle name="SAPBEXexcGood3 3 2 3 5 2" xfId="35568" xr:uid="{00000000-0005-0000-0000-0000955F0000}"/>
    <cellStyle name="SAPBEXexcGood3 3 2 3 6" xfId="27857" xr:uid="{00000000-0005-0000-0000-0000965F0000}"/>
    <cellStyle name="SAPBEXexcGood3 3 2 3 7" xfId="11423" xr:uid="{00000000-0005-0000-0000-0000975F0000}"/>
    <cellStyle name="SAPBEXexcGood3 3 2 4" xfId="18716" xr:uid="{00000000-0005-0000-0000-0000985F0000}"/>
    <cellStyle name="SAPBEXexcGood3 3 2 4 2" xfId="24488" xr:uid="{00000000-0005-0000-0000-0000995F0000}"/>
    <cellStyle name="SAPBEXexcGood3 3 2 4 3" xfId="32190" xr:uid="{00000000-0005-0000-0000-00009A5F0000}"/>
    <cellStyle name="SAPBEXexcGood3 3 2 5" xfId="17623" xr:uid="{00000000-0005-0000-0000-00009B5F0000}"/>
    <cellStyle name="SAPBEXexcGood3 3 2 5 2" xfId="23441" xr:uid="{00000000-0005-0000-0000-00009C5F0000}"/>
    <cellStyle name="SAPBEXexcGood3 3 2 5 2 2" xfId="36904" xr:uid="{00000000-0005-0000-0000-00009D5F0000}"/>
    <cellStyle name="SAPBEXexcGood3 3 2 5 3" xfId="31131" xr:uid="{00000000-0005-0000-0000-00009E5F0000}"/>
    <cellStyle name="SAPBEXexcGood3 3 2 6" xfId="15039" xr:uid="{00000000-0005-0000-0000-00009F5F0000}"/>
    <cellStyle name="SAPBEXexcGood3 3 2 6 2" xfId="28884" xr:uid="{00000000-0005-0000-0000-0000A05F0000}"/>
    <cellStyle name="SAPBEXexcGood3 3 2 7" xfId="21205" xr:uid="{00000000-0005-0000-0000-0000A15F0000}"/>
    <cellStyle name="SAPBEXexcGood3 3 2 7 2" xfId="34668" xr:uid="{00000000-0005-0000-0000-0000A25F0000}"/>
    <cellStyle name="SAPBEXexcGood3 3 2 8" xfId="26958" xr:uid="{00000000-0005-0000-0000-0000A35F0000}"/>
    <cellStyle name="SAPBEXexcGood3 3 2 9" xfId="10761" xr:uid="{00000000-0005-0000-0000-0000A45F0000}"/>
    <cellStyle name="SAPBEXexcGood3 3 3" xfId="5594" xr:uid="{00000000-0005-0000-0000-0000A55F0000}"/>
    <cellStyle name="SAPBEXexcGood3 3 3 2" xfId="6681" xr:uid="{00000000-0005-0000-0000-0000A65F0000}"/>
    <cellStyle name="SAPBEXexcGood3 3 3 2 2" xfId="20008" xr:uid="{00000000-0005-0000-0000-0000A75F0000}"/>
    <cellStyle name="SAPBEXexcGood3 3 3 2 2 2" xfId="25778" xr:uid="{00000000-0005-0000-0000-0000A85F0000}"/>
    <cellStyle name="SAPBEXexcGood3 3 3 2 2 3" xfId="33481" xr:uid="{00000000-0005-0000-0000-0000A95F0000}"/>
    <cellStyle name="SAPBEXexcGood3 3 3 2 3" xfId="17925" xr:uid="{00000000-0005-0000-0000-0000AA5F0000}"/>
    <cellStyle name="SAPBEXexcGood3 3 3 2 3 2" xfId="23735" xr:uid="{00000000-0005-0000-0000-0000AB5F0000}"/>
    <cellStyle name="SAPBEXexcGood3 3 3 2 3 2 2" xfId="37198" xr:uid="{00000000-0005-0000-0000-0000AC5F0000}"/>
    <cellStyle name="SAPBEXexcGood3 3 3 2 3 3" xfId="31429" xr:uid="{00000000-0005-0000-0000-0000AD5F0000}"/>
    <cellStyle name="SAPBEXexcGood3 3 3 2 4" xfId="16509" xr:uid="{00000000-0005-0000-0000-0000AE5F0000}"/>
    <cellStyle name="SAPBEXexcGood3 3 3 2 4 2" xfId="30106" xr:uid="{00000000-0005-0000-0000-0000AF5F0000}"/>
    <cellStyle name="SAPBEXexcGood3 3 3 2 5" xfId="22429" xr:uid="{00000000-0005-0000-0000-0000B05F0000}"/>
    <cellStyle name="SAPBEXexcGood3 3 3 2 5 2" xfId="35892" xr:uid="{00000000-0005-0000-0000-0000B15F0000}"/>
    <cellStyle name="SAPBEXexcGood3 3 3 2 6" xfId="28181" xr:uid="{00000000-0005-0000-0000-0000B25F0000}"/>
    <cellStyle name="SAPBEXexcGood3 3 3 2 7" xfId="11674" xr:uid="{00000000-0005-0000-0000-0000B35F0000}"/>
    <cellStyle name="SAPBEXexcGood3 3 3 3" xfId="19059" xr:uid="{00000000-0005-0000-0000-0000B45F0000}"/>
    <cellStyle name="SAPBEXexcGood3 3 3 3 2" xfId="24831" xr:uid="{00000000-0005-0000-0000-0000B55F0000}"/>
    <cellStyle name="SAPBEXexcGood3 3 3 3 3" xfId="32533" xr:uid="{00000000-0005-0000-0000-0000B65F0000}"/>
    <cellStyle name="SAPBEXexcGood3 3 3 4" xfId="18078" xr:uid="{00000000-0005-0000-0000-0000B75F0000}"/>
    <cellStyle name="SAPBEXexcGood3 3 3 4 2" xfId="23880" xr:uid="{00000000-0005-0000-0000-0000B85F0000}"/>
    <cellStyle name="SAPBEXexcGood3 3 3 4 3" xfId="31577" xr:uid="{00000000-0005-0000-0000-0000B95F0000}"/>
    <cellStyle name="SAPBEXexcGood3 3 3 5" xfId="15423" xr:uid="{00000000-0005-0000-0000-0000BA5F0000}"/>
    <cellStyle name="SAPBEXexcGood3 3 3 5 2" xfId="29208" xr:uid="{00000000-0005-0000-0000-0000BB5F0000}"/>
    <cellStyle name="SAPBEXexcGood3 3 3 6" xfId="21530" xr:uid="{00000000-0005-0000-0000-0000BC5F0000}"/>
    <cellStyle name="SAPBEXexcGood3 3 3 6 2" xfId="34993" xr:uid="{00000000-0005-0000-0000-0000BD5F0000}"/>
    <cellStyle name="SAPBEXexcGood3 3 3 7" xfId="27282" xr:uid="{00000000-0005-0000-0000-0000BE5F0000}"/>
    <cellStyle name="SAPBEXexcGood3 3 3 8" xfId="11013" xr:uid="{00000000-0005-0000-0000-0000BF5F0000}"/>
    <cellStyle name="SAPBEXexcGood3 3 4" xfId="6040" xr:uid="{00000000-0005-0000-0000-0000C05F0000}"/>
    <cellStyle name="SAPBEXexcGood3 3 4 2" xfId="19453" xr:uid="{00000000-0005-0000-0000-0000C15F0000}"/>
    <cellStyle name="SAPBEXexcGood3 3 4 2 2" xfId="25223" xr:uid="{00000000-0005-0000-0000-0000C25F0000}"/>
    <cellStyle name="SAPBEXexcGood3 3 4 2 3" xfId="32926" xr:uid="{00000000-0005-0000-0000-0000C35F0000}"/>
    <cellStyle name="SAPBEXexcGood3 3 4 3" xfId="17539" xr:uid="{00000000-0005-0000-0000-0000C45F0000}"/>
    <cellStyle name="SAPBEXexcGood3 3 4 3 2" xfId="23360" xr:uid="{00000000-0005-0000-0000-0000C55F0000}"/>
    <cellStyle name="SAPBEXexcGood3 3 4 3 2 2" xfId="36823" xr:uid="{00000000-0005-0000-0000-0000C65F0000}"/>
    <cellStyle name="SAPBEXexcGood3 3 4 3 3" xfId="31048" xr:uid="{00000000-0005-0000-0000-0000C75F0000}"/>
    <cellStyle name="SAPBEXexcGood3 3 4 4" xfId="15869" xr:uid="{00000000-0005-0000-0000-0000C85F0000}"/>
    <cellStyle name="SAPBEXexcGood3 3 4 4 2" xfId="29581" xr:uid="{00000000-0005-0000-0000-0000C95F0000}"/>
    <cellStyle name="SAPBEXexcGood3 3 4 5" xfId="21903" xr:uid="{00000000-0005-0000-0000-0000CA5F0000}"/>
    <cellStyle name="SAPBEXexcGood3 3 4 5 2" xfId="35366" xr:uid="{00000000-0005-0000-0000-0000CB5F0000}"/>
    <cellStyle name="SAPBEXexcGood3 3 4 6" xfId="27655" xr:uid="{00000000-0005-0000-0000-0000CC5F0000}"/>
    <cellStyle name="SAPBEXexcGood3 3 4 7" xfId="11281" xr:uid="{00000000-0005-0000-0000-0000CD5F0000}"/>
    <cellStyle name="SAPBEXexcGood3 3 5" xfId="18284" xr:uid="{00000000-0005-0000-0000-0000CE5F0000}"/>
    <cellStyle name="SAPBEXexcGood3 3 5 2" xfId="24066" xr:uid="{00000000-0005-0000-0000-0000CF5F0000}"/>
    <cellStyle name="SAPBEXexcGood3 3 5 3" xfId="31767" xr:uid="{00000000-0005-0000-0000-0000D05F0000}"/>
    <cellStyle name="SAPBEXexcGood3 3 6" xfId="20456" xr:uid="{00000000-0005-0000-0000-0000D15F0000}"/>
    <cellStyle name="SAPBEXexcGood3 3 6 2" xfId="26224" xr:uid="{00000000-0005-0000-0000-0000D25F0000}"/>
    <cellStyle name="SAPBEXexcGood3 3 6 3" xfId="33928" xr:uid="{00000000-0005-0000-0000-0000D35F0000}"/>
    <cellStyle name="SAPBEXexcGood3 3 7" xfId="14308" xr:uid="{00000000-0005-0000-0000-0000D45F0000}"/>
    <cellStyle name="SAPBEXexcGood3 3 7 2" xfId="28660" xr:uid="{00000000-0005-0000-0000-0000D55F0000}"/>
    <cellStyle name="SAPBEXexcGood3 3 8" xfId="21003" xr:uid="{00000000-0005-0000-0000-0000D65F0000}"/>
    <cellStyle name="SAPBEXexcGood3 3 8 2" xfId="34466" xr:uid="{00000000-0005-0000-0000-0000D75F0000}"/>
    <cellStyle name="SAPBEXexcGood3 3 9" xfId="26758" xr:uid="{00000000-0005-0000-0000-0000D85F0000}"/>
    <cellStyle name="SAPBEXexcGood3 4" xfId="5492" xr:uid="{00000000-0005-0000-0000-0000D95F0000}"/>
    <cellStyle name="SAPBEXexcGood3 4 2" xfId="6579" xr:uid="{00000000-0005-0000-0000-0000DA5F0000}"/>
    <cellStyle name="SAPBEXexcGood3 4 2 2" xfId="19930" xr:uid="{00000000-0005-0000-0000-0000DB5F0000}"/>
    <cellStyle name="SAPBEXexcGood3 4 2 2 2" xfId="25700" xr:uid="{00000000-0005-0000-0000-0000DC5F0000}"/>
    <cellStyle name="SAPBEXexcGood3 4 2 2 3" xfId="33403" xr:uid="{00000000-0005-0000-0000-0000DD5F0000}"/>
    <cellStyle name="SAPBEXexcGood3 4 2 3" xfId="19216" xr:uid="{00000000-0005-0000-0000-0000DE5F0000}"/>
    <cellStyle name="SAPBEXexcGood3 4 2 3 2" xfId="24987" xr:uid="{00000000-0005-0000-0000-0000DF5F0000}"/>
    <cellStyle name="SAPBEXexcGood3 4 2 3 3" xfId="32689" xr:uid="{00000000-0005-0000-0000-0000E05F0000}"/>
    <cellStyle name="SAPBEXexcGood3 4 2 4" xfId="16408" xr:uid="{00000000-0005-0000-0000-0000E15F0000}"/>
    <cellStyle name="SAPBEXexcGood3 4 2 4 2" xfId="30035" xr:uid="{00000000-0005-0000-0000-0000E25F0000}"/>
    <cellStyle name="SAPBEXexcGood3 4 2 5" xfId="22357" xr:uid="{00000000-0005-0000-0000-0000E35F0000}"/>
    <cellStyle name="SAPBEXexcGood3 4 2 5 2" xfId="35820" xr:uid="{00000000-0005-0000-0000-0000E45F0000}"/>
    <cellStyle name="SAPBEXexcGood3 4 2 6" xfId="28109" xr:uid="{00000000-0005-0000-0000-0000E55F0000}"/>
    <cellStyle name="SAPBEXexcGood3 4 2 7" xfId="11612" xr:uid="{00000000-0005-0000-0000-0000E65F0000}"/>
    <cellStyle name="SAPBEXexcGood3 4 3" xfId="18979" xr:uid="{00000000-0005-0000-0000-0000E75F0000}"/>
    <cellStyle name="SAPBEXexcGood3 4 3 2" xfId="24751" xr:uid="{00000000-0005-0000-0000-0000E85F0000}"/>
    <cellStyle name="SAPBEXexcGood3 4 3 3" xfId="32453" xr:uid="{00000000-0005-0000-0000-0000E95F0000}"/>
    <cellStyle name="SAPBEXexcGood3 4 4" xfId="18470" xr:uid="{00000000-0005-0000-0000-0000EA5F0000}"/>
    <cellStyle name="SAPBEXexcGood3 4 4 2" xfId="24245" xr:uid="{00000000-0005-0000-0000-0000EB5F0000}"/>
    <cellStyle name="SAPBEXexcGood3 4 4 3" xfId="31946" xr:uid="{00000000-0005-0000-0000-0000EC5F0000}"/>
    <cellStyle name="SAPBEXexcGood3 4 5" xfId="15322" xr:uid="{00000000-0005-0000-0000-0000ED5F0000}"/>
    <cellStyle name="SAPBEXexcGood3 4 5 2" xfId="29137" xr:uid="{00000000-0005-0000-0000-0000EE5F0000}"/>
    <cellStyle name="SAPBEXexcGood3 4 6" xfId="21458" xr:uid="{00000000-0005-0000-0000-0000EF5F0000}"/>
    <cellStyle name="SAPBEXexcGood3 4 6 2" xfId="34921" xr:uid="{00000000-0005-0000-0000-0000F05F0000}"/>
    <cellStyle name="SAPBEXexcGood3 4 7" xfId="27210" xr:uid="{00000000-0005-0000-0000-0000F15F0000}"/>
    <cellStyle name="SAPBEXexcGood3 4 8" xfId="10951" xr:uid="{00000000-0005-0000-0000-0000F25F0000}"/>
    <cellStyle name="SAPBEXexcGood3 5" xfId="17022" xr:uid="{00000000-0005-0000-0000-0000F35F0000}"/>
    <cellStyle name="SAPBEXexcGood3 5 2" xfId="22868" xr:uid="{00000000-0005-0000-0000-0000F45F0000}"/>
    <cellStyle name="SAPBEXexcGood3 5 2 2" xfId="36331" xr:uid="{00000000-0005-0000-0000-0000F55F0000}"/>
    <cellStyle name="SAPBEXexcGood3 5 3" xfId="30549" xr:uid="{00000000-0005-0000-0000-0000F65F0000}"/>
    <cellStyle name="SAPBEXexcGood3 6" xfId="17523" xr:uid="{00000000-0005-0000-0000-0000F75F0000}"/>
    <cellStyle name="SAPBEXexcGood3 6 2" xfId="23344" xr:uid="{00000000-0005-0000-0000-0000F85F0000}"/>
    <cellStyle name="SAPBEXexcGood3 6 2 2" xfId="36807" xr:uid="{00000000-0005-0000-0000-0000F95F0000}"/>
    <cellStyle name="SAPBEXexcGood3 6 3" xfId="31032" xr:uid="{00000000-0005-0000-0000-0000FA5F0000}"/>
    <cellStyle name="SAPBEXexcGood3 7" xfId="12121" xr:uid="{00000000-0005-0000-0000-0000FB5F0000}"/>
    <cellStyle name="SAPBEXexcGood3 7 2" xfId="28567" xr:uid="{00000000-0005-0000-0000-0000FC5F0000}"/>
    <cellStyle name="SAPBEXexcGood3 8" xfId="7273" xr:uid="{00000000-0005-0000-0000-0000FD5F0000}"/>
    <cellStyle name="SAPBEXexcGood3 9" xfId="37373" xr:uid="{00000000-0005-0000-0000-0000FE5F0000}"/>
    <cellStyle name="SAPBEXfilterDrill" xfId="389" xr:uid="{00000000-0005-0000-0000-0000FF5F0000}"/>
    <cellStyle name="SAPBEXfilterDrill 10" xfId="37374" xr:uid="{00000000-0005-0000-0000-000000600000}"/>
    <cellStyle name="SAPBEXfilterDrill 2" xfId="626" xr:uid="{00000000-0005-0000-0000-000001600000}"/>
    <cellStyle name="SAPBEXfilterDrill 2 2" xfId="7477" xr:uid="{00000000-0005-0000-0000-000002600000}"/>
    <cellStyle name="SAPBEXfilterDrill 3" xfId="5062" xr:uid="{00000000-0005-0000-0000-000003600000}"/>
    <cellStyle name="SAPBEXfilterDrill 3 10" xfId="10667" xr:uid="{00000000-0005-0000-0000-000004600000}"/>
    <cellStyle name="SAPBEXfilterDrill 3 2" xfId="5650" xr:uid="{00000000-0005-0000-0000-000005600000}"/>
    <cellStyle name="SAPBEXfilterDrill 3 2 2" xfId="6737" xr:uid="{00000000-0005-0000-0000-000006600000}"/>
    <cellStyle name="SAPBEXfilterDrill 3 2 2 2" xfId="20059" xr:uid="{00000000-0005-0000-0000-000007600000}"/>
    <cellStyle name="SAPBEXfilterDrill 3 2 2 2 2" xfId="25829" xr:uid="{00000000-0005-0000-0000-000008600000}"/>
    <cellStyle name="SAPBEXfilterDrill 3 2 2 2 3" xfId="33532" xr:uid="{00000000-0005-0000-0000-000009600000}"/>
    <cellStyle name="SAPBEXfilterDrill 3 2 2 3" xfId="20615" xr:uid="{00000000-0005-0000-0000-00000A600000}"/>
    <cellStyle name="SAPBEXfilterDrill 3 2 2 3 2" xfId="26379" xr:uid="{00000000-0005-0000-0000-00000B600000}"/>
    <cellStyle name="SAPBEXfilterDrill 3 2 2 3 3" xfId="34084" xr:uid="{00000000-0005-0000-0000-00000C600000}"/>
    <cellStyle name="SAPBEXfilterDrill 3 2 2 4" xfId="16565" xr:uid="{00000000-0005-0000-0000-00000D600000}"/>
    <cellStyle name="SAPBEXfilterDrill 3 2 2 4 2" xfId="30153" xr:uid="{00000000-0005-0000-0000-00000E600000}"/>
    <cellStyle name="SAPBEXfilterDrill 3 2 2 5" xfId="22476" xr:uid="{00000000-0005-0000-0000-00000F600000}"/>
    <cellStyle name="SAPBEXfilterDrill 3 2 2 5 2" xfId="35939" xr:uid="{00000000-0005-0000-0000-000010600000}"/>
    <cellStyle name="SAPBEXfilterDrill 3 2 2 6" xfId="28228" xr:uid="{00000000-0005-0000-0000-000011600000}"/>
    <cellStyle name="SAPBEXfilterDrill 3 2 2 7" xfId="11688" xr:uid="{00000000-0005-0000-0000-000012600000}"/>
    <cellStyle name="SAPBEXfilterDrill 3 2 3" xfId="19109" xr:uid="{00000000-0005-0000-0000-000013600000}"/>
    <cellStyle name="SAPBEXfilterDrill 3 2 3 2" xfId="24881" xr:uid="{00000000-0005-0000-0000-000014600000}"/>
    <cellStyle name="SAPBEXfilterDrill 3 2 3 3" xfId="32583" xr:uid="{00000000-0005-0000-0000-000015600000}"/>
    <cellStyle name="SAPBEXfilterDrill 3 2 4" xfId="20771" xr:uid="{00000000-0005-0000-0000-000016600000}"/>
    <cellStyle name="SAPBEXfilterDrill 3 2 4 2" xfId="26534" xr:uid="{00000000-0005-0000-0000-000017600000}"/>
    <cellStyle name="SAPBEXfilterDrill 3 2 4 3" xfId="34239" xr:uid="{00000000-0005-0000-0000-000018600000}"/>
    <cellStyle name="SAPBEXfilterDrill 3 2 5" xfId="15479" xr:uid="{00000000-0005-0000-0000-000019600000}"/>
    <cellStyle name="SAPBEXfilterDrill 3 2 5 2" xfId="29255" xr:uid="{00000000-0005-0000-0000-00001A600000}"/>
    <cellStyle name="SAPBEXfilterDrill 3 2 6" xfId="21577" xr:uid="{00000000-0005-0000-0000-00001B600000}"/>
    <cellStyle name="SAPBEXfilterDrill 3 2 6 2" xfId="35040" xr:uid="{00000000-0005-0000-0000-00001C600000}"/>
    <cellStyle name="SAPBEXfilterDrill 3 2 7" xfId="27329" xr:uid="{00000000-0005-0000-0000-00001D600000}"/>
    <cellStyle name="SAPBEXfilterDrill 3 2 8" xfId="11027" xr:uid="{00000000-0005-0000-0000-00001E600000}"/>
    <cellStyle name="SAPBEXfilterDrill 3 3" xfId="5823" xr:uid="{00000000-0005-0000-0000-00001F600000}"/>
    <cellStyle name="SAPBEXfilterDrill 3 3 2" xfId="6910" xr:uid="{00000000-0005-0000-0000-000020600000}"/>
    <cellStyle name="SAPBEXfilterDrill 3 3 2 2" xfId="20206" xr:uid="{00000000-0005-0000-0000-000021600000}"/>
    <cellStyle name="SAPBEXfilterDrill 3 3 2 2 2" xfId="25976" xr:uid="{00000000-0005-0000-0000-000022600000}"/>
    <cellStyle name="SAPBEXfilterDrill 3 3 2 2 3" xfId="33679" xr:uid="{00000000-0005-0000-0000-000023600000}"/>
    <cellStyle name="SAPBEXfilterDrill 3 3 2 3" xfId="18033" xr:uid="{00000000-0005-0000-0000-000024600000}"/>
    <cellStyle name="SAPBEXfilterDrill 3 3 2 3 2" xfId="23837" xr:uid="{00000000-0005-0000-0000-000025600000}"/>
    <cellStyle name="SAPBEXfilterDrill 3 3 2 3 3" xfId="31534" xr:uid="{00000000-0005-0000-0000-000026600000}"/>
    <cellStyle name="SAPBEXfilterDrill 3 3 2 4" xfId="16738" xr:uid="{00000000-0005-0000-0000-000027600000}"/>
    <cellStyle name="SAPBEXfilterDrill 3 3 2 4 2" xfId="30291" xr:uid="{00000000-0005-0000-0000-000028600000}"/>
    <cellStyle name="SAPBEXfilterDrill 3 3 2 5" xfId="22614" xr:uid="{00000000-0005-0000-0000-000029600000}"/>
    <cellStyle name="SAPBEXfilterDrill 3 3 2 5 2" xfId="36077" xr:uid="{00000000-0005-0000-0000-00002A600000}"/>
    <cellStyle name="SAPBEXfilterDrill 3 3 2 6" xfId="28366" xr:uid="{00000000-0005-0000-0000-00002B600000}"/>
    <cellStyle name="SAPBEXfilterDrill 3 3 2 7" xfId="11789" xr:uid="{00000000-0005-0000-0000-00002C600000}"/>
    <cellStyle name="SAPBEXfilterDrill 3 3 3" xfId="19257" xr:uid="{00000000-0005-0000-0000-00002D600000}"/>
    <cellStyle name="SAPBEXfilterDrill 3 3 3 2" xfId="25028" xr:uid="{00000000-0005-0000-0000-00002E600000}"/>
    <cellStyle name="SAPBEXfilterDrill 3 3 3 3" xfId="32730" xr:uid="{00000000-0005-0000-0000-00002F600000}"/>
    <cellStyle name="SAPBEXfilterDrill 3 3 4" xfId="18104" xr:uid="{00000000-0005-0000-0000-000030600000}"/>
    <cellStyle name="SAPBEXfilterDrill 3 3 4 2" xfId="23906" xr:uid="{00000000-0005-0000-0000-000031600000}"/>
    <cellStyle name="SAPBEXfilterDrill 3 3 4 3" xfId="31603" xr:uid="{00000000-0005-0000-0000-000032600000}"/>
    <cellStyle name="SAPBEXfilterDrill 3 3 5" xfId="15652" xr:uid="{00000000-0005-0000-0000-000033600000}"/>
    <cellStyle name="SAPBEXfilterDrill 3 3 5 2" xfId="29393" xr:uid="{00000000-0005-0000-0000-000034600000}"/>
    <cellStyle name="SAPBEXfilterDrill 3 3 6" xfId="21715" xr:uid="{00000000-0005-0000-0000-000035600000}"/>
    <cellStyle name="SAPBEXfilterDrill 3 3 6 2" xfId="35178" xr:uid="{00000000-0005-0000-0000-000036600000}"/>
    <cellStyle name="SAPBEXfilterDrill 3 3 7" xfId="27467" xr:uid="{00000000-0005-0000-0000-000037600000}"/>
    <cellStyle name="SAPBEXfilterDrill 3 3 8" xfId="11128" xr:uid="{00000000-0005-0000-0000-000038600000}"/>
    <cellStyle name="SAPBEXfilterDrill 3 4" xfId="6154" xr:uid="{00000000-0005-0000-0000-000039600000}"/>
    <cellStyle name="SAPBEXfilterDrill 3 4 2" xfId="19546" xr:uid="{00000000-0005-0000-0000-00003A600000}"/>
    <cellStyle name="SAPBEXfilterDrill 3 4 2 2" xfId="25316" xr:uid="{00000000-0005-0000-0000-00003B600000}"/>
    <cellStyle name="SAPBEXfilterDrill 3 4 2 3" xfId="33019" xr:uid="{00000000-0005-0000-0000-00003C600000}"/>
    <cellStyle name="SAPBEXfilterDrill 3 4 3" xfId="17712" xr:uid="{00000000-0005-0000-0000-00003D600000}"/>
    <cellStyle name="SAPBEXfilterDrill 3 4 3 2" xfId="23527" xr:uid="{00000000-0005-0000-0000-00003E600000}"/>
    <cellStyle name="SAPBEXfilterDrill 3 4 3 2 2" xfId="36990" xr:uid="{00000000-0005-0000-0000-00003F600000}"/>
    <cellStyle name="SAPBEXfilterDrill 3 4 3 3" xfId="31218" xr:uid="{00000000-0005-0000-0000-000040600000}"/>
    <cellStyle name="SAPBEXfilterDrill 3 4 4" xfId="15983" xr:uid="{00000000-0005-0000-0000-000041600000}"/>
    <cellStyle name="SAPBEXfilterDrill 3 4 4 2" xfId="29666" xr:uid="{00000000-0005-0000-0000-000042600000}"/>
    <cellStyle name="SAPBEXfilterDrill 3 4 5" xfId="21988" xr:uid="{00000000-0005-0000-0000-000043600000}"/>
    <cellStyle name="SAPBEXfilterDrill 3 4 5 2" xfId="35451" xr:uid="{00000000-0005-0000-0000-000044600000}"/>
    <cellStyle name="SAPBEXfilterDrill 3 4 6" xfId="27740" xr:uid="{00000000-0005-0000-0000-000045600000}"/>
    <cellStyle name="SAPBEXfilterDrill 3 4 7" xfId="11330" xr:uid="{00000000-0005-0000-0000-000046600000}"/>
    <cellStyle name="SAPBEXfilterDrill 3 5" xfId="18594" xr:uid="{00000000-0005-0000-0000-000047600000}"/>
    <cellStyle name="SAPBEXfilterDrill 3 5 2" xfId="24366" xr:uid="{00000000-0005-0000-0000-000048600000}"/>
    <cellStyle name="SAPBEXfilterDrill 3 5 3" xfId="32068" xr:uid="{00000000-0005-0000-0000-000049600000}"/>
    <cellStyle name="SAPBEXfilterDrill 3 6" xfId="17504" xr:uid="{00000000-0005-0000-0000-00004A600000}"/>
    <cellStyle name="SAPBEXfilterDrill 3 6 2" xfId="23327" xr:uid="{00000000-0005-0000-0000-00004B600000}"/>
    <cellStyle name="SAPBEXfilterDrill 3 6 2 2" xfId="36790" xr:uid="{00000000-0005-0000-0000-00004C600000}"/>
    <cellStyle name="SAPBEXfilterDrill 3 6 3" xfId="31015" xr:uid="{00000000-0005-0000-0000-00004D600000}"/>
    <cellStyle name="SAPBEXfilterDrill 3 7" xfId="14892" xr:uid="{00000000-0005-0000-0000-00004E600000}"/>
    <cellStyle name="SAPBEXfilterDrill 3 7 2" xfId="28766" xr:uid="{00000000-0005-0000-0000-00004F600000}"/>
    <cellStyle name="SAPBEXfilterDrill 3 8" xfId="21087" xr:uid="{00000000-0005-0000-0000-000050600000}"/>
    <cellStyle name="SAPBEXfilterDrill 3 8 2" xfId="34550" xr:uid="{00000000-0005-0000-0000-000051600000}"/>
    <cellStyle name="SAPBEXfilterDrill 3 9" xfId="26841" xr:uid="{00000000-0005-0000-0000-000052600000}"/>
    <cellStyle name="SAPBEXfilterDrill 4" xfId="5263" xr:uid="{00000000-0005-0000-0000-000053600000}"/>
    <cellStyle name="SAPBEXfilterDrill 4 2" xfId="6350" xr:uid="{00000000-0005-0000-0000-000054600000}"/>
    <cellStyle name="SAPBEXfilterDrill 4 2 2" xfId="19717" xr:uid="{00000000-0005-0000-0000-000055600000}"/>
    <cellStyle name="SAPBEXfilterDrill 4 2 2 2" xfId="25487" xr:uid="{00000000-0005-0000-0000-000056600000}"/>
    <cellStyle name="SAPBEXfilterDrill 4 2 2 3" xfId="33190" xr:uid="{00000000-0005-0000-0000-000057600000}"/>
    <cellStyle name="SAPBEXfilterDrill 4 2 3" xfId="17707" xr:uid="{00000000-0005-0000-0000-000058600000}"/>
    <cellStyle name="SAPBEXfilterDrill 4 2 3 2" xfId="23522" xr:uid="{00000000-0005-0000-0000-000059600000}"/>
    <cellStyle name="SAPBEXfilterDrill 4 2 3 2 2" xfId="36985" xr:uid="{00000000-0005-0000-0000-00005A600000}"/>
    <cellStyle name="SAPBEXfilterDrill 4 2 3 3" xfId="31213" xr:uid="{00000000-0005-0000-0000-00005B600000}"/>
    <cellStyle name="SAPBEXfilterDrill 4 2 4" xfId="16179" xr:uid="{00000000-0005-0000-0000-00005C600000}"/>
    <cellStyle name="SAPBEXfilterDrill 4 2 4 2" xfId="29827" xr:uid="{00000000-0005-0000-0000-00005D600000}"/>
    <cellStyle name="SAPBEXfilterDrill 4 2 5" xfId="22149" xr:uid="{00000000-0005-0000-0000-00005E600000}"/>
    <cellStyle name="SAPBEXfilterDrill 4 2 5 2" xfId="35612" xr:uid="{00000000-0005-0000-0000-00005F600000}"/>
    <cellStyle name="SAPBEXfilterDrill 4 2 6" xfId="27901" xr:uid="{00000000-0005-0000-0000-000060600000}"/>
    <cellStyle name="SAPBEXfilterDrill 4 2 7" xfId="11463" xr:uid="{00000000-0005-0000-0000-000061600000}"/>
    <cellStyle name="SAPBEXfilterDrill 4 3" xfId="18765" xr:uid="{00000000-0005-0000-0000-000062600000}"/>
    <cellStyle name="SAPBEXfilterDrill 4 3 2" xfId="24537" xr:uid="{00000000-0005-0000-0000-000063600000}"/>
    <cellStyle name="SAPBEXfilterDrill 4 3 3" xfId="32239" xr:uid="{00000000-0005-0000-0000-000064600000}"/>
    <cellStyle name="SAPBEXfilterDrill 4 4" xfId="17593" xr:uid="{00000000-0005-0000-0000-000065600000}"/>
    <cellStyle name="SAPBEXfilterDrill 4 4 2" xfId="23411" xr:uid="{00000000-0005-0000-0000-000066600000}"/>
    <cellStyle name="SAPBEXfilterDrill 4 4 2 2" xfId="36874" xr:uid="{00000000-0005-0000-0000-000067600000}"/>
    <cellStyle name="SAPBEXfilterDrill 4 4 3" xfId="31101" xr:uid="{00000000-0005-0000-0000-000068600000}"/>
    <cellStyle name="SAPBEXfilterDrill 4 5" xfId="15093" xr:uid="{00000000-0005-0000-0000-000069600000}"/>
    <cellStyle name="SAPBEXfilterDrill 4 5 2" xfId="28929" xr:uid="{00000000-0005-0000-0000-00006A600000}"/>
    <cellStyle name="SAPBEXfilterDrill 4 6" xfId="21250" xr:uid="{00000000-0005-0000-0000-00006B600000}"/>
    <cellStyle name="SAPBEXfilterDrill 4 6 2" xfId="34713" xr:uid="{00000000-0005-0000-0000-00006C600000}"/>
    <cellStyle name="SAPBEXfilterDrill 4 7" xfId="27002" xr:uid="{00000000-0005-0000-0000-00006D600000}"/>
    <cellStyle name="SAPBEXfilterDrill 4 8" xfId="10802" xr:uid="{00000000-0005-0000-0000-00006E600000}"/>
    <cellStyle name="SAPBEXfilterDrill 5" xfId="5271" xr:uid="{00000000-0005-0000-0000-00006F600000}"/>
    <cellStyle name="SAPBEXfilterDrill 5 2" xfId="6358" xr:uid="{00000000-0005-0000-0000-000070600000}"/>
    <cellStyle name="SAPBEXfilterDrill 5 2 2" xfId="19725" xr:uid="{00000000-0005-0000-0000-000071600000}"/>
    <cellStyle name="SAPBEXfilterDrill 5 2 2 2" xfId="25495" xr:uid="{00000000-0005-0000-0000-000072600000}"/>
    <cellStyle name="SAPBEXfilterDrill 5 2 2 3" xfId="33198" xr:uid="{00000000-0005-0000-0000-000073600000}"/>
    <cellStyle name="SAPBEXfilterDrill 5 2 3" xfId="17775" xr:uid="{00000000-0005-0000-0000-000074600000}"/>
    <cellStyle name="SAPBEXfilterDrill 5 2 3 2" xfId="23590" xr:uid="{00000000-0005-0000-0000-000075600000}"/>
    <cellStyle name="SAPBEXfilterDrill 5 2 3 2 2" xfId="37053" xr:uid="{00000000-0005-0000-0000-000076600000}"/>
    <cellStyle name="SAPBEXfilterDrill 5 2 3 3" xfId="31281" xr:uid="{00000000-0005-0000-0000-000077600000}"/>
    <cellStyle name="SAPBEXfilterDrill 5 2 4" xfId="16187" xr:uid="{00000000-0005-0000-0000-000078600000}"/>
    <cellStyle name="SAPBEXfilterDrill 5 2 4 2" xfId="29835" xr:uid="{00000000-0005-0000-0000-000079600000}"/>
    <cellStyle name="SAPBEXfilterDrill 5 2 5" xfId="22157" xr:uid="{00000000-0005-0000-0000-00007A600000}"/>
    <cellStyle name="SAPBEXfilterDrill 5 2 5 2" xfId="35620" xr:uid="{00000000-0005-0000-0000-00007B600000}"/>
    <cellStyle name="SAPBEXfilterDrill 5 2 6" xfId="27909" xr:uid="{00000000-0005-0000-0000-00007C600000}"/>
    <cellStyle name="SAPBEXfilterDrill 5 2 7" xfId="11471" xr:uid="{00000000-0005-0000-0000-00007D600000}"/>
    <cellStyle name="SAPBEXfilterDrill 5 3" xfId="18773" xr:uid="{00000000-0005-0000-0000-00007E600000}"/>
    <cellStyle name="SAPBEXfilterDrill 5 3 2" xfId="24545" xr:uid="{00000000-0005-0000-0000-00007F600000}"/>
    <cellStyle name="SAPBEXfilterDrill 5 3 3" xfId="32247" xr:uid="{00000000-0005-0000-0000-000080600000}"/>
    <cellStyle name="SAPBEXfilterDrill 5 4" xfId="20924" xr:uid="{00000000-0005-0000-0000-000081600000}"/>
    <cellStyle name="SAPBEXfilterDrill 5 4 2" xfId="26684" xr:uid="{00000000-0005-0000-0000-000082600000}"/>
    <cellStyle name="SAPBEXfilterDrill 5 4 3" xfId="34389" xr:uid="{00000000-0005-0000-0000-000083600000}"/>
    <cellStyle name="SAPBEXfilterDrill 5 5" xfId="15101" xr:uid="{00000000-0005-0000-0000-000084600000}"/>
    <cellStyle name="SAPBEXfilterDrill 5 5 2" xfId="28937" xr:uid="{00000000-0005-0000-0000-000085600000}"/>
    <cellStyle name="SAPBEXfilterDrill 5 6" xfId="21258" xr:uid="{00000000-0005-0000-0000-000086600000}"/>
    <cellStyle name="SAPBEXfilterDrill 5 6 2" xfId="34721" xr:uid="{00000000-0005-0000-0000-000087600000}"/>
    <cellStyle name="SAPBEXfilterDrill 5 7" xfId="27010" xr:uid="{00000000-0005-0000-0000-000088600000}"/>
    <cellStyle name="SAPBEXfilterDrill 5 8" xfId="10810" xr:uid="{00000000-0005-0000-0000-000089600000}"/>
    <cellStyle name="SAPBEXfilterDrill 6" xfId="17023" xr:uid="{00000000-0005-0000-0000-00008A600000}"/>
    <cellStyle name="SAPBEXfilterDrill 6 2" xfId="22869" xr:uid="{00000000-0005-0000-0000-00008B600000}"/>
    <cellStyle name="SAPBEXfilterDrill 6 2 2" xfId="36332" xr:uid="{00000000-0005-0000-0000-00008C600000}"/>
    <cellStyle name="SAPBEXfilterDrill 6 3" xfId="30550" xr:uid="{00000000-0005-0000-0000-00008D600000}"/>
    <cellStyle name="SAPBEXfilterDrill 7" xfId="20806" xr:uid="{00000000-0005-0000-0000-00008E600000}"/>
    <cellStyle name="SAPBEXfilterDrill 7 2" xfId="26567" xr:uid="{00000000-0005-0000-0000-00008F600000}"/>
    <cellStyle name="SAPBEXfilterDrill 7 3" xfId="34272" xr:uid="{00000000-0005-0000-0000-000090600000}"/>
    <cellStyle name="SAPBEXfilterDrill 8" xfId="12008" xr:uid="{00000000-0005-0000-0000-000091600000}"/>
    <cellStyle name="SAPBEXfilterDrill 8 2" xfId="28545" xr:uid="{00000000-0005-0000-0000-000092600000}"/>
    <cellStyle name="SAPBEXfilterDrill 9" xfId="7274" xr:uid="{00000000-0005-0000-0000-000093600000}"/>
    <cellStyle name="SAPBEXfilterItem" xfId="390" xr:uid="{00000000-0005-0000-0000-000094600000}"/>
    <cellStyle name="SAPBEXfilterItem 2" xfId="627" xr:uid="{00000000-0005-0000-0000-000095600000}"/>
    <cellStyle name="SAPBEXfilterItem 2 2" xfId="7478" xr:uid="{00000000-0005-0000-0000-000096600000}"/>
    <cellStyle name="SAPBEXfilterItem 3" xfId="5063" xr:uid="{00000000-0005-0000-0000-000097600000}"/>
    <cellStyle name="SAPBEXfilterItem 3 10" xfId="10668" xr:uid="{00000000-0005-0000-0000-000098600000}"/>
    <cellStyle name="SAPBEXfilterItem 3 2" xfId="5651" xr:uid="{00000000-0005-0000-0000-000099600000}"/>
    <cellStyle name="SAPBEXfilterItem 3 2 2" xfId="6738" xr:uid="{00000000-0005-0000-0000-00009A600000}"/>
    <cellStyle name="SAPBEXfilterItem 3 2 2 2" xfId="20060" xr:uid="{00000000-0005-0000-0000-00009B600000}"/>
    <cellStyle name="SAPBEXfilterItem 3 2 2 2 2" xfId="25830" xr:uid="{00000000-0005-0000-0000-00009C600000}"/>
    <cellStyle name="SAPBEXfilterItem 3 2 2 2 3" xfId="33533" xr:uid="{00000000-0005-0000-0000-00009D600000}"/>
    <cellStyle name="SAPBEXfilterItem 3 2 2 3" xfId="17380" xr:uid="{00000000-0005-0000-0000-00009E600000}"/>
    <cellStyle name="SAPBEXfilterItem 3 2 2 3 2" xfId="23207" xr:uid="{00000000-0005-0000-0000-00009F600000}"/>
    <cellStyle name="SAPBEXfilterItem 3 2 2 3 2 2" xfId="36670" xr:uid="{00000000-0005-0000-0000-0000A0600000}"/>
    <cellStyle name="SAPBEXfilterItem 3 2 2 3 3" xfId="30895" xr:uid="{00000000-0005-0000-0000-0000A1600000}"/>
    <cellStyle name="SAPBEXfilterItem 3 2 2 4" xfId="16566" xr:uid="{00000000-0005-0000-0000-0000A2600000}"/>
    <cellStyle name="SAPBEXfilterItem 3 2 2 4 2" xfId="30154" xr:uid="{00000000-0005-0000-0000-0000A3600000}"/>
    <cellStyle name="SAPBEXfilterItem 3 2 2 5" xfId="22477" xr:uid="{00000000-0005-0000-0000-0000A4600000}"/>
    <cellStyle name="SAPBEXfilterItem 3 2 2 5 2" xfId="35940" xr:uid="{00000000-0005-0000-0000-0000A5600000}"/>
    <cellStyle name="SAPBEXfilterItem 3 2 2 6" xfId="28229" xr:uid="{00000000-0005-0000-0000-0000A6600000}"/>
    <cellStyle name="SAPBEXfilterItem 3 2 2 7" xfId="11689" xr:uid="{00000000-0005-0000-0000-0000A7600000}"/>
    <cellStyle name="SAPBEXfilterItem 3 2 3" xfId="19110" xr:uid="{00000000-0005-0000-0000-0000A8600000}"/>
    <cellStyle name="SAPBEXfilterItem 3 2 3 2" xfId="24882" xr:uid="{00000000-0005-0000-0000-0000A9600000}"/>
    <cellStyle name="SAPBEXfilterItem 3 2 3 3" xfId="32584" xr:uid="{00000000-0005-0000-0000-0000AA600000}"/>
    <cellStyle name="SAPBEXfilterItem 3 2 4" xfId="18499" xr:uid="{00000000-0005-0000-0000-0000AB600000}"/>
    <cellStyle name="SAPBEXfilterItem 3 2 4 2" xfId="24274" xr:uid="{00000000-0005-0000-0000-0000AC600000}"/>
    <cellStyle name="SAPBEXfilterItem 3 2 4 3" xfId="31975" xr:uid="{00000000-0005-0000-0000-0000AD600000}"/>
    <cellStyle name="SAPBEXfilterItem 3 2 5" xfId="15480" xr:uid="{00000000-0005-0000-0000-0000AE600000}"/>
    <cellStyle name="SAPBEXfilterItem 3 2 5 2" xfId="29256" xr:uid="{00000000-0005-0000-0000-0000AF600000}"/>
    <cellStyle name="SAPBEXfilterItem 3 2 6" xfId="21578" xr:uid="{00000000-0005-0000-0000-0000B0600000}"/>
    <cellStyle name="SAPBEXfilterItem 3 2 6 2" xfId="35041" xr:uid="{00000000-0005-0000-0000-0000B1600000}"/>
    <cellStyle name="SAPBEXfilterItem 3 2 7" xfId="27330" xr:uid="{00000000-0005-0000-0000-0000B2600000}"/>
    <cellStyle name="SAPBEXfilterItem 3 2 8" xfId="11028" xr:uid="{00000000-0005-0000-0000-0000B3600000}"/>
    <cellStyle name="SAPBEXfilterItem 3 3" xfId="5824" xr:uid="{00000000-0005-0000-0000-0000B4600000}"/>
    <cellStyle name="SAPBEXfilterItem 3 3 2" xfId="6911" xr:uid="{00000000-0005-0000-0000-0000B5600000}"/>
    <cellStyle name="SAPBEXfilterItem 3 3 2 2" xfId="20207" xr:uid="{00000000-0005-0000-0000-0000B6600000}"/>
    <cellStyle name="SAPBEXfilterItem 3 3 2 2 2" xfId="25977" xr:uid="{00000000-0005-0000-0000-0000B7600000}"/>
    <cellStyle name="SAPBEXfilterItem 3 3 2 2 3" xfId="33680" xr:uid="{00000000-0005-0000-0000-0000B8600000}"/>
    <cellStyle name="SAPBEXfilterItem 3 3 2 3" xfId="18324" xr:uid="{00000000-0005-0000-0000-0000B9600000}"/>
    <cellStyle name="SAPBEXfilterItem 3 3 2 3 2" xfId="24104" xr:uid="{00000000-0005-0000-0000-0000BA600000}"/>
    <cellStyle name="SAPBEXfilterItem 3 3 2 3 3" xfId="31805" xr:uid="{00000000-0005-0000-0000-0000BB600000}"/>
    <cellStyle name="SAPBEXfilterItem 3 3 2 4" xfId="16739" xr:uid="{00000000-0005-0000-0000-0000BC600000}"/>
    <cellStyle name="SAPBEXfilterItem 3 3 2 4 2" xfId="30292" xr:uid="{00000000-0005-0000-0000-0000BD600000}"/>
    <cellStyle name="SAPBEXfilterItem 3 3 2 5" xfId="22615" xr:uid="{00000000-0005-0000-0000-0000BE600000}"/>
    <cellStyle name="SAPBEXfilterItem 3 3 2 5 2" xfId="36078" xr:uid="{00000000-0005-0000-0000-0000BF600000}"/>
    <cellStyle name="SAPBEXfilterItem 3 3 2 6" xfId="28367" xr:uid="{00000000-0005-0000-0000-0000C0600000}"/>
    <cellStyle name="SAPBEXfilterItem 3 3 2 7" xfId="11790" xr:uid="{00000000-0005-0000-0000-0000C1600000}"/>
    <cellStyle name="SAPBEXfilterItem 3 3 3" xfId="19258" xr:uid="{00000000-0005-0000-0000-0000C2600000}"/>
    <cellStyle name="SAPBEXfilterItem 3 3 3 2" xfId="25029" xr:uid="{00000000-0005-0000-0000-0000C3600000}"/>
    <cellStyle name="SAPBEXfilterItem 3 3 3 3" xfId="32731" xr:uid="{00000000-0005-0000-0000-0000C4600000}"/>
    <cellStyle name="SAPBEXfilterItem 3 3 4" xfId="18295" xr:uid="{00000000-0005-0000-0000-0000C5600000}"/>
    <cellStyle name="SAPBEXfilterItem 3 3 4 2" xfId="24077" xr:uid="{00000000-0005-0000-0000-0000C6600000}"/>
    <cellStyle name="SAPBEXfilterItem 3 3 4 3" xfId="31778" xr:uid="{00000000-0005-0000-0000-0000C7600000}"/>
    <cellStyle name="SAPBEXfilterItem 3 3 5" xfId="15653" xr:uid="{00000000-0005-0000-0000-0000C8600000}"/>
    <cellStyle name="SAPBEXfilterItem 3 3 5 2" xfId="29394" xr:uid="{00000000-0005-0000-0000-0000C9600000}"/>
    <cellStyle name="SAPBEXfilterItem 3 3 6" xfId="21716" xr:uid="{00000000-0005-0000-0000-0000CA600000}"/>
    <cellStyle name="SAPBEXfilterItem 3 3 6 2" xfId="35179" xr:uid="{00000000-0005-0000-0000-0000CB600000}"/>
    <cellStyle name="SAPBEXfilterItem 3 3 7" xfId="27468" xr:uid="{00000000-0005-0000-0000-0000CC600000}"/>
    <cellStyle name="SAPBEXfilterItem 3 3 8" xfId="11129" xr:uid="{00000000-0005-0000-0000-0000CD600000}"/>
    <cellStyle name="SAPBEXfilterItem 3 4" xfId="6155" xr:uid="{00000000-0005-0000-0000-0000CE600000}"/>
    <cellStyle name="SAPBEXfilterItem 3 4 2" xfId="19547" xr:uid="{00000000-0005-0000-0000-0000CF600000}"/>
    <cellStyle name="SAPBEXfilterItem 3 4 2 2" xfId="25317" xr:uid="{00000000-0005-0000-0000-0000D0600000}"/>
    <cellStyle name="SAPBEXfilterItem 3 4 2 3" xfId="33020" xr:uid="{00000000-0005-0000-0000-0000D1600000}"/>
    <cellStyle name="SAPBEXfilterItem 3 4 3" xfId="18502" xr:uid="{00000000-0005-0000-0000-0000D2600000}"/>
    <cellStyle name="SAPBEXfilterItem 3 4 3 2" xfId="24277" xr:uid="{00000000-0005-0000-0000-0000D3600000}"/>
    <cellStyle name="SAPBEXfilterItem 3 4 3 3" xfId="31978" xr:uid="{00000000-0005-0000-0000-0000D4600000}"/>
    <cellStyle name="SAPBEXfilterItem 3 4 4" xfId="15984" xr:uid="{00000000-0005-0000-0000-0000D5600000}"/>
    <cellStyle name="SAPBEXfilterItem 3 4 4 2" xfId="29667" xr:uid="{00000000-0005-0000-0000-0000D6600000}"/>
    <cellStyle name="SAPBEXfilterItem 3 4 5" xfId="21989" xr:uid="{00000000-0005-0000-0000-0000D7600000}"/>
    <cellStyle name="SAPBEXfilterItem 3 4 5 2" xfId="35452" xr:uid="{00000000-0005-0000-0000-0000D8600000}"/>
    <cellStyle name="SAPBEXfilterItem 3 4 6" xfId="27741" xr:uid="{00000000-0005-0000-0000-0000D9600000}"/>
    <cellStyle name="SAPBEXfilterItem 3 4 7" xfId="11331" xr:uid="{00000000-0005-0000-0000-0000DA600000}"/>
    <cellStyle name="SAPBEXfilterItem 3 5" xfId="18595" xr:uid="{00000000-0005-0000-0000-0000DB600000}"/>
    <cellStyle name="SAPBEXfilterItem 3 5 2" xfId="24367" xr:uid="{00000000-0005-0000-0000-0000DC600000}"/>
    <cellStyle name="SAPBEXfilterItem 3 5 3" xfId="32069" xr:uid="{00000000-0005-0000-0000-0000DD600000}"/>
    <cellStyle name="SAPBEXfilterItem 3 6" xfId="16931" xr:uid="{00000000-0005-0000-0000-0000DE600000}"/>
    <cellStyle name="SAPBEXfilterItem 3 6 2" xfId="22782" xr:uid="{00000000-0005-0000-0000-0000DF600000}"/>
    <cellStyle name="SAPBEXfilterItem 3 6 2 2" xfId="36245" xr:uid="{00000000-0005-0000-0000-0000E0600000}"/>
    <cellStyle name="SAPBEXfilterItem 3 6 3" xfId="30460" xr:uid="{00000000-0005-0000-0000-0000E1600000}"/>
    <cellStyle name="SAPBEXfilterItem 3 7" xfId="14893" xr:uid="{00000000-0005-0000-0000-0000E2600000}"/>
    <cellStyle name="SAPBEXfilterItem 3 7 2" xfId="28767" xr:uid="{00000000-0005-0000-0000-0000E3600000}"/>
    <cellStyle name="SAPBEXfilterItem 3 8" xfId="21088" xr:uid="{00000000-0005-0000-0000-0000E4600000}"/>
    <cellStyle name="SAPBEXfilterItem 3 8 2" xfId="34551" xr:uid="{00000000-0005-0000-0000-0000E5600000}"/>
    <cellStyle name="SAPBEXfilterItem 3 9" xfId="26842" xr:uid="{00000000-0005-0000-0000-0000E6600000}"/>
    <cellStyle name="SAPBEXfilterItem 4" xfId="5264" xr:uid="{00000000-0005-0000-0000-0000E7600000}"/>
    <cellStyle name="SAPBEXfilterItem 4 2" xfId="6351" xr:uid="{00000000-0005-0000-0000-0000E8600000}"/>
    <cellStyle name="SAPBEXfilterItem 4 2 2" xfId="19718" xr:uid="{00000000-0005-0000-0000-0000E9600000}"/>
    <cellStyle name="SAPBEXfilterItem 4 2 2 2" xfId="25488" xr:uid="{00000000-0005-0000-0000-0000EA600000}"/>
    <cellStyle name="SAPBEXfilterItem 4 2 2 3" xfId="33191" xr:uid="{00000000-0005-0000-0000-0000EB600000}"/>
    <cellStyle name="SAPBEXfilterItem 4 2 3" xfId="20532" xr:uid="{00000000-0005-0000-0000-0000EC600000}"/>
    <cellStyle name="SAPBEXfilterItem 4 2 3 2" xfId="26297" xr:uid="{00000000-0005-0000-0000-0000ED600000}"/>
    <cellStyle name="SAPBEXfilterItem 4 2 3 3" xfId="34001" xr:uid="{00000000-0005-0000-0000-0000EE600000}"/>
    <cellStyle name="SAPBEXfilterItem 4 2 4" xfId="16180" xr:uid="{00000000-0005-0000-0000-0000EF600000}"/>
    <cellStyle name="SAPBEXfilterItem 4 2 4 2" xfId="29828" xr:uid="{00000000-0005-0000-0000-0000F0600000}"/>
    <cellStyle name="SAPBEXfilterItem 4 2 5" xfId="22150" xr:uid="{00000000-0005-0000-0000-0000F1600000}"/>
    <cellStyle name="SAPBEXfilterItem 4 2 5 2" xfId="35613" xr:uid="{00000000-0005-0000-0000-0000F2600000}"/>
    <cellStyle name="SAPBEXfilterItem 4 2 6" xfId="27902" xr:uid="{00000000-0005-0000-0000-0000F3600000}"/>
    <cellStyle name="SAPBEXfilterItem 4 2 7" xfId="11464" xr:uid="{00000000-0005-0000-0000-0000F4600000}"/>
    <cellStyle name="SAPBEXfilterItem 4 3" xfId="18766" xr:uid="{00000000-0005-0000-0000-0000F5600000}"/>
    <cellStyle name="SAPBEXfilterItem 4 3 2" xfId="24538" xr:uid="{00000000-0005-0000-0000-0000F6600000}"/>
    <cellStyle name="SAPBEXfilterItem 4 3 3" xfId="32240" xr:uid="{00000000-0005-0000-0000-0000F7600000}"/>
    <cellStyle name="SAPBEXfilterItem 4 4" xfId="17757" xr:uid="{00000000-0005-0000-0000-0000F8600000}"/>
    <cellStyle name="SAPBEXfilterItem 4 4 2" xfId="23572" xr:uid="{00000000-0005-0000-0000-0000F9600000}"/>
    <cellStyle name="SAPBEXfilterItem 4 4 2 2" xfId="37035" xr:uid="{00000000-0005-0000-0000-0000FA600000}"/>
    <cellStyle name="SAPBEXfilterItem 4 4 3" xfId="31263" xr:uid="{00000000-0005-0000-0000-0000FB600000}"/>
    <cellStyle name="SAPBEXfilterItem 4 5" xfId="15094" xr:uid="{00000000-0005-0000-0000-0000FC600000}"/>
    <cellStyle name="SAPBEXfilterItem 4 5 2" xfId="28930" xr:uid="{00000000-0005-0000-0000-0000FD600000}"/>
    <cellStyle name="SAPBEXfilterItem 4 6" xfId="21251" xr:uid="{00000000-0005-0000-0000-0000FE600000}"/>
    <cellStyle name="SAPBEXfilterItem 4 6 2" xfId="34714" xr:uid="{00000000-0005-0000-0000-0000FF600000}"/>
    <cellStyle name="SAPBEXfilterItem 4 7" xfId="27003" xr:uid="{00000000-0005-0000-0000-000000610000}"/>
    <cellStyle name="SAPBEXfilterItem 4 8" xfId="10803" xr:uid="{00000000-0005-0000-0000-000001610000}"/>
    <cellStyle name="SAPBEXfilterItem 5" xfId="5769" xr:uid="{00000000-0005-0000-0000-000002610000}"/>
    <cellStyle name="SAPBEXfilterItem 5 2" xfId="6856" xr:uid="{00000000-0005-0000-0000-000003610000}"/>
    <cellStyle name="SAPBEXfilterItem 5 2 2" xfId="20159" xr:uid="{00000000-0005-0000-0000-000004610000}"/>
    <cellStyle name="SAPBEXfilterItem 5 2 2 2" xfId="25929" xr:uid="{00000000-0005-0000-0000-000005610000}"/>
    <cellStyle name="SAPBEXfilterItem 5 2 2 3" xfId="33632" xr:uid="{00000000-0005-0000-0000-000006610000}"/>
    <cellStyle name="SAPBEXfilterItem 5 2 3" xfId="18225" xr:uid="{00000000-0005-0000-0000-000007610000}"/>
    <cellStyle name="SAPBEXfilterItem 5 2 3 2" xfId="24016" xr:uid="{00000000-0005-0000-0000-000008610000}"/>
    <cellStyle name="SAPBEXfilterItem 5 2 3 3" xfId="31715" xr:uid="{00000000-0005-0000-0000-000009610000}"/>
    <cellStyle name="SAPBEXfilterItem 5 2 4" xfId="16684" xr:uid="{00000000-0005-0000-0000-00000A610000}"/>
    <cellStyle name="SAPBEXfilterItem 5 2 4 2" xfId="30246" xr:uid="{00000000-0005-0000-0000-00000B610000}"/>
    <cellStyle name="SAPBEXfilterItem 5 2 5" xfId="22569" xr:uid="{00000000-0005-0000-0000-00000C610000}"/>
    <cellStyle name="SAPBEXfilterItem 5 2 5 2" xfId="36032" xr:uid="{00000000-0005-0000-0000-00000D610000}"/>
    <cellStyle name="SAPBEXfilterItem 5 2 6" xfId="28321" xr:uid="{00000000-0005-0000-0000-00000E610000}"/>
    <cellStyle name="SAPBEXfilterItem 5 2 7" xfId="11763" xr:uid="{00000000-0005-0000-0000-00000F610000}"/>
    <cellStyle name="SAPBEXfilterItem 5 3" xfId="19210" xr:uid="{00000000-0005-0000-0000-000010610000}"/>
    <cellStyle name="SAPBEXfilterItem 5 3 2" xfId="24981" xr:uid="{00000000-0005-0000-0000-000011610000}"/>
    <cellStyle name="SAPBEXfilterItem 5 3 3" xfId="32683" xr:uid="{00000000-0005-0000-0000-000012610000}"/>
    <cellStyle name="SAPBEXfilterItem 5 4" xfId="17958" xr:uid="{00000000-0005-0000-0000-000013610000}"/>
    <cellStyle name="SAPBEXfilterItem 5 4 2" xfId="23767" xr:uid="{00000000-0005-0000-0000-000014610000}"/>
    <cellStyle name="SAPBEXfilterItem 5 4 2 2" xfId="37230" xr:uid="{00000000-0005-0000-0000-000015610000}"/>
    <cellStyle name="SAPBEXfilterItem 5 4 3" xfId="31462" xr:uid="{00000000-0005-0000-0000-000016610000}"/>
    <cellStyle name="SAPBEXfilterItem 5 5" xfId="15598" xr:uid="{00000000-0005-0000-0000-000017610000}"/>
    <cellStyle name="SAPBEXfilterItem 5 5 2" xfId="29348" xr:uid="{00000000-0005-0000-0000-000018610000}"/>
    <cellStyle name="SAPBEXfilterItem 5 6" xfId="21670" xr:uid="{00000000-0005-0000-0000-000019610000}"/>
    <cellStyle name="SAPBEXfilterItem 5 6 2" xfId="35133" xr:uid="{00000000-0005-0000-0000-00001A610000}"/>
    <cellStyle name="SAPBEXfilterItem 5 7" xfId="27422" xr:uid="{00000000-0005-0000-0000-00001B610000}"/>
    <cellStyle name="SAPBEXfilterItem 5 8" xfId="11102" xr:uid="{00000000-0005-0000-0000-00001C610000}"/>
    <cellStyle name="SAPBEXfilterItem 6" xfId="17024" xr:uid="{00000000-0005-0000-0000-00001D610000}"/>
    <cellStyle name="SAPBEXfilterItem 6 2" xfId="22870" xr:uid="{00000000-0005-0000-0000-00001E610000}"/>
    <cellStyle name="SAPBEXfilterItem 6 2 2" xfId="36333" xr:uid="{00000000-0005-0000-0000-00001F610000}"/>
    <cellStyle name="SAPBEXfilterItem 6 3" xfId="30551" xr:uid="{00000000-0005-0000-0000-000020610000}"/>
    <cellStyle name="SAPBEXfilterItem 7" xfId="17581" xr:uid="{00000000-0005-0000-0000-000021610000}"/>
    <cellStyle name="SAPBEXfilterItem 7 2" xfId="23400" xr:uid="{00000000-0005-0000-0000-000022610000}"/>
    <cellStyle name="SAPBEXfilterItem 7 2 2" xfId="36863" xr:uid="{00000000-0005-0000-0000-000023610000}"/>
    <cellStyle name="SAPBEXfilterItem 7 3" xfId="31090" xr:uid="{00000000-0005-0000-0000-000024610000}"/>
    <cellStyle name="SAPBEXfilterItem 8" xfId="12120" xr:uid="{00000000-0005-0000-0000-000025610000}"/>
    <cellStyle name="SAPBEXfilterItem 8 2" xfId="28566" xr:uid="{00000000-0005-0000-0000-000026610000}"/>
    <cellStyle name="SAPBEXfilterItem 9" xfId="7275" xr:uid="{00000000-0005-0000-0000-000027610000}"/>
    <cellStyle name="SAPBEXfilterText" xfId="391" xr:uid="{00000000-0005-0000-0000-000028610000}"/>
    <cellStyle name="SAPBEXfilterText 10" xfId="12007" xr:uid="{00000000-0005-0000-0000-000029610000}"/>
    <cellStyle name="SAPBEXfilterText 10 2" xfId="28544" xr:uid="{00000000-0005-0000-0000-00002A610000}"/>
    <cellStyle name="SAPBEXfilterText 11" xfId="7276" xr:uid="{00000000-0005-0000-0000-00002B610000}"/>
    <cellStyle name="SAPBEXfilterText 2" xfId="628" xr:uid="{00000000-0005-0000-0000-00002C610000}"/>
    <cellStyle name="SAPBEXfilterText 2 2" xfId="7479" xr:uid="{00000000-0005-0000-0000-00002D610000}"/>
    <cellStyle name="SAPBEXfilterText 3" xfId="629" xr:uid="{00000000-0005-0000-0000-00002E610000}"/>
    <cellStyle name="SAPBEXfilterText 3 2" xfId="7480" xr:uid="{00000000-0005-0000-0000-00002F610000}"/>
    <cellStyle name="SAPBEXfilterText 4" xfId="901" xr:uid="{00000000-0005-0000-0000-000030610000}"/>
    <cellStyle name="SAPBEXfilterText 4 2" xfId="7662" xr:uid="{00000000-0005-0000-0000-000031610000}"/>
    <cellStyle name="SAPBEXfilterText 5" xfId="5064" xr:uid="{00000000-0005-0000-0000-000032610000}"/>
    <cellStyle name="SAPBEXfilterText 5 10" xfId="10669" xr:uid="{00000000-0005-0000-0000-000033610000}"/>
    <cellStyle name="SAPBEXfilterText 5 2" xfId="5652" xr:uid="{00000000-0005-0000-0000-000034610000}"/>
    <cellStyle name="SAPBEXfilterText 5 2 2" xfId="6739" xr:uid="{00000000-0005-0000-0000-000035610000}"/>
    <cellStyle name="SAPBEXfilterText 5 2 2 2" xfId="20061" xr:uid="{00000000-0005-0000-0000-000036610000}"/>
    <cellStyle name="SAPBEXfilterText 5 2 2 2 2" xfId="25831" xr:uid="{00000000-0005-0000-0000-000037610000}"/>
    <cellStyle name="SAPBEXfilterText 5 2 2 2 3" xfId="33534" xr:uid="{00000000-0005-0000-0000-000038610000}"/>
    <cellStyle name="SAPBEXfilterText 5 2 2 3" xfId="19897" xr:uid="{00000000-0005-0000-0000-000039610000}"/>
    <cellStyle name="SAPBEXfilterText 5 2 2 3 2" xfId="25667" xr:uid="{00000000-0005-0000-0000-00003A610000}"/>
    <cellStyle name="SAPBEXfilterText 5 2 2 3 3" xfId="33370" xr:uid="{00000000-0005-0000-0000-00003B610000}"/>
    <cellStyle name="SAPBEXfilterText 5 2 2 4" xfId="16567" xr:uid="{00000000-0005-0000-0000-00003C610000}"/>
    <cellStyle name="SAPBEXfilterText 5 2 2 4 2" xfId="30155" xr:uid="{00000000-0005-0000-0000-00003D610000}"/>
    <cellStyle name="SAPBEXfilterText 5 2 2 5" xfId="22478" xr:uid="{00000000-0005-0000-0000-00003E610000}"/>
    <cellStyle name="SAPBEXfilterText 5 2 2 5 2" xfId="35941" xr:uid="{00000000-0005-0000-0000-00003F610000}"/>
    <cellStyle name="SAPBEXfilterText 5 2 2 6" xfId="28230" xr:uid="{00000000-0005-0000-0000-000040610000}"/>
    <cellStyle name="SAPBEXfilterText 5 2 2 7" xfId="11690" xr:uid="{00000000-0005-0000-0000-000041610000}"/>
    <cellStyle name="SAPBEXfilterText 5 2 3" xfId="19111" xr:uid="{00000000-0005-0000-0000-000042610000}"/>
    <cellStyle name="SAPBEXfilterText 5 2 3 2" xfId="24883" xr:uid="{00000000-0005-0000-0000-000043610000}"/>
    <cellStyle name="SAPBEXfilterText 5 2 3 3" xfId="32585" xr:uid="{00000000-0005-0000-0000-000044610000}"/>
    <cellStyle name="SAPBEXfilterText 5 2 4" xfId="20579" xr:uid="{00000000-0005-0000-0000-000045610000}"/>
    <cellStyle name="SAPBEXfilterText 5 2 4 2" xfId="26344" xr:uid="{00000000-0005-0000-0000-000046610000}"/>
    <cellStyle name="SAPBEXfilterText 5 2 4 3" xfId="34048" xr:uid="{00000000-0005-0000-0000-000047610000}"/>
    <cellStyle name="SAPBEXfilterText 5 2 5" xfId="15481" xr:uid="{00000000-0005-0000-0000-000048610000}"/>
    <cellStyle name="SAPBEXfilterText 5 2 5 2" xfId="29257" xr:uid="{00000000-0005-0000-0000-000049610000}"/>
    <cellStyle name="SAPBEXfilterText 5 2 6" xfId="21579" xr:uid="{00000000-0005-0000-0000-00004A610000}"/>
    <cellStyle name="SAPBEXfilterText 5 2 6 2" xfId="35042" xr:uid="{00000000-0005-0000-0000-00004B610000}"/>
    <cellStyle name="SAPBEXfilterText 5 2 7" xfId="27331" xr:uid="{00000000-0005-0000-0000-00004C610000}"/>
    <cellStyle name="SAPBEXfilterText 5 2 8" xfId="11029" xr:uid="{00000000-0005-0000-0000-00004D610000}"/>
    <cellStyle name="SAPBEXfilterText 5 3" xfId="5825" xr:uid="{00000000-0005-0000-0000-00004E610000}"/>
    <cellStyle name="SAPBEXfilterText 5 3 2" xfId="6912" xr:uid="{00000000-0005-0000-0000-00004F610000}"/>
    <cellStyle name="SAPBEXfilterText 5 3 2 2" xfId="20208" xr:uid="{00000000-0005-0000-0000-000050610000}"/>
    <cellStyle name="SAPBEXfilterText 5 3 2 2 2" xfId="25978" xr:uid="{00000000-0005-0000-0000-000051610000}"/>
    <cellStyle name="SAPBEXfilterText 5 3 2 2 3" xfId="33681" xr:uid="{00000000-0005-0000-0000-000052610000}"/>
    <cellStyle name="SAPBEXfilterText 5 3 2 3" xfId="18536" xr:uid="{00000000-0005-0000-0000-000053610000}"/>
    <cellStyle name="SAPBEXfilterText 5 3 2 3 2" xfId="24309" xr:uid="{00000000-0005-0000-0000-000054610000}"/>
    <cellStyle name="SAPBEXfilterText 5 3 2 3 3" xfId="32010" xr:uid="{00000000-0005-0000-0000-000055610000}"/>
    <cellStyle name="SAPBEXfilterText 5 3 2 4" xfId="16740" xr:uid="{00000000-0005-0000-0000-000056610000}"/>
    <cellStyle name="SAPBEXfilterText 5 3 2 4 2" xfId="30293" xr:uid="{00000000-0005-0000-0000-000057610000}"/>
    <cellStyle name="SAPBEXfilterText 5 3 2 5" xfId="22616" xr:uid="{00000000-0005-0000-0000-000058610000}"/>
    <cellStyle name="SAPBEXfilterText 5 3 2 5 2" xfId="36079" xr:uid="{00000000-0005-0000-0000-000059610000}"/>
    <cellStyle name="SAPBEXfilterText 5 3 2 6" xfId="28368" xr:uid="{00000000-0005-0000-0000-00005A610000}"/>
    <cellStyle name="SAPBEXfilterText 5 3 2 7" xfId="11791" xr:uid="{00000000-0005-0000-0000-00005B610000}"/>
    <cellStyle name="SAPBEXfilterText 5 3 3" xfId="19259" xr:uid="{00000000-0005-0000-0000-00005C610000}"/>
    <cellStyle name="SAPBEXfilterText 5 3 3 2" xfId="25030" xr:uid="{00000000-0005-0000-0000-00005D610000}"/>
    <cellStyle name="SAPBEXfilterText 5 3 3 3" xfId="32732" xr:uid="{00000000-0005-0000-0000-00005E610000}"/>
    <cellStyle name="SAPBEXfilterText 5 3 4" xfId="20885" xr:uid="{00000000-0005-0000-0000-00005F610000}"/>
    <cellStyle name="SAPBEXfilterText 5 3 4 2" xfId="26645" xr:uid="{00000000-0005-0000-0000-000060610000}"/>
    <cellStyle name="SAPBEXfilterText 5 3 4 3" xfId="34350" xr:uid="{00000000-0005-0000-0000-000061610000}"/>
    <cellStyle name="SAPBEXfilterText 5 3 5" xfId="15654" xr:uid="{00000000-0005-0000-0000-000062610000}"/>
    <cellStyle name="SAPBEXfilterText 5 3 5 2" xfId="29395" xr:uid="{00000000-0005-0000-0000-000063610000}"/>
    <cellStyle name="SAPBEXfilterText 5 3 6" xfId="21717" xr:uid="{00000000-0005-0000-0000-000064610000}"/>
    <cellStyle name="SAPBEXfilterText 5 3 6 2" xfId="35180" xr:uid="{00000000-0005-0000-0000-000065610000}"/>
    <cellStyle name="SAPBEXfilterText 5 3 7" xfId="27469" xr:uid="{00000000-0005-0000-0000-000066610000}"/>
    <cellStyle name="SAPBEXfilterText 5 3 8" xfId="11130" xr:uid="{00000000-0005-0000-0000-000067610000}"/>
    <cellStyle name="SAPBEXfilterText 5 4" xfId="6156" xr:uid="{00000000-0005-0000-0000-000068610000}"/>
    <cellStyle name="SAPBEXfilterText 5 4 2" xfId="19548" xr:uid="{00000000-0005-0000-0000-000069610000}"/>
    <cellStyle name="SAPBEXfilterText 5 4 2 2" xfId="25318" xr:uid="{00000000-0005-0000-0000-00006A610000}"/>
    <cellStyle name="SAPBEXfilterText 5 4 2 3" xfId="33021" xr:uid="{00000000-0005-0000-0000-00006B610000}"/>
    <cellStyle name="SAPBEXfilterText 5 4 3" xfId="17741" xr:uid="{00000000-0005-0000-0000-00006C610000}"/>
    <cellStyle name="SAPBEXfilterText 5 4 3 2" xfId="23556" xr:uid="{00000000-0005-0000-0000-00006D610000}"/>
    <cellStyle name="SAPBEXfilterText 5 4 3 2 2" xfId="37019" xr:uid="{00000000-0005-0000-0000-00006E610000}"/>
    <cellStyle name="SAPBEXfilterText 5 4 3 3" xfId="31247" xr:uid="{00000000-0005-0000-0000-00006F610000}"/>
    <cellStyle name="SAPBEXfilterText 5 4 4" xfId="15985" xr:uid="{00000000-0005-0000-0000-000070610000}"/>
    <cellStyle name="SAPBEXfilterText 5 4 4 2" xfId="29668" xr:uid="{00000000-0005-0000-0000-000071610000}"/>
    <cellStyle name="SAPBEXfilterText 5 4 5" xfId="21990" xr:uid="{00000000-0005-0000-0000-000072610000}"/>
    <cellStyle name="SAPBEXfilterText 5 4 5 2" xfId="35453" xr:uid="{00000000-0005-0000-0000-000073610000}"/>
    <cellStyle name="SAPBEXfilterText 5 4 6" xfId="27742" xr:uid="{00000000-0005-0000-0000-000074610000}"/>
    <cellStyle name="SAPBEXfilterText 5 4 7" xfId="11332" xr:uid="{00000000-0005-0000-0000-000075610000}"/>
    <cellStyle name="SAPBEXfilterText 5 5" xfId="18596" xr:uid="{00000000-0005-0000-0000-000076610000}"/>
    <cellStyle name="SAPBEXfilterText 5 5 2" xfId="24368" xr:uid="{00000000-0005-0000-0000-000077610000}"/>
    <cellStyle name="SAPBEXfilterText 5 5 3" xfId="32070" xr:uid="{00000000-0005-0000-0000-000078610000}"/>
    <cellStyle name="SAPBEXfilterText 5 6" xfId="17462" xr:uid="{00000000-0005-0000-0000-000079610000}"/>
    <cellStyle name="SAPBEXfilterText 5 6 2" xfId="23286" xr:uid="{00000000-0005-0000-0000-00007A610000}"/>
    <cellStyle name="SAPBEXfilterText 5 6 2 2" xfId="36749" xr:uid="{00000000-0005-0000-0000-00007B610000}"/>
    <cellStyle name="SAPBEXfilterText 5 6 3" xfId="30974" xr:uid="{00000000-0005-0000-0000-00007C610000}"/>
    <cellStyle name="SAPBEXfilterText 5 7" xfId="14894" xr:uid="{00000000-0005-0000-0000-00007D610000}"/>
    <cellStyle name="SAPBEXfilterText 5 7 2" xfId="28768" xr:uid="{00000000-0005-0000-0000-00007E610000}"/>
    <cellStyle name="SAPBEXfilterText 5 8" xfId="21089" xr:uid="{00000000-0005-0000-0000-00007F610000}"/>
    <cellStyle name="SAPBEXfilterText 5 8 2" xfId="34552" xr:uid="{00000000-0005-0000-0000-000080610000}"/>
    <cellStyle name="SAPBEXfilterText 5 9" xfId="26843" xr:uid="{00000000-0005-0000-0000-000081610000}"/>
    <cellStyle name="SAPBEXfilterText 6" xfId="5265" xr:uid="{00000000-0005-0000-0000-000082610000}"/>
    <cellStyle name="SAPBEXfilterText 6 2" xfId="6352" xr:uid="{00000000-0005-0000-0000-000083610000}"/>
    <cellStyle name="SAPBEXfilterText 6 2 2" xfId="19719" xr:uid="{00000000-0005-0000-0000-000084610000}"/>
    <cellStyle name="SAPBEXfilterText 6 2 2 2" xfId="25489" xr:uid="{00000000-0005-0000-0000-000085610000}"/>
    <cellStyle name="SAPBEXfilterText 6 2 2 3" xfId="33192" xr:uid="{00000000-0005-0000-0000-000086610000}"/>
    <cellStyle name="SAPBEXfilterText 6 2 3" xfId="17861" xr:uid="{00000000-0005-0000-0000-000087610000}"/>
    <cellStyle name="SAPBEXfilterText 6 2 3 2" xfId="23673" xr:uid="{00000000-0005-0000-0000-000088610000}"/>
    <cellStyle name="SAPBEXfilterText 6 2 3 2 2" xfId="37136" xr:uid="{00000000-0005-0000-0000-000089610000}"/>
    <cellStyle name="SAPBEXfilterText 6 2 3 3" xfId="31365" xr:uid="{00000000-0005-0000-0000-00008A610000}"/>
    <cellStyle name="SAPBEXfilterText 6 2 4" xfId="16181" xr:uid="{00000000-0005-0000-0000-00008B610000}"/>
    <cellStyle name="SAPBEXfilterText 6 2 4 2" xfId="29829" xr:uid="{00000000-0005-0000-0000-00008C610000}"/>
    <cellStyle name="SAPBEXfilterText 6 2 5" xfId="22151" xr:uid="{00000000-0005-0000-0000-00008D610000}"/>
    <cellStyle name="SAPBEXfilterText 6 2 5 2" xfId="35614" xr:uid="{00000000-0005-0000-0000-00008E610000}"/>
    <cellStyle name="SAPBEXfilterText 6 2 6" xfId="27903" xr:uid="{00000000-0005-0000-0000-00008F610000}"/>
    <cellStyle name="SAPBEXfilterText 6 2 7" xfId="11465" xr:uid="{00000000-0005-0000-0000-000090610000}"/>
    <cellStyle name="SAPBEXfilterText 6 3" xfId="18767" xr:uid="{00000000-0005-0000-0000-000091610000}"/>
    <cellStyle name="SAPBEXfilterText 6 3 2" xfId="24539" xr:uid="{00000000-0005-0000-0000-000092610000}"/>
    <cellStyle name="SAPBEXfilterText 6 3 3" xfId="32241" xr:uid="{00000000-0005-0000-0000-000093610000}"/>
    <cellStyle name="SAPBEXfilterText 6 4" xfId="17599" xr:uid="{00000000-0005-0000-0000-000094610000}"/>
    <cellStyle name="SAPBEXfilterText 6 4 2" xfId="23417" xr:uid="{00000000-0005-0000-0000-000095610000}"/>
    <cellStyle name="SAPBEXfilterText 6 4 2 2" xfId="36880" xr:uid="{00000000-0005-0000-0000-000096610000}"/>
    <cellStyle name="SAPBEXfilterText 6 4 3" xfId="31107" xr:uid="{00000000-0005-0000-0000-000097610000}"/>
    <cellStyle name="SAPBEXfilterText 6 5" xfId="15095" xr:uid="{00000000-0005-0000-0000-000098610000}"/>
    <cellStyle name="SAPBEXfilterText 6 5 2" xfId="28931" xr:uid="{00000000-0005-0000-0000-000099610000}"/>
    <cellStyle name="SAPBEXfilterText 6 6" xfId="21252" xr:uid="{00000000-0005-0000-0000-00009A610000}"/>
    <cellStyle name="SAPBEXfilterText 6 6 2" xfId="34715" xr:uid="{00000000-0005-0000-0000-00009B610000}"/>
    <cellStyle name="SAPBEXfilterText 6 7" xfId="27004" xr:uid="{00000000-0005-0000-0000-00009C610000}"/>
    <cellStyle name="SAPBEXfilterText 6 8" xfId="10804" xr:uid="{00000000-0005-0000-0000-00009D610000}"/>
    <cellStyle name="SAPBEXfilterText 7" xfId="5549" xr:uid="{00000000-0005-0000-0000-00009E610000}"/>
    <cellStyle name="SAPBEXfilterText 7 2" xfId="6636" xr:uid="{00000000-0005-0000-0000-00009F610000}"/>
    <cellStyle name="SAPBEXfilterText 7 2 2" xfId="19978" xr:uid="{00000000-0005-0000-0000-0000A0610000}"/>
    <cellStyle name="SAPBEXfilterText 7 2 2 2" xfId="25748" xr:uid="{00000000-0005-0000-0000-0000A1610000}"/>
    <cellStyle name="SAPBEXfilterText 7 2 2 3" xfId="33451" xr:uid="{00000000-0005-0000-0000-0000A2610000}"/>
    <cellStyle name="SAPBEXfilterText 7 2 3" xfId="17345" xr:uid="{00000000-0005-0000-0000-0000A3610000}"/>
    <cellStyle name="SAPBEXfilterText 7 2 3 2" xfId="23174" xr:uid="{00000000-0005-0000-0000-0000A4610000}"/>
    <cellStyle name="SAPBEXfilterText 7 2 3 2 2" xfId="36637" xr:uid="{00000000-0005-0000-0000-0000A5610000}"/>
    <cellStyle name="SAPBEXfilterText 7 2 3 3" xfId="30861" xr:uid="{00000000-0005-0000-0000-0000A6610000}"/>
    <cellStyle name="SAPBEXfilterText 7 2 4" xfId="16464" xr:uid="{00000000-0005-0000-0000-0000A7610000}"/>
    <cellStyle name="SAPBEXfilterText 7 2 4 2" xfId="30081" xr:uid="{00000000-0005-0000-0000-0000A8610000}"/>
    <cellStyle name="SAPBEXfilterText 7 2 5" xfId="22404" xr:uid="{00000000-0005-0000-0000-0000A9610000}"/>
    <cellStyle name="SAPBEXfilterText 7 2 5 2" xfId="35867" xr:uid="{00000000-0005-0000-0000-0000AA610000}"/>
    <cellStyle name="SAPBEXfilterText 7 2 6" xfId="28156" xr:uid="{00000000-0005-0000-0000-0000AB610000}"/>
    <cellStyle name="SAPBEXfilterText 7 2 7" xfId="11650" xr:uid="{00000000-0005-0000-0000-0000AC610000}"/>
    <cellStyle name="SAPBEXfilterText 7 3" xfId="19029" xr:uid="{00000000-0005-0000-0000-0000AD610000}"/>
    <cellStyle name="SAPBEXfilterText 7 3 2" xfId="24801" xr:uid="{00000000-0005-0000-0000-0000AE610000}"/>
    <cellStyle name="SAPBEXfilterText 7 3 3" xfId="32503" xr:uid="{00000000-0005-0000-0000-0000AF610000}"/>
    <cellStyle name="SAPBEXfilterText 7 4" xfId="20668" xr:uid="{00000000-0005-0000-0000-0000B0610000}"/>
    <cellStyle name="SAPBEXfilterText 7 4 2" xfId="26431" xr:uid="{00000000-0005-0000-0000-0000B1610000}"/>
    <cellStyle name="SAPBEXfilterText 7 4 3" xfId="34136" xr:uid="{00000000-0005-0000-0000-0000B2610000}"/>
    <cellStyle name="SAPBEXfilterText 7 5" xfId="15378" xr:uid="{00000000-0005-0000-0000-0000B3610000}"/>
    <cellStyle name="SAPBEXfilterText 7 5 2" xfId="29183" xr:uid="{00000000-0005-0000-0000-0000B4610000}"/>
    <cellStyle name="SAPBEXfilterText 7 6" xfId="21505" xr:uid="{00000000-0005-0000-0000-0000B5610000}"/>
    <cellStyle name="SAPBEXfilterText 7 6 2" xfId="34968" xr:uid="{00000000-0005-0000-0000-0000B6610000}"/>
    <cellStyle name="SAPBEXfilterText 7 7" xfId="27257" xr:uid="{00000000-0005-0000-0000-0000B7610000}"/>
    <cellStyle name="SAPBEXfilterText 7 8" xfId="10989" xr:uid="{00000000-0005-0000-0000-0000B8610000}"/>
    <cellStyle name="SAPBEXfilterText 8" xfId="17025" xr:uid="{00000000-0005-0000-0000-0000B9610000}"/>
    <cellStyle name="SAPBEXfilterText 8 2" xfId="22871" xr:uid="{00000000-0005-0000-0000-0000BA610000}"/>
    <cellStyle name="SAPBEXfilterText 8 2 2" xfId="36334" xr:uid="{00000000-0005-0000-0000-0000BB610000}"/>
    <cellStyle name="SAPBEXfilterText 8 3" xfId="30552" xr:uid="{00000000-0005-0000-0000-0000BC610000}"/>
    <cellStyle name="SAPBEXfilterText 9" xfId="16988" xr:uid="{00000000-0005-0000-0000-0000BD610000}"/>
    <cellStyle name="SAPBEXfilterText 9 2" xfId="22837" xr:uid="{00000000-0005-0000-0000-0000BE610000}"/>
    <cellStyle name="SAPBEXfilterText 9 2 2" xfId="36300" xr:uid="{00000000-0005-0000-0000-0000BF610000}"/>
    <cellStyle name="SAPBEXfilterText 9 3" xfId="30516" xr:uid="{00000000-0005-0000-0000-0000C0610000}"/>
    <cellStyle name="SAPBEXformats" xfId="392" xr:uid="{00000000-0005-0000-0000-0000C1610000}"/>
    <cellStyle name="SAPBEXformats 2" xfId="630" xr:uid="{00000000-0005-0000-0000-0000C2610000}"/>
    <cellStyle name="SAPBEXformats 2 2" xfId="5092" xr:uid="{00000000-0005-0000-0000-0000C3610000}"/>
    <cellStyle name="SAPBEXformats 2 2 10" xfId="10696" xr:uid="{00000000-0005-0000-0000-0000C4610000}"/>
    <cellStyle name="SAPBEXformats 2 2 2" xfId="5680" xr:uid="{00000000-0005-0000-0000-0000C5610000}"/>
    <cellStyle name="SAPBEXformats 2 2 2 2" xfId="6767" xr:uid="{00000000-0005-0000-0000-0000C6610000}"/>
    <cellStyle name="SAPBEXformats 2 2 2 2 2" xfId="20089" xr:uid="{00000000-0005-0000-0000-0000C7610000}"/>
    <cellStyle name="SAPBEXformats 2 2 2 2 2 2" xfId="25859" xr:uid="{00000000-0005-0000-0000-0000C8610000}"/>
    <cellStyle name="SAPBEXformats 2 2 2 2 2 3" xfId="33562" xr:uid="{00000000-0005-0000-0000-0000C9610000}"/>
    <cellStyle name="SAPBEXformats 2 2 2 2 3" xfId="18347" xr:uid="{00000000-0005-0000-0000-0000CA610000}"/>
    <cellStyle name="SAPBEXformats 2 2 2 2 3 2" xfId="24127" xr:uid="{00000000-0005-0000-0000-0000CB610000}"/>
    <cellStyle name="SAPBEXformats 2 2 2 2 3 3" xfId="31828" xr:uid="{00000000-0005-0000-0000-0000CC610000}"/>
    <cellStyle name="SAPBEXformats 2 2 2 2 4" xfId="16595" xr:uid="{00000000-0005-0000-0000-0000CD610000}"/>
    <cellStyle name="SAPBEXformats 2 2 2 2 4 2" xfId="30182" xr:uid="{00000000-0005-0000-0000-0000CE610000}"/>
    <cellStyle name="SAPBEXformats 2 2 2 2 5" xfId="22505" xr:uid="{00000000-0005-0000-0000-0000CF610000}"/>
    <cellStyle name="SAPBEXformats 2 2 2 2 5 2" xfId="35968" xr:uid="{00000000-0005-0000-0000-0000D0610000}"/>
    <cellStyle name="SAPBEXformats 2 2 2 2 6" xfId="28257" xr:uid="{00000000-0005-0000-0000-0000D1610000}"/>
    <cellStyle name="SAPBEXformats 2 2 2 2 7" xfId="11717" xr:uid="{00000000-0005-0000-0000-0000D2610000}"/>
    <cellStyle name="SAPBEXformats 2 2 2 3" xfId="19139" xr:uid="{00000000-0005-0000-0000-0000D3610000}"/>
    <cellStyle name="SAPBEXformats 2 2 2 3 2" xfId="24910" xr:uid="{00000000-0005-0000-0000-0000D4610000}"/>
    <cellStyle name="SAPBEXformats 2 2 2 3 3" xfId="32612" xr:uid="{00000000-0005-0000-0000-0000D5610000}"/>
    <cellStyle name="SAPBEXformats 2 2 2 4" xfId="18138" xr:uid="{00000000-0005-0000-0000-0000D6610000}"/>
    <cellStyle name="SAPBEXformats 2 2 2 4 2" xfId="23938" xr:uid="{00000000-0005-0000-0000-0000D7610000}"/>
    <cellStyle name="SAPBEXformats 2 2 2 4 3" xfId="31635" xr:uid="{00000000-0005-0000-0000-0000D8610000}"/>
    <cellStyle name="SAPBEXformats 2 2 2 5" xfId="15509" xr:uid="{00000000-0005-0000-0000-0000D9610000}"/>
    <cellStyle name="SAPBEXformats 2 2 2 5 2" xfId="29284" xr:uid="{00000000-0005-0000-0000-0000DA610000}"/>
    <cellStyle name="SAPBEXformats 2 2 2 6" xfId="21606" xr:uid="{00000000-0005-0000-0000-0000DB610000}"/>
    <cellStyle name="SAPBEXformats 2 2 2 6 2" xfId="35069" xr:uid="{00000000-0005-0000-0000-0000DC610000}"/>
    <cellStyle name="SAPBEXformats 2 2 2 7" xfId="27358" xr:uid="{00000000-0005-0000-0000-0000DD610000}"/>
    <cellStyle name="SAPBEXformats 2 2 2 8" xfId="11056" xr:uid="{00000000-0005-0000-0000-0000DE610000}"/>
    <cellStyle name="SAPBEXformats 2 2 3" xfId="5852" xr:uid="{00000000-0005-0000-0000-0000DF610000}"/>
    <cellStyle name="SAPBEXformats 2 2 3 2" xfId="6939" xr:uid="{00000000-0005-0000-0000-0000E0610000}"/>
    <cellStyle name="SAPBEXformats 2 2 3 2 2" xfId="20235" xr:uid="{00000000-0005-0000-0000-0000E1610000}"/>
    <cellStyle name="SAPBEXformats 2 2 3 2 2 2" xfId="26005" xr:uid="{00000000-0005-0000-0000-0000E2610000}"/>
    <cellStyle name="SAPBEXformats 2 2 3 2 2 3" xfId="33708" xr:uid="{00000000-0005-0000-0000-0000E3610000}"/>
    <cellStyle name="SAPBEXformats 2 2 3 2 3" xfId="20835" xr:uid="{00000000-0005-0000-0000-0000E4610000}"/>
    <cellStyle name="SAPBEXformats 2 2 3 2 3 2" xfId="26595" xr:uid="{00000000-0005-0000-0000-0000E5610000}"/>
    <cellStyle name="SAPBEXformats 2 2 3 2 3 3" xfId="34300" xr:uid="{00000000-0005-0000-0000-0000E6610000}"/>
    <cellStyle name="SAPBEXformats 2 2 3 2 4" xfId="16767" xr:uid="{00000000-0005-0000-0000-0000E7610000}"/>
    <cellStyle name="SAPBEXformats 2 2 3 2 4 2" xfId="30320" xr:uid="{00000000-0005-0000-0000-0000E8610000}"/>
    <cellStyle name="SAPBEXformats 2 2 3 2 5" xfId="22643" xr:uid="{00000000-0005-0000-0000-0000E9610000}"/>
    <cellStyle name="SAPBEXformats 2 2 3 2 5 2" xfId="36106" xr:uid="{00000000-0005-0000-0000-0000EA610000}"/>
    <cellStyle name="SAPBEXformats 2 2 3 2 6" xfId="28395" xr:uid="{00000000-0005-0000-0000-0000EB610000}"/>
    <cellStyle name="SAPBEXformats 2 2 3 2 7" xfId="11818" xr:uid="{00000000-0005-0000-0000-0000EC610000}"/>
    <cellStyle name="SAPBEXformats 2 2 3 3" xfId="19286" xr:uid="{00000000-0005-0000-0000-0000ED610000}"/>
    <cellStyle name="SAPBEXformats 2 2 3 3 2" xfId="25057" xr:uid="{00000000-0005-0000-0000-0000EE610000}"/>
    <cellStyle name="SAPBEXformats 2 2 3 3 3" xfId="32759" xr:uid="{00000000-0005-0000-0000-0000EF610000}"/>
    <cellStyle name="SAPBEXformats 2 2 3 4" xfId="18026" xr:uid="{00000000-0005-0000-0000-0000F0610000}"/>
    <cellStyle name="SAPBEXformats 2 2 3 4 2" xfId="23830" xr:uid="{00000000-0005-0000-0000-0000F1610000}"/>
    <cellStyle name="SAPBEXformats 2 2 3 4 3" xfId="31527" xr:uid="{00000000-0005-0000-0000-0000F2610000}"/>
    <cellStyle name="SAPBEXformats 2 2 3 5" xfId="15681" xr:uid="{00000000-0005-0000-0000-0000F3610000}"/>
    <cellStyle name="SAPBEXformats 2 2 3 5 2" xfId="29422" xr:uid="{00000000-0005-0000-0000-0000F4610000}"/>
    <cellStyle name="SAPBEXformats 2 2 3 6" xfId="21744" xr:uid="{00000000-0005-0000-0000-0000F5610000}"/>
    <cellStyle name="SAPBEXformats 2 2 3 6 2" xfId="35207" xr:uid="{00000000-0005-0000-0000-0000F6610000}"/>
    <cellStyle name="SAPBEXformats 2 2 3 7" xfId="27496" xr:uid="{00000000-0005-0000-0000-0000F7610000}"/>
    <cellStyle name="SAPBEXformats 2 2 3 8" xfId="11157" xr:uid="{00000000-0005-0000-0000-0000F8610000}"/>
    <cellStyle name="SAPBEXformats 2 2 4" xfId="6184" xr:uid="{00000000-0005-0000-0000-0000F9610000}"/>
    <cellStyle name="SAPBEXformats 2 2 4 2" xfId="19575" xr:uid="{00000000-0005-0000-0000-0000FA610000}"/>
    <cellStyle name="SAPBEXformats 2 2 4 2 2" xfId="25345" xr:uid="{00000000-0005-0000-0000-0000FB610000}"/>
    <cellStyle name="SAPBEXformats 2 2 4 2 3" xfId="33048" xr:uid="{00000000-0005-0000-0000-0000FC610000}"/>
    <cellStyle name="SAPBEXformats 2 2 4 3" xfId="17998" xr:uid="{00000000-0005-0000-0000-0000FD610000}"/>
    <cellStyle name="SAPBEXformats 2 2 4 3 2" xfId="23804" xr:uid="{00000000-0005-0000-0000-0000FE610000}"/>
    <cellStyle name="SAPBEXformats 2 2 4 3 3" xfId="31501" xr:uid="{00000000-0005-0000-0000-0000FF610000}"/>
    <cellStyle name="SAPBEXformats 2 2 4 4" xfId="16013" xr:uid="{00000000-0005-0000-0000-000000620000}"/>
    <cellStyle name="SAPBEXformats 2 2 4 4 2" xfId="29695" xr:uid="{00000000-0005-0000-0000-000001620000}"/>
    <cellStyle name="SAPBEXformats 2 2 4 5" xfId="22017" xr:uid="{00000000-0005-0000-0000-000002620000}"/>
    <cellStyle name="SAPBEXformats 2 2 4 5 2" xfId="35480" xr:uid="{00000000-0005-0000-0000-000003620000}"/>
    <cellStyle name="SAPBEXformats 2 2 4 6" xfId="27769" xr:uid="{00000000-0005-0000-0000-000004620000}"/>
    <cellStyle name="SAPBEXformats 2 2 4 7" xfId="11359" xr:uid="{00000000-0005-0000-0000-000005620000}"/>
    <cellStyle name="SAPBEXformats 2 2 5" xfId="18623" xr:uid="{00000000-0005-0000-0000-000006620000}"/>
    <cellStyle name="SAPBEXformats 2 2 5 2" xfId="24395" xr:uid="{00000000-0005-0000-0000-000007620000}"/>
    <cellStyle name="SAPBEXformats 2 2 5 3" xfId="32097" xr:uid="{00000000-0005-0000-0000-000008620000}"/>
    <cellStyle name="SAPBEXformats 2 2 6" xfId="17446" xr:uid="{00000000-0005-0000-0000-000009620000}"/>
    <cellStyle name="SAPBEXformats 2 2 6 2" xfId="23270" xr:uid="{00000000-0005-0000-0000-00000A620000}"/>
    <cellStyle name="SAPBEXformats 2 2 6 2 2" xfId="36733" xr:uid="{00000000-0005-0000-0000-00000B620000}"/>
    <cellStyle name="SAPBEXformats 2 2 6 3" xfId="30958" xr:uid="{00000000-0005-0000-0000-00000C620000}"/>
    <cellStyle name="SAPBEXformats 2 2 7" xfId="14922" xr:uid="{00000000-0005-0000-0000-00000D620000}"/>
    <cellStyle name="SAPBEXformats 2 2 7 2" xfId="28795" xr:uid="{00000000-0005-0000-0000-00000E620000}"/>
    <cellStyle name="SAPBEXformats 2 2 8" xfId="21116" xr:uid="{00000000-0005-0000-0000-00000F620000}"/>
    <cellStyle name="SAPBEXformats 2 2 8 2" xfId="34579" xr:uid="{00000000-0005-0000-0000-000010620000}"/>
    <cellStyle name="SAPBEXformats 2 2 9" xfId="26870" xr:uid="{00000000-0005-0000-0000-000011620000}"/>
    <cellStyle name="SAPBEXformats 2 3" xfId="5305" xr:uid="{00000000-0005-0000-0000-000012620000}"/>
    <cellStyle name="SAPBEXformats 2 3 2" xfId="6392" xr:uid="{00000000-0005-0000-0000-000013620000}"/>
    <cellStyle name="SAPBEXformats 2 3 2 2" xfId="19758" xr:uid="{00000000-0005-0000-0000-000014620000}"/>
    <cellStyle name="SAPBEXformats 2 3 2 2 2" xfId="25528" xr:uid="{00000000-0005-0000-0000-000015620000}"/>
    <cellStyle name="SAPBEXformats 2 3 2 2 3" xfId="33231" xr:uid="{00000000-0005-0000-0000-000016620000}"/>
    <cellStyle name="SAPBEXformats 2 3 2 3" xfId="20586" xr:uid="{00000000-0005-0000-0000-000017620000}"/>
    <cellStyle name="SAPBEXformats 2 3 2 3 2" xfId="26350" xr:uid="{00000000-0005-0000-0000-000018620000}"/>
    <cellStyle name="SAPBEXformats 2 3 2 3 3" xfId="34055" xr:uid="{00000000-0005-0000-0000-000019620000}"/>
    <cellStyle name="SAPBEXformats 2 3 2 4" xfId="16221" xr:uid="{00000000-0005-0000-0000-00001A620000}"/>
    <cellStyle name="SAPBEXformats 2 3 2 4 2" xfId="29868" xr:uid="{00000000-0005-0000-0000-00001B620000}"/>
    <cellStyle name="SAPBEXformats 2 3 2 5" xfId="22190" xr:uid="{00000000-0005-0000-0000-00001C620000}"/>
    <cellStyle name="SAPBEXformats 2 3 2 5 2" xfId="35653" xr:uid="{00000000-0005-0000-0000-00001D620000}"/>
    <cellStyle name="SAPBEXformats 2 3 2 6" xfId="27942" xr:uid="{00000000-0005-0000-0000-00001E620000}"/>
    <cellStyle name="SAPBEXformats 2 3 2 7" xfId="11504" xr:uid="{00000000-0005-0000-0000-00001F620000}"/>
    <cellStyle name="SAPBEXformats 2 3 3" xfId="18806" xr:uid="{00000000-0005-0000-0000-000020620000}"/>
    <cellStyle name="SAPBEXformats 2 3 3 2" xfId="24578" xr:uid="{00000000-0005-0000-0000-000021620000}"/>
    <cellStyle name="SAPBEXformats 2 3 3 3" xfId="32280" xr:uid="{00000000-0005-0000-0000-000022620000}"/>
    <cellStyle name="SAPBEXformats 2 3 4" xfId="18207" xr:uid="{00000000-0005-0000-0000-000023620000}"/>
    <cellStyle name="SAPBEXformats 2 3 4 2" xfId="24001" xr:uid="{00000000-0005-0000-0000-000024620000}"/>
    <cellStyle name="SAPBEXformats 2 3 4 3" xfId="31700" xr:uid="{00000000-0005-0000-0000-000025620000}"/>
    <cellStyle name="SAPBEXformats 2 3 5" xfId="15135" xr:uid="{00000000-0005-0000-0000-000026620000}"/>
    <cellStyle name="SAPBEXformats 2 3 5 2" xfId="28970" xr:uid="{00000000-0005-0000-0000-000027620000}"/>
    <cellStyle name="SAPBEXformats 2 3 6" xfId="21291" xr:uid="{00000000-0005-0000-0000-000028620000}"/>
    <cellStyle name="SAPBEXformats 2 3 6 2" xfId="34754" xr:uid="{00000000-0005-0000-0000-000029620000}"/>
    <cellStyle name="SAPBEXformats 2 3 7" xfId="27043" xr:uid="{00000000-0005-0000-0000-00002A620000}"/>
    <cellStyle name="SAPBEXformats 2 3 8" xfId="10843" xr:uid="{00000000-0005-0000-0000-00002B620000}"/>
    <cellStyle name="SAPBEXformats 2 4" xfId="5408" xr:uid="{00000000-0005-0000-0000-00002C620000}"/>
    <cellStyle name="SAPBEXformats 2 4 2" xfId="6495" xr:uid="{00000000-0005-0000-0000-00002D620000}"/>
    <cellStyle name="SAPBEXformats 2 4 2 2" xfId="19859" xr:uid="{00000000-0005-0000-0000-00002E620000}"/>
    <cellStyle name="SAPBEXformats 2 4 2 2 2" xfId="25629" xr:uid="{00000000-0005-0000-0000-00002F620000}"/>
    <cellStyle name="SAPBEXformats 2 4 2 2 3" xfId="33332" xr:uid="{00000000-0005-0000-0000-000030620000}"/>
    <cellStyle name="SAPBEXformats 2 4 2 3" xfId="17742" xr:uid="{00000000-0005-0000-0000-000031620000}"/>
    <cellStyle name="SAPBEXformats 2 4 2 3 2" xfId="23557" xr:uid="{00000000-0005-0000-0000-000032620000}"/>
    <cellStyle name="SAPBEXformats 2 4 2 3 2 2" xfId="37020" xr:uid="{00000000-0005-0000-0000-000033620000}"/>
    <cellStyle name="SAPBEXformats 2 4 2 3 3" xfId="31248" xr:uid="{00000000-0005-0000-0000-000034620000}"/>
    <cellStyle name="SAPBEXformats 2 4 2 4" xfId="16324" xr:uid="{00000000-0005-0000-0000-000035620000}"/>
    <cellStyle name="SAPBEXformats 2 4 2 4 2" xfId="29969" xr:uid="{00000000-0005-0000-0000-000036620000}"/>
    <cellStyle name="SAPBEXformats 2 4 2 5" xfId="22291" xr:uid="{00000000-0005-0000-0000-000037620000}"/>
    <cellStyle name="SAPBEXformats 2 4 2 5 2" xfId="35754" xr:uid="{00000000-0005-0000-0000-000038620000}"/>
    <cellStyle name="SAPBEXformats 2 4 2 6" xfId="28043" xr:uid="{00000000-0005-0000-0000-000039620000}"/>
    <cellStyle name="SAPBEXformats 2 4 2 7" xfId="11565" xr:uid="{00000000-0005-0000-0000-00003A620000}"/>
    <cellStyle name="SAPBEXformats 2 4 3" xfId="18908" xr:uid="{00000000-0005-0000-0000-00003B620000}"/>
    <cellStyle name="SAPBEXformats 2 4 3 2" xfId="24680" xr:uid="{00000000-0005-0000-0000-00003C620000}"/>
    <cellStyle name="SAPBEXformats 2 4 3 3" xfId="32382" xr:uid="{00000000-0005-0000-0000-00003D620000}"/>
    <cellStyle name="SAPBEXformats 2 4 4" xfId="18490" xr:uid="{00000000-0005-0000-0000-00003E620000}"/>
    <cellStyle name="SAPBEXformats 2 4 4 2" xfId="24265" xr:uid="{00000000-0005-0000-0000-00003F620000}"/>
    <cellStyle name="SAPBEXformats 2 4 4 3" xfId="31966" xr:uid="{00000000-0005-0000-0000-000040620000}"/>
    <cellStyle name="SAPBEXformats 2 4 5" xfId="15238" xr:uid="{00000000-0005-0000-0000-000041620000}"/>
    <cellStyle name="SAPBEXformats 2 4 5 2" xfId="29071" xr:uid="{00000000-0005-0000-0000-000042620000}"/>
    <cellStyle name="SAPBEXformats 2 4 6" xfId="21392" xr:uid="{00000000-0005-0000-0000-000043620000}"/>
    <cellStyle name="SAPBEXformats 2 4 6 2" xfId="34855" xr:uid="{00000000-0005-0000-0000-000044620000}"/>
    <cellStyle name="SAPBEXformats 2 4 7" xfId="27144" xr:uid="{00000000-0005-0000-0000-000045620000}"/>
    <cellStyle name="SAPBEXformats 2 4 8" xfId="10904" xr:uid="{00000000-0005-0000-0000-000046620000}"/>
    <cellStyle name="SAPBEXformats 2 5" xfId="17139" xr:uid="{00000000-0005-0000-0000-000047620000}"/>
    <cellStyle name="SAPBEXformats 2 5 2" xfId="22980" xr:uid="{00000000-0005-0000-0000-000048620000}"/>
    <cellStyle name="SAPBEXformats 2 5 2 2" xfId="36443" xr:uid="{00000000-0005-0000-0000-000049620000}"/>
    <cellStyle name="SAPBEXformats 2 5 3" xfId="30661" xr:uid="{00000000-0005-0000-0000-00004A620000}"/>
    <cellStyle name="SAPBEXformats 2 6" xfId="18271" xr:uid="{00000000-0005-0000-0000-00004B620000}"/>
    <cellStyle name="SAPBEXformats 2 6 2" xfId="24053" xr:uid="{00000000-0005-0000-0000-00004C620000}"/>
    <cellStyle name="SAPBEXformats 2 6 3" xfId="31754" xr:uid="{00000000-0005-0000-0000-00004D620000}"/>
    <cellStyle name="SAPBEXformats 2 7" xfId="14857" xr:uid="{00000000-0005-0000-0000-00004E620000}"/>
    <cellStyle name="SAPBEXformats 2 7 2" xfId="28742" xr:uid="{00000000-0005-0000-0000-00004F620000}"/>
    <cellStyle name="SAPBEXformats 2 8" xfId="7481" xr:uid="{00000000-0005-0000-0000-000050620000}"/>
    <cellStyle name="SAPBEXformats 3" xfId="4226" xr:uid="{00000000-0005-0000-0000-000051620000}"/>
    <cellStyle name="SAPBEXformats 3 10" xfId="10166" xr:uid="{00000000-0005-0000-0000-000052620000}"/>
    <cellStyle name="SAPBEXformats 3 2" xfId="5208" xr:uid="{00000000-0005-0000-0000-000053620000}"/>
    <cellStyle name="SAPBEXformats 3 2 2" xfId="5939" xr:uid="{00000000-0005-0000-0000-000054620000}"/>
    <cellStyle name="SAPBEXformats 3 2 2 2" xfId="7026" xr:uid="{00000000-0005-0000-0000-000055620000}"/>
    <cellStyle name="SAPBEXformats 3 2 2 2 2" xfId="20322" xr:uid="{00000000-0005-0000-0000-000056620000}"/>
    <cellStyle name="SAPBEXformats 3 2 2 2 2 2" xfId="26092" xr:uid="{00000000-0005-0000-0000-000057620000}"/>
    <cellStyle name="SAPBEXformats 3 2 2 2 2 3" xfId="33795" xr:uid="{00000000-0005-0000-0000-000058620000}"/>
    <cellStyle name="SAPBEXformats 3 2 2 2 3" xfId="17605" xr:uid="{00000000-0005-0000-0000-000059620000}"/>
    <cellStyle name="SAPBEXformats 3 2 2 2 3 2" xfId="23423" xr:uid="{00000000-0005-0000-0000-00005A620000}"/>
    <cellStyle name="SAPBEXformats 3 2 2 2 3 2 2" xfId="36886" xr:uid="{00000000-0005-0000-0000-00005B620000}"/>
    <cellStyle name="SAPBEXformats 3 2 2 2 3 3" xfId="31113" xr:uid="{00000000-0005-0000-0000-00005C620000}"/>
    <cellStyle name="SAPBEXformats 3 2 2 2 4" xfId="16854" xr:uid="{00000000-0005-0000-0000-00005D620000}"/>
    <cellStyle name="SAPBEXformats 3 2 2 2 4 2" xfId="30407" xr:uid="{00000000-0005-0000-0000-00005E620000}"/>
    <cellStyle name="SAPBEXformats 3 2 2 2 5" xfId="22730" xr:uid="{00000000-0005-0000-0000-00005F620000}"/>
    <cellStyle name="SAPBEXformats 3 2 2 2 5 2" xfId="36193" xr:uid="{00000000-0005-0000-0000-000060620000}"/>
    <cellStyle name="SAPBEXformats 3 2 2 2 6" xfId="28482" xr:uid="{00000000-0005-0000-0000-000061620000}"/>
    <cellStyle name="SAPBEXformats 3 2 2 2 7" xfId="11878" xr:uid="{00000000-0005-0000-0000-000062620000}"/>
    <cellStyle name="SAPBEXformats 3 2 2 3" xfId="19373" xr:uid="{00000000-0005-0000-0000-000063620000}"/>
    <cellStyle name="SAPBEXformats 3 2 2 3 2" xfId="25144" xr:uid="{00000000-0005-0000-0000-000064620000}"/>
    <cellStyle name="SAPBEXformats 3 2 2 3 3" xfId="32846" xr:uid="{00000000-0005-0000-0000-000065620000}"/>
    <cellStyle name="SAPBEXformats 3 2 2 4" xfId="16969" xr:uid="{00000000-0005-0000-0000-000066620000}"/>
    <cellStyle name="SAPBEXformats 3 2 2 4 2" xfId="22819" xr:uid="{00000000-0005-0000-0000-000067620000}"/>
    <cellStyle name="SAPBEXformats 3 2 2 4 2 2" xfId="36282" xr:uid="{00000000-0005-0000-0000-000068620000}"/>
    <cellStyle name="SAPBEXformats 3 2 2 4 3" xfId="30497" xr:uid="{00000000-0005-0000-0000-000069620000}"/>
    <cellStyle name="SAPBEXformats 3 2 2 5" xfId="15768" xr:uid="{00000000-0005-0000-0000-00006A620000}"/>
    <cellStyle name="SAPBEXformats 3 2 2 5 2" xfId="29509" xr:uid="{00000000-0005-0000-0000-00006B620000}"/>
    <cellStyle name="SAPBEXformats 3 2 2 6" xfId="21831" xr:uid="{00000000-0005-0000-0000-00006C620000}"/>
    <cellStyle name="SAPBEXformats 3 2 2 6 2" xfId="35294" xr:uid="{00000000-0005-0000-0000-00006D620000}"/>
    <cellStyle name="SAPBEXformats 3 2 2 7" xfId="27583" xr:uid="{00000000-0005-0000-0000-00006E620000}"/>
    <cellStyle name="SAPBEXformats 3 2 2 8" xfId="11217" xr:uid="{00000000-0005-0000-0000-00006F620000}"/>
    <cellStyle name="SAPBEXformats 3 2 3" xfId="6296" xr:uid="{00000000-0005-0000-0000-000070620000}"/>
    <cellStyle name="SAPBEXformats 3 2 3 2" xfId="19667" xr:uid="{00000000-0005-0000-0000-000071620000}"/>
    <cellStyle name="SAPBEXformats 3 2 3 2 2" xfId="25437" xr:uid="{00000000-0005-0000-0000-000072620000}"/>
    <cellStyle name="SAPBEXformats 3 2 3 2 3" xfId="33140" xr:uid="{00000000-0005-0000-0000-000073620000}"/>
    <cellStyle name="SAPBEXformats 3 2 3 3" xfId="18464" xr:uid="{00000000-0005-0000-0000-000074620000}"/>
    <cellStyle name="SAPBEXformats 3 2 3 3 2" xfId="24239" xr:uid="{00000000-0005-0000-0000-000075620000}"/>
    <cellStyle name="SAPBEXformats 3 2 3 3 3" xfId="31940" xr:uid="{00000000-0005-0000-0000-000076620000}"/>
    <cellStyle name="SAPBEXformats 3 2 3 4" xfId="16125" xr:uid="{00000000-0005-0000-0000-000077620000}"/>
    <cellStyle name="SAPBEXformats 3 2 3 4 2" xfId="29782" xr:uid="{00000000-0005-0000-0000-000078620000}"/>
    <cellStyle name="SAPBEXformats 3 2 3 5" xfId="22104" xr:uid="{00000000-0005-0000-0000-000079620000}"/>
    <cellStyle name="SAPBEXformats 3 2 3 5 2" xfId="35567" xr:uid="{00000000-0005-0000-0000-00007A620000}"/>
    <cellStyle name="SAPBEXformats 3 2 3 6" xfId="27856" xr:uid="{00000000-0005-0000-0000-00007B620000}"/>
    <cellStyle name="SAPBEXformats 3 2 3 7" xfId="11422" xr:uid="{00000000-0005-0000-0000-00007C620000}"/>
    <cellStyle name="SAPBEXformats 3 2 4" xfId="18715" xr:uid="{00000000-0005-0000-0000-00007D620000}"/>
    <cellStyle name="SAPBEXformats 3 2 4 2" xfId="24487" xr:uid="{00000000-0005-0000-0000-00007E620000}"/>
    <cellStyle name="SAPBEXformats 3 2 4 3" xfId="32189" xr:uid="{00000000-0005-0000-0000-00007F620000}"/>
    <cellStyle name="SAPBEXformats 3 2 5" xfId="20605" xr:uid="{00000000-0005-0000-0000-000080620000}"/>
    <cellStyle name="SAPBEXformats 3 2 5 2" xfId="26369" xr:uid="{00000000-0005-0000-0000-000081620000}"/>
    <cellStyle name="SAPBEXformats 3 2 5 3" xfId="34074" xr:uid="{00000000-0005-0000-0000-000082620000}"/>
    <cellStyle name="SAPBEXformats 3 2 6" xfId="15038" xr:uid="{00000000-0005-0000-0000-000083620000}"/>
    <cellStyle name="SAPBEXformats 3 2 6 2" xfId="28883" xr:uid="{00000000-0005-0000-0000-000084620000}"/>
    <cellStyle name="SAPBEXformats 3 2 7" xfId="21204" xr:uid="{00000000-0005-0000-0000-000085620000}"/>
    <cellStyle name="SAPBEXformats 3 2 7 2" xfId="34667" xr:uid="{00000000-0005-0000-0000-000086620000}"/>
    <cellStyle name="SAPBEXformats 3 2 8" xfId="26957" xr:uid="{00000000-0005-0000-0000-000087620000}"/>
    <cellStyle name="SAPBEXformats 3 2 9" xfId="10760" xr:uid="{00000000-0005-0000-0000-000088620000}"/>
    <cellStyle name="SAPBEXformats 3 3" xfId="5591" xr:uid="{00000000-0005-0000-0000-000089620000}"/>
    <cellStyle name="SAPBEXformats 3 3 2" xfId="6678" xr:uid="{00000000-0005-0000-0000-00008A620000}"/>
    <cellStyle name="SAPBEXformats 3 3 2 2" xfId="20006" xr:uid="{00000000-0005-0000-0000-00008B620000}"/>
    <cellStyle name="SAPBEXformats 3 3 2 2 2" xfId="25776" xr:uid="{00000000-0005-0000-0000-00008C620000}"/>
    <cellStyle name="SAPBEXformats 3 3 2 2 3" xfId="33479" xr:uid="{00000000-0005-0000-0000-00008D620000}"/>
    <cellStyle name="SAPBEXformats 3 3 2 3" xfId="17475" xr:uid="{00000000-0005-0000-0000-00008E620000}"/>
    <cellStyle name="SAPBEXformats 3 3 2 3 2" xfId="23299" xr:uid="{00000000-0005-0000-0000-00008F620000}"/>
    <cellStyle name="SAPBEXformats 3 3 2 3 2 2" xfId="36762" xr:uid="{00000000-0005-0000-0000-000090620000}"/>
    <cellStyle name="SAPBEXformats 3 3 2 3 3" xfId="30987" xr:uid="{00000000-0005-0000-0000-000091620000}"/>
    <cellStyle name="SAPBEXformats 3 3 2 4" xfId="16506" xr:uid="{00000000-0005-0000-0000-000092620000}"/>
    <cellStyle name="SAPBEXformats 3 3 2 4 2" xfId="30105" xr:uid="{00000000-0005-0000-0000-000093620000}"/>
    <cellStyle name="SAPBEXformats 3 3 2 5" xfId="22428" xr:uid="{00000000-0005-0000-0000-000094620000}"/>
    <cellStyle name="SAPBEXformats 3 3 2 5 2" xfId="35891" xr:uid="{00000000-0005-0000-0000-000095620000}"/>
    <cellStyle name="SAPBEXformats 3 3 2 6" xfId="28180" xr:uid="{00000000-0005-0000-0000-000096620000}"/>
    <cellStyle name="SAPBEXformats 3 3 2 7" xfId="11673" xr:uid="{00000000-0005-0000-0000-000097620000}"/>
    <cellStyle name="SAPBEXformats 3 3 3" xfId="19058" xr:uid="{00000000-0005-0000-0000-000098620000}"/>
    <cellStyle name="SAPBEXformats 3 3 3 2" xfId="24830" xr:uid="{00000000-0005-0000-0000-000099620000}"/>
    <cellStyle name="SAPBEXformats 3 3 3 3" xfId="32532" xr:uid="{00000000-0005-0000-0000-00009A620000}"/>
    <cellStyle name="SAPBEXformats 3 3 4" xfId="18099" xr:uid="{00000000-0005-0000-0000-00009B620000}"/>
    <cellStyle name="SAPBEXformats 3 3 4 2" xfId="23901" xr:uid="{00000000-0005-0000-0000-00009C620000}"/>
    <cellStyle name="SAPBEXformats 3 3 4 3" xfId="31598" xr:uid="{00000000-0005-0000-0000-00009D620000}"/>
    <cellStyle name="SAPBEXformats 3 3 5" xfId="15420" xr:uid="{00000000-0005-0000-0000-00009E620000}"/>
    <cellStyle name="SAPBEXformats 3 3 5 2" xfId="29207" xr:uid="{00000000-0005-0000-0000-00009F620000}"/>
    <cellStyle name="SAPBEXformats 3 3 6" xfId="21529" xr:uid="{00000000-0005-0000-0000-0000A0620000}"/>
    <cellStyle name="SAPBEXformats 3 3 6 2" xfId="34992" xr:uid="{00000000-0005-0000-0000-0000A1620000}"/>
    <cellStyle name="SAPBEXformats 3 3 7" xfId="27281" xr:uid="{00000000-0005-0000-0000-0000A2620000}"/>
    <cellStyle name="SAPBEXformats 3 3 8" xfId="11012" xr:uid="{00000000-0005-0000-0000-0000A3620000}"/>
    <cellStyle name="SAPBEXformats 3 4" xfId="6039" xr:uid="{00000000-0005-0000-0000-0000A4620000}"/>
    <cellStyle name="SAPBEXformats 3 4 2" xfId="19452" xr:uid="{00000000-0005-0000-0000-0000A5620000}"/>
    <cellStyle name="SAPBEXformats 3 4 2 2" xfId="25222" xr:uid="{00000000-0005-0000-0000-0000A6620000}"/>
    <cellStyle name="SAPBEXformats 3 4 2 3" xfId="32925" xr:uid="{00000000-0005-0000-0000-0000A7620000}"/>
    <cellStyle name="SAPBEXformats 3 4 3" xfId="17355" xr:uid="{00000000-0005-0000-0000-0000A8620000}"/>
    <cellStyle name="SAPBEXformats 3 4 3 2" xfId="23184" xr:uid="{00000000-0005-0000-0000-0000A9620000}"/>
    <cellStyle name="SAPBEXformats 3 4 3 2 2" xfId="36647" xr:uid="{00000000-0005-0000-0000-0000AA620000}"/>
    <cellStyle name="SAPBEXformats 3 4 3 3" xfId="30871" xr:uid="{00000000-0005-0000-0000-0000AB620000}"/>
    <cellStyle name="SAPBEXformats 3 4 4" xfId="15868" xr:uid="{00000000-0005-0000-0000-0000AC620000}"/>
    <cellStyle name="SAPBEXformats 3 4 4 2" xfId="29580" xr:uid="{00000000-0005-0000-0000-0000AD620000}"/>
    <cellStyle name="SAPBEXformats 3 4 5" xfId="21902" xr:uid="{00000000-0005-0000-0000-0000AE620000}"/>
    <cellStyle name="SAPBEXformats 3 4 5 2" xfId="35365" xr:uid="{00000000-0005-0000-0000-0000AF620000}"/>
    <cellStyle name="SAPBEXformats 3 4 6" xfId="27654" xr:uid="{00000000-0005-0000-0000-0000B0620000}"/>
    <cellStyle name="SAPBEXformats 3 4 7" xfId="11280" xr:uid="{00000000-0005-0000-0000-0000B1620000}"/>
    <cellStyle name="SAPBEXformats 3 5" xfId="18283" xr:uid="{00000000-0005-0000-0000-0000B2620000}"/>
    <cellStyle name="SAPBEXformats 3 5 2" xfId="24065" xr:uid="{00000000-0005-0000-0000-0000B3620000}"/>
    <cellStyle name="SAPBEXformats 3 5 3" xfId="31766" xr:uid="{00000000-0005-0000-0000-0000B4620000}"/>
    <cellStyle name="SAPBEXformats 3 6" xfId="20550" xr:uid="{00000000-0005-0000-0000-0000B5620000}"/>
    <cellStyle name="SAPBEXformats 3 6 2" xfId="26315" xr:uid="{00000000-0005-0000-0000-0000B6620000}"/>
    <cellStyle name="SAPBEXformats 3 6 3" xfId="34019" xr:uid="{00000000-0005-0000-0000-0000B7620000}"/>
    <cellStyle name="SAPBEXformats 3 7" xfId="14306" xr:uid="{00000000-0005-0000-0000-0000B8620000}"/>
    <cellStyle name="SAPBEXformats 3 7 2" xfId="28659" xr:uid="{00000000-0005-0000-0000-0000B9620000}"/>
    <cellStyle name="SAPBEXformats 3 8" xfId="21002" xr:uid="{00000000-0005-0000-0000-0000BA620000}"/>
    <cellStyle name="SAPBEXformats 3 8 2" xfId="34465" xr:uid="{00000000-0005-0000-0000-0000BB620000}"/>
    <cellStyle name="SAPBEXformats 3 9" xfId="26757" xr:uid="{00000000-0005-0000-0000-0000BC620000}"/>
    <cellStyle name="SAPBEXformats 4" xfId="5784" xr:uid="{00000000-0005-0000-0000-0000BD620000}"/>
    <cellStyle name="SAPBEXformats 4 2" xfId="6871" xr:uid="{00000000-0005-0000-0000-0000BE620000}"/>
    <cellStyle name="SAPBEXformats 4 2 2" xfId="20168" xr:uid="{00000000-0005-0000-0000-0000BF620000}"/>
    <cellStyle name="SAPBEXformats 4 2 2 2" xfId="25938" xr:uid="{00000000-0005-0000-0000-0000C0620000}"/>
    <cellStyle name="SAPBEXformats 4 2 2 3" xfId="33641" xr:uid="{00000000-0005-0000-0000-0000C1620000}"/>
    <cellStyle name="SAPBEXformats 4 2 3" xfId="18584" xr:uid="{00000000-0005-0000-0000-0000C2620000}"/>
    <cellStyle name="SAPBEXformats 4 2 3 2" xfId="24356" xr:uid="{00000000-0005-0000-0000-0000C3620000}"/>
    <cellStyle name="SAPBEXformats 4 2 3 3" xfId="32058" xr:uid="{00000000-0005-0000-0000-0000C4620000}"/>
    <cellStyle name="SAPBEXformats 4 2 4" xfId="16699" xr:uid="{00000000-0005-0000-0000-0000C5620000}"/>
    <cellStyle name="SAPBEXformats 4 2 4 2" xfId="30253" xr:uid="{00000000-0005-0000-0000-0000C6620000}"/>
    <cellStyle name="SAPBEXformats 4 2 5" xfId="22576" xr:uid="{00000000-0005-0000-0000-0000C7620000}"/>
    <cellStyle name="SAPBEXformats 4 2 5 2" xfId="36039" xr:uid="{00000000-0005-0000-0000-0000C8620000}"/>
    <cellStyle name="SAPBEXformats 4 2 6" xfId="28328" xr:uid="{00000000-0005-0000-0000-0000C9620000}"/>
    <cellStyle name="SAPBEXformats 4 2 7" xfId="11772" xr:uid="{00000000-0005-0000-0000-0000CA620000}"/>
    <cellStyle name="SAPBEXformats 4 3" xfId="19218" xr:uid="{00000000-0005-0000-0000-0000CB620000}"/>
    <cellStyle name="SAPBEXformats 4 3 2" xfId="24989" xr:uid="{00000000-0005-0000-0000-0000CC620000}"/>
    <cellStyle name="SAPBEXformats 4 3 3" xfId="32691" xr:uid="{00000000-0005-0000-0000-0000CD620000}"/>
    <cellStyle name="SAPBEXformats 4 4" xfId="20488" xr:uid="{00000000-0005-0000-0000-0000CE620000}"/>
    <cellStyle name="SAPBEXformats 4 4 2" xfId="26255" xr:uid="{00000000-0005-0000-0000-0000CF620000}"/>
    <cellStyle name="SAPBEXformats 4 4 3" xfId="33959" xr:uid="{00000000-0005-0000-0000-0000D0620000}"/>
    <cellStyle name="SAPBEXformats 4 5" xfId="15613" xr:uid="{00000000-0005-0000-0000-0000D1620000}"/>
    <cellStyle name="SAPBEXformats 4 5 2" xfId="29355" xr:uid="{00000000-0005-0000-0000-0000D2620000}"/>
    <cellStyle name="SAPBEXformats 4 6" xfId="21677" xr:uid="{00000000-0005-0000-0000-0000D3620000}"/>
    <cellStyle name="SAPBEXformats 4 6 2" xfId="35140" xr:uid="{00000000-0005-0000-0000-0000D4620000}"/>
    <cellStyle name="SAPBEXformats 4 7" xfId="27429" xr:uid="{00000000-0005-0000-0000-0000D5620000}"/>
    <cellStyle name="SAPBEXformats 4 8" xfId="11111" xr:uid="{00000000-0005-0000-0000-0000D6620000}"/>
    <cellStyle name="SAPBEXformats 5" xfId="17026" xr:uid="{00000000-0005-0000-0000-0000D7620000}"/>
    <cellStyle name="SAPBEXformats 5 2" xfId="22872" xr:uid="{00000000-0005-0000-0000-0000D8620000}"/>
    <cellStyle name="SAPBEXformats 5 2 2" xfId="36335" xr:uid="{00000000-0005-0000-0000-0000D9620000}"/>
    <cellStyle name="SAPBEXformats 5 3" xfId="30553" xr:uid="{00000000-0005-0000-0000-0000DA620000}"/>
    <cellStyle name="SAPBEXformats 6" xfId="17097" xr:uid="{00000000-0005-0000-0000-0000DB620000}"/>
    <cellStyle name="SAPBEXformats 6 2" xfId="22938" xr:uid="{00000000-0005-0000-0000-0000DC620000}"/>
    <cellStyle name="SAPBEXformats 6 2 2" xfId="36401" xr:uid="{00000000-0005-0000-0000-0000DD620000}"/>
    <cellStyle name="SAPBEXformats 6 3" xfId="30619" xr:uid="{00000000-0005-0000-0000-0000DE620000}"/>
    <cellStyle name="SAPBEXformats 7" xfId="12119" xr:uid="{00000000-0005-0000-0000-0000DF620000}"/>
    <cellStyle name="SAPBEXformats 7 2" xfId="28565" xr:uid="{00000000-0005-0000-0000-0000E0620000}"/>
    <cellStyle name="SAPBEXformats 8" xfId="7277" xr:uid="{00000000-0005-0000-0000-0000E1620000}"/>
    <cellStyle name="SAPBEXformats 9" xfId="37376" xr:uid="{00000000-0005-0000-0000-0000E2620000}"/>
    <cellStyle name="SAPBEXheaderItem" xfId="393" xr:uid="{00000000-0005-0000-0000-0000E3620000}"/>
    <cellStyle name="SAPBEXheaderItem 10" xfId="7278" xr:uid="{00000000-0005-0000-0000-0000E4620000}"/>
    <cellStyle name="SAPBEXheaderItem 2" xfId="631" xr:uid="{00000000-0005-0000-0000-0000E5620000}"/>
    <cellStyle name="SAPBEXheaderItem 2 2" xfId="7482" xr:uid="{00000000-0005-0000-0000-0000E6620000}"/>
    <cellStyle name="SAPBEXheaderItem 3" xfId="632" xr:uid="{00000000-0005-0000-0000-0000E7620000}"/>
    <cellStyle name="SAPBEXheaderItem 3 2" xfId="7483" xr:uid="{00000000-0005-0000-0000-0000E8620000}"/>
    <cellStyle name="SAPBEXheaderItem 4" xfId="5065" xr:uid="{00000000-0005-0000-0000-0000E9620000}"/>
    <cellStyle name="SAPBEXheaderItem 4 10" xfId="10670" xr:uid="{00000000-0005-0000-0000-0000EA620000}"/>
    <cellStyle name="SAPBEXheaderItem 4 2" xfId="5653" xr:uid="{00000000-0005-0000-0000-0000EB620000}"/>
    <cellStyle name="SAPBEXheaderItem 4 2 2" xfId="6740" xr:uid="{00000000-0005-0000-0000-0000EC620000}"/>
    <cellStyle name="SAPBEXheaderItem 4 2 2 2" xfId="20062" xr:uid="{00000000-0005-0000-0000-0000ED620000}"/>
    <cellStyle name="SAPBEXheaderItem 4 2 2 2 2" xfId="25832" xr:uid="{00000000-0005-0000-0000-0000EE620000}"/>
    <cellStyle name="SAPBEXheaderItem 4 2 2 2 3" xfId="33535" xr:uid="{00000000-0005-0000-0000-0000EF620000}"/>
    <cellStyle name="SAPBEXheaderItem 4 2 2 3" xfId="18489" xr:uid="{00000000-0005-0000-0000-0000F0620000}"/>
    <cellStyle name="SAPBEXheaderItem 4 2 2 3 2" xfId="24264" xr:uid="{00000000-0005-0000-0000-0000F1620000}"/>
    <cellStyle name="SAPBEXheaderItem 4 2 2 3 3" xfId="31965" xr:uid="{00000000-0005-0000-0000-0000F2620000}"/>
    <cellStyle name="SAPBEXheaderItem 4 2 2 4" xfId="16568" xr:uid="{00000000-0005-0000-0000-0000F3620000}"/>
    <cellStyle name="SAPBEXheaderItem 4 2 2 4 2" xfId="30156" xr:uid="{00000000-0005-0000-0000-0000F4620000}"/>
    <cellStyle name="SAPBEXheaderItem 4 2 2 5" xfId="22479" xr:uid="{00000000-0005-0000-0000-0000F5620000}"/>
    <cellStyle name="SAPBEXheaderItem 4 2 2 5 2" xfId="35942" xr:uid="{00000000-0005-0000-0000-0000F6620000}"/>
    <cellStyle name="SAPBEXheaderItem 4 2 2 6" xfId="28231" xr:uid="{00000000-0005-0000-0000-0000F7620000}"/>
    <cellStyle name="SAPBEXheaderItem 4 2 2 7" xfId="11691" xr:uid="{00000000-0005-0000-0000-0000F8620000}"/>
    <cellStyle name="SAPBEXheaderItem 4 2 3" xfId="19112" xr:uid="{00000000-0005-0000-0000-0000F9620000}"/>
    <cellStyle name="SAPBEXheaderItem 4 2 3 2" xfId="24884" xr:uid="{00000000-0005-0000-0000-0000FA620000}"/>
    <cellStyle name="SAPBEXheaderItem 4 2 3 3" xfId="32586" xr:uid="{00000000-0005-0000-0000-0000FB620000}"/>
    <cellStyle name="SAPBEXheaderItem 4 2 4" xfId="17926" xr:uid="{00000000-0005-0000-0000-0000FC620000}"/>
    <cellStyle name="SAPBEXheaderItem 4 2 4 2" xfId="23736" xr:uid="{00000000-0005-0000-0000-0000FD620000}"/>
    <cellStyle name="SAPBEXheaderItem 4 2 4 2 2" xfId="37199" xr:uid="{00000000-0005-0000-0000-0000FE620000}"/>
    <cellStyle name="SAPBEXheaderItem 4 2 4 3" xfId="31430" xr:uid="{00000000-0005-0000-0000-0000FF620000}"/>
    <cellStyle name="SAPBEXheaderItem 4 2 5" xfId="15482" xr:uid="{00000000-0005-0000-0000-000000630000}"/>
    <cellStyle name="SAPBEXheaderItem 4 2 5 2" xfId="29258" xr:uid="{00000000-0005-0000-0000-000001630000}"/>
    <cellStyle name="SAPBEXheaderItem 4 2 6" xfId="21580" xr:uid="{00000000-0005-0000-0000-000002630000}"/>
    <cellStyle name="SAPBEXheaderItem 4 2 6 2" xfId="35043" xr:uid="{00000000-0005-0000-0000-000003630000}"/>
    <cellStyle name="SAPBEXheaderItem 4 2 7" xfId="27332" xr:uid="{00000000-0005-0000-0000-000004630000}"/>
    <cellStyle name="SAPBEXheaderItem 4 2 8" xfId="11030" xr:uid="{00000000-0005-0000-0000-000005630000}"/>
    <cellStyle name="SAPBEXheaderItem 4 3" xfId="5826" xr:uid="{00000000-0005-0000-0000-000006630000}"/>
    <cellStyle name="SAPBEXheaderItem 4 3 2" xfId="6913" xr:uid="{00000000-0005-0000-0000-000007630000}"/>
    <cellStyle name="SAPBEXheaderItem 4 3 2 2" xfId="20209" xr:uid="{00000000-0005-0000-0000-000008630000}"/>
    <cellStyle name="SAPBEXheaderItem 4 3 2 2 2" xfId="25979" xr:uid="{00000000-0005-0000-0000-000009630000}"/>
    <cellStyle name="SAPBEXheaderItem 4 3 2 2 3" xfId="33682" xr:uid="{00000000-0005-0000-0000-00000A630000}"/>
    <cellStyle name="SAPBEXheaderItem 4 3 2 3" xfId="20718" xr:uid="{00000000-0005-0000-0000-00000B630000}"/>
    <cellStyle name="SAPBEXheaderItem 4 3 2 3 2" xfId="26481" xr:uid="{00000000-0005-0000-0000-00000C630000}"/>
    <cellStyle name="SAPBEXheaderItem 4 3 2 3 3" xfId="34186" xr:uid="{00000000-0005-0000-0000-00000D630000}"/>
    <cellStyle name="SAPBEXheaderItem 4 3 2 4" xfId="16741" xr:uid="{00000000-0005-0000-0000-00000E630000}"/>
    <cellStyle name="SAPBEXheaderItem 4 3 2 4 2" xfId="30294" xr:uid="{00000000-0005-0000-0000-00000F630000}"/>
    <cellStyle name="SAPBEXheaderItem 4 3 2 5" xfId="22617" xr:uid="{00000000-0005-0000-0000-000010630000}"/>
    <cellStyle name="SAPBEXheaderItem 4 3 2 5 2" xfId="36080" xr:uid="{00000000-0005-0000-0000-000011630000}"/>
    <cellStyle name="SAPBEXheaderItem 4 3 2 6" xfId="28369" xr:uid="{00000000-0005-0000-0000-000012630000}"/>
    <cellStyle name="SAPBEXheaderItem 4 3 2 7" xfId="11792" xr:uid="{00000000-0005-0000-0000-000013630000}"/>
    <cellStyle name="SAPBEXheaderItem 4 3 3" xfId="19260" xr:uid="{00000000-0005-0000-0000-000014630000}"/>
    <cellStyle name="SAPBEXheaderItem 4 3 3 2" xfId="25031" xr:uid="{00000000-0005-0000-0000-000015630000}"/>
    <cellStyle name="SAPBEXheaderItem 4 3 3 3" xfId="32733" xr:uid="{00000000-0005-0000-0000-000016630000}"/>
    <cellStyle name="SAPBEXheaderItem 4 3 4" xfId="20521" xr:uid="{00000000-0005-0000-0000-000017630000}"/>
    <cellStyle name="SAPBEXheaderItem 4 3 4 2" xfId="26286" xr:uid="{00000000-0005-0000-0000-000018630000}"/>
    <cellStyle name="SAPBEXheaderItem 4 3 4 3" xfId="33990" xr:uid="{00000000-0005-0000-0000-000019630000}"/>
    <cellStyle name="SAPBEXheaderItem 4 3 5" xfId="15655" xr:uid="{00000000-0005-0000-0000-00001A630000}"/>
    <cellStyle name="SAPBEXheaderItem 4 3 5 2" xfId="29396" xr:uid="{00000000-0005-0000-0000-00001B630000}"/>
    <cellStyle name="SAPBEXheaderItem 4 3 6" xfId="21718" xr:uid="{00000000-0005-0000-0000-00001C630000}"/>
    <cellStyle name="SAPBEXheaderItem 4 3 6 2" xfId="35181" xr:uid="{00000000-0005-0000-0000-00001D630000}"/>
    <cellStyle name="SAPBEXheaderItem 4 3 7" xfId="27470" xr:uid="{00000000-0005-0000-0000-00001E630000}"/>
    <cellStyle name="SAPBEXheaderItem 4 3 8" xfId="11131" xr:uid="{00000000-0005-0000-0000-00001F630000}"/>
    <cellStyle name="SAPBEXheaderItem 4 4" xfId="6157" xr:uid="{00000000-0005-0000-0000-000020630000}"/>
    <cellStyle name="SAPBEXheaderItem 4 4 2" xfId="19549" xr:uid="{00000000-0005-0000-0000-000021630000}"/>
    <cellStyle name="SAPBEXheaderItem 4 4 2 2" xfId="25319" xr:uid="{00000000-0005-0000-0000-000022630000}"/>
    <cellStyle name="SAPBEXheaderItem 4 4 2 3" xfId="33022" xr:uid="{00000000-0005-0000-0000-000023630000}"/>
    <cellStyle name="SAPBEXheaderItem 4 4 3" xfId="17091" xr:uid="{00000000-0005-0000-0000-000024630000}"/>
    <cellStyle name="SAPBEXheaderItem 4 4 3 2" xfId="22933" xr:uid="{00000000-0005-0000-0000-000025630000}"/>
    <cellStyle name="SAPBEXheaderItem 4 4 3 2 2" xfId="36396" xr:uid="{00000000-0005-0000-0000-000026630000}"/>
    <cellStyle name="SAPBEXheaderItem 4 4 3 3" xfId="30614" xr:uid="{00000000-0005-0000-0000-000027630000}"/>
    <cellStyle name="SAPBEXheaderItem 4 4 4" xfId="15986" xr:uid="{00000000-0005-0000-0000-000028630000}"/>
    <cellStyle name="SAPBEXheaderItem 4 4 4 2" xfId="29669" xr:uid="{00000000-0005-0000-0000-000029630000}"/>
    <cellStyle name="SAPBEXheaderItem 4 4 5" xfId="21991" xr:uid="{00000000-0005-0000-0000-00002A630000}"/>
    <cellStyle name="SAPBEXheaderItem 4 4 5 2" xfId="35454" xr:uid="{00000000-0005-0000-0000-00002B630000}"/>
    <cellStyle name="SAPBEXheaderItem 4 4 6" xfId="27743" xr:uid="{00000000-0005-0000-0000-00002C630000}"/>
    <cellStyle name="SAPBEXheaderItem 4 4 7" xfId="11333" xr:uid="{00000000-0005-0000-0000-00002D630000}"/>
    <cellStyle name="SAPBEXheaderItem 4 5" xfId="18597" xr:uid="{00000000-0005-0000-0000-00002E630000}"/>
    <cellStyle name="SAPBEXheaderItem 4 5 2" xfId="24369" xr:uid="{00000000-0005-0000-0000-00002F630000}"/>
    <cellStyle name="SAPBEXheaderItem 4 5 3" xfId="32071" xr:uid="{00000000-0005-0000-0000-000030630000}"/>
    <cellStyle name="SAPBEXheaderItem 4 6" xfId="20932" xr:uid="{00000000-0005-0000-0000-000031630000}"/>
    <cellStyle name="SAPBEXheaderItem 4 6 2" xfId="26690" xr:uid="{00000000-0005-0000-0000-000032630000}"/>
    <cellStyle name="SAPBEXheaderItem 4 6 3" xfId="34395" xr:uid="{00000000-0005-0000-0000-000033630000}"/>
    <cellStyle name="SAPBEXheaderItem 4 7" xfId="14895" xr:uid="{00000000-0005-0000-0000-000034630000}"/>
    <cellStyle name="SAPBEXheaderItem 4 7 2" xfId="28769" xr:uid="{00000000-0005-0000-0000-000035630000}"/>
    <cellStyle name="SAPBEXheaderItem 4 8" xfId="21090" xr:uid="{00000000-0005-0000-0000-000036630000}"/>
    <cellStyle name="SAPBEXheaderItem 4 8 2" xfId="34553" xr:uid="{00000000-0005-0000-0000-000037630000}"/>
    <cellStyle name="SAPBEXheaderItem 4 9" xfId="26844" xr:uid="{00000000-0005-0000-0000-000038630000}"/>
    <cellStyle name="SAPBEXheaderItem 5" xfId="5267" xr:uid="{00000000-0005-0000-0000-000039630000}"/>
    <cellStyle name="SAPBEXheaderItem 5 2" xfId="6354" xr:uid="{00000000-0005-0000-0000-00003A630000}"/>
    <cellStyle name="SAPBEXheaderItem 5 2 2" xfId="19721" xr:uid="{00000000-0005-0000-0000-00003B630000}"/>
    <cellStyle name="SAPBEXheaderItem 5 2 2 2" xfId="25491" xr:uid="{00000000-0005-0000-0000-00003C630000}"/>
    <cellStyle name="SAPBEXheaderItem 5 2 2 3" xfId="33194" xr:uid="{00000000-0005-0000-0000-00003D630000}"/>
    <cellStyle name="SAPBEXheaderItem 5 2 3" xfId="19683" xr:uid="{00000000-0005-0000-0000-00003E630000}"/>
    <cellStyle name="SAPBEXheaderItem 5 2 3 2" xfId="25453" xr:uid="{00000000-0005-0000-0000-00003F630000}"/>
    <cellStyle name="SAPBEXheaderItem 5 2 3 3" xfId="33156" xr:uid="{00000000-0005-0000-0000-000040630000}"/>
    <cellStyle name="SAPBEXheaderItem 5 2 4" xfId="16183" xr:uid="{00000000-0005-0000-0000-000041630000}"/>
    <cellStyle name="SAPBEXheaderItem 5 2 4 2" xfId="29831" xr:uid="{00000000-0005-0000-0000-000042630000}"/>
    <cellStyle name="SAPBEXheaderItem 5 2 5" xfId="22153" xr:uid="{00000000-0005-0000-0000-000043630000}"/>
    <cellStyle name="SAPBEXheaderItem 5 2 5 2" xfId="35616" xr:uid="{00000000-0005-0000-0000-000044630000}"/>
    <cellStyle name="SAPBEXheaderItem 5 2 6" xfId="27905" xr:uid="{00000000-0005-0000-0000-000045630000}"/>
    <cellStyle name="SAPBEXheaderItem 5 2 7" xfId="11467" xr:uid="{00000000-0005-0000-0000-000046630000}"/>
    <cellStyle name="SAPBEXheaderItem 5 3" xfId="18769" xr:uid="{00000000-0005-0000-0000-000047630000}"/>
    <cellStyle name="SAPBEXheaderItem 5 3 2" xfId="24541" xr:uid="{00000000-0005-0000-0000-000048630000}"/>
    <cellStyle name="SAPBEXheaderItem 5 3 3" xfId="32243" xr:uid="{00000000-0005-0000-0000-000049630000}"/>
    <cellStyle name="SAPBEXheaderItem 5 4" xfId="17667" xr:uid="{00000000-0005-0000-0000-00004A630000}"/>
    <cellStyle name="SAPBEXheaderItem 5 4 2" xfId="23483" xr:uid="{00000000-0005-0000-0000-00004B630000}"/>
    <cellStyle name="SAPBEXheaderItem 5 4 2 2" xfId="36946" xr:uid="{00000000-0005-0000-0000-00004C630000}"/>
    <cellStyle name="SAPBEXheaderItem 5 4 3" xfId="31174" xr:uid="{00000000-0005-0000-0000-00004D630000}"/>
    <cellStyle name="SAPBEXheaderItem 5 5" xfId="15097" xr:uid="{00000000-0005-0000-0000-00004E630000}"/>
    <cellStyle name="SAPBEXheaderItem 5 5 2" xfId="28933" xr:uid="{00000000-0005-0000-0000-00004F630000}"/>
    <cellStyle name="SAPBEXheaderItem 5 6" xfId="21254" xr:uid="{00000000-0005-0000-0000-000050630000}"/>
    <cellStyle name="SAPBEXheaderItem 5 6 2" xfId="34717" xr:uid="{00000000-0005-0000-0000-000051630000}"/>
    <cellStyle name="SAPBEXheaderItem 5 7" xfId="27006" xr:uid="{00000000-0005-0000-0000-000052630000}"/>
    <cellStyle name="SAPBEXheaderItem 5 8" xfId="10806" xr:uid="{00000000-0005-0000-0000-000053630000}"/>
    <cellStyle name="SAPBEXheaderItem 6" xfId="5571" xr:uid="{00000000-0005-0000-0000-000054630000}"/>
    <cellStyle name="SAPBEXheaderItem 6 2" xfId="6658" xr:uid="{00000000-0005-0000-0000-000055630000}"/>
    <cellStyle name="SAPBEXheaderItem 6 2 2" xfId="19993" xr:uid="{00000000-0005-0000-0000-000056630000}"/>
    <cellStyle name="SAPBEXheaderItem 6 2 2 2" xfId="25763" xr:uid="{00000000-0005-0000-0000-000057630000}"/>
    <cellStyle name="SAPBEXheaderItem 6 2 2 3" xfId="33466" xr:uid="{00000000-0005-0000-0000-000058630000}"/>
    <cellStyle name="SAPBEXheaderItem 6 2 3" xfId="17052" xr:uid="{00000000-0005-0000-0000-000059630000}"/>
    <cellStyle name="SAPBEXheaderItem 6 2 3 2" xfId="22897" xr:uid="{00000000-0005-0000-0000-00005A630000}"/>
    <cellStyle name="SAPBEXheaderItem 6 2 3 2 2" xfId="36360" xr:uid="{00000000-0005-0000-0000-00005B630000}"/>
    <cellStyle name="SAPBEXheaderItem 6 2 3 3" xfId="30578" xr:uid="{00000000-0005-0000-0000-00005C630000}"/>
    <cellStyle name="SAPBEXheaderItem 6 2 4" xfId="16486" xr:uid="{00000000-0005-0000-0000-00005D630000}"/>
    <cellStyle name="SAPBEXheaderItem 6 2 4 2" xfId="30094" xr:uid="{00000000-0005-0000-0000-00005E630000}"/>
    <cellStyle name="SAPBEXheaderItem 6 2 5" xfId="22417" xr:uid="{00000000-0005-0000-0000-00005F630000}"/>
    <cellStyle name="SAPBEXheaderItem 6 2 5 2" xfId="35880" xr:uid="{00000000-0005-0000-0000-000060630000}"/>
    <cellStyle name="SAPBEXheaderItem 6 2 6" xfId="28169" xr:uid="{00000000-0005-0000-0000-000061630000}"/>
    <cellStyle name="SAPBEXheaderItem 6 2 7" xfId="11665" xr:uid="{00000000-0005-0000-0000-000062630000}"/>
    <cellStyle name="SAPBEXheaderItem 6 3" xfId="19046" xr:uid="{00000000-0005-0000-0000-000063630000}"/>
    <cellStyle name="SAPBEXheaderItem 6 3 2" xfId="24818" xr:uid="{00000000-0005-0000-0000-000064630000}"/>
    <cellStyle name="SAPBEXheaderItem 6 3 3" xfId="32520" xr:uid="{00000000-0005-0000-0000-000065630000}"/>
    <cellStyle name="SAPBEXheaderItem 6 4" xfId="20905" xr:uid="{00000000-0005-0000-0000-000066630000}"/>
    <cellStyle name="SAPBEXheaderItem 6 4 2" xfId="26665" xr:uid="{00000000-0005-0000-0000-000067630000}"/>
    <cellStyle name="SAPBEXheaderItem 6 4 3" xfId="34370" xr:uid="{00000000-0005-0000-0000-000068630000}"/>
    <cellStyle name="SAPBEXheaderItem 6 5" xfId="15400" xr:uid="{00000000-0005-0000-0000-000069630000}"/>
    <cellStyle name="SAPBEXheaderItem 6 5 2" xfId="29196" xr:uid="{00000000-0005-0000-0000-00006A630000}"/>
    <cellStyle name="SAPBEXheaderItem 6 6" xfId="21518" xr:uid="{00000000-0005-0000-0000-00006B630000}"/>
    <cellStyle name="SAPBEXheaderItem 6 6 2" xfId="34981" xr:uid="{00000000-0005-0000-0000-00006C630000}"/>
    <cellStyle name="SAPBEXheaderItem 6 7" xfId="27270" xr:uid="{00000000-0005-0000-0000-00006D630000}"/>
    <cellStyle name="SAPBEXheaderItem 6 8" xfId="11004" xr:uid="{00000000-0005-0000-0000-00006E630000}"/>
    <cellStyle name="SAPBEXheaderItem 7" xfId="17027" xr:uid="{00000000-0005-0000-0000-00006F630000}"/>
    <cellStyle name="SAPBEXheaderItem 7 2" xfId="22873" xr:uid="{00000000-0005-0000-0000-000070630000}"/>
    <cellStyle name="SAPBEXheaderItem 7 2 2" xfId="36336" xr:uid="{00000000-0005-0000-0000-000071630000}"/>
    <cellStyle name="SAPBEXheaderItem 7 3" xfId="30554" xr:uid="{00000000-0005-0000-0000-000072630000}"/>
    <cellStyle name="SAPBEXheaderItem 8" xfId="17053" xr:uid="{00000000-0005-0000-0000-000073630000}"/>
    <cellStyle name="SAPBEXheaderItem 8 2" xfId="22898" xr:uid="{00000000-0005-0000-0000-000074630000}"/>
    <cellStyle name="SAPBEXheaderItem 8 2 2" xfId="36361" xr:uid="{00000000-0005-0000-0000-000075630000}"/>
    <cellStyle name="SAPBEXheaderItem 8 3" xfId="30579" xr:uid="{00000000-0005-0000-0000-000076630000}"/>
    <cellStyle name="SAPBEXheaderItem 9" xfId="12006" xr:uid="{00000000-0005-0000-0000-000077630000}"/>
    <cellStyle name="SAPBEXheaderItem 9 2" xfId="28543" xr:uid="{00000000-0005-0000-0000-000078630000}"/>
    <cellStyle name="SAPBEXheaderText" xfId="394" xr:uid="{00000000-0005-0000-0000-000079630000}"/>
    <cellStyle name="SAPBEXheaderText 10" xfId="12118" xr:uid="{00000000-0005-0000-0000-00007A630000}"/>
    <cellStyle name="SAPBEXheaderText 10 2" xfId="28564" xr:uid="{00000000-0005-0000-0000-00007B630000}"/>
    <cellStyle name="SAPBEXheaderText 11" xfId="7279" xr:uid="{00000000-0005-0000-0000-00007C630000}"/>
    <cellStyle name="SAPBEXheaderText 2" xfId="633" xr:uid="{00000000-0005-0000-0000-00007D630000}"/>
    <cellStyle name="SAPBEXheaderText 2 2" xfId="7484" xr:uid="{00000000-0005-0000-0000-00007E630000}"/>
    <cellStyle name="SAPBEXheaderText 3" xfId="634" xr:uid="{00000000-0005-0000-0000-00007F630000}"/>
    <cellStyle name="SAPBEXheaderText 3 2" xfId="7485" xr:uid="{00000000-0005-0000-0000-000080630000}"/>
    <cellStyle name="SAPBEXheaderText 4" xfId="902" xr:uid="{00000000-0005-0000-0000-000081630000}"/>
    <cellStyle name="SAPBEXheaderText 4 2" xfId="7663" xr:uid="{00000000-0005-0000-0000-000082630000}"/>
    <cellStyle name="SAPBEXheaderText 5" xfId="5066" xr:uid="{00000000-0005-0000-0000-000083630000}"/>
    <cellStyle name="SAPBEXheaderText 5 10" xfId="10671" xr:uid="{00000000-0005-0000-0000-000084630000}"/>
    <cellStyle name="SAPBEXheaderText 5 2" xfId="5654" xr:uid="{00000000-0005-0000-0000-000085630000}"/>
    <cellStyle name="SAPBEXheaderText 5 2 2" xfId="6741" xr:uid="{00000000-0005-0000-0000-000086630000}"/>
    <cellStyle name="SAPBEXheaderText 5 2 2 2" xfId="20063" xr:uid="{00000000-0005-0000-0000-000087630000}"/>
    <cellStyle name="SAPBEXheaderText 5 2 2 2 2" xfId="25833" xr:uid="{00000000-0005-0000-0000-000088630000}"/>
    <cellStyle name="SAPBEXheaderText 5 2 2 2 3" xfId="33536" xr:uid="{00000000-0005-0000-0000-000089630000}"/>
    <cellStyle name="SAPBEXheaderText 5 2 2 3" xfId="17764" xr:uid="{00000000-0005-0000-0000-00008A630000}"/>
    <cellStyle name="SAPBEXheaderText 5 2 2 3 2" xfId="23579" xr:uid="{00000000-0005-0000-0000-00008B630000}"/>
    <cellStyle name="SAPBEXheaderText 5 2 2 3 2 2" xfId="37042" xr:uid="{00000000-0005-0000-0000-00008C630000}"/>
    <cellStyle name="SAPBEXheaderText 5 2 2 3 3" xfId="31270" xr:uid="{00000000-0005-0000-0000-00008D630000}"/>
    <cellStyle name="SAPBEXheaderText 5 2 2 4" xfId="16569" xr:uid="{00000000-0005-0000-0000-00008E630000}"/>
    <cellStyle name="SAPBEXheaderText 5 2 2 4 2" xfId="30157" xr:uid="{00000000-0005-0000-0000-00008F630000}"/>
    <cellStyle name="SAPBEXheaderText 5 2 2 5" xfId="22480" xr:uid="{00000000-0005-0000-0000-000090630000}"/>
    <cellStyle name="SAPBEXheaderText 5 2 2 5 2" xfId="35943" xr:uid="{00000000-0005-0000-0000-000091630000}"/>
    <cellStyle name="SAPBEXheaderText 5 2 2 6" xfId="28232" xr:uid="{00000000-0005-0000-0000-000092630000}"/>
    <cellStyle name="SAPBEXheaderText 5 2 2 7" xfId="11692" xr:uid="{00000000-0005-0000-0000-000093630000}"/>
    <cellStyle name="SAPBEXheaderText 5 2 3" xfId="19113" xr:uid="{00000000-0005-0000-0000-000094630000}"/>
    <cellStyle name="SAPBEXheaderText 5 2 3 2" xfId="24885" xr:uid="{00000000-0005-0000-0000-000095630000}"/>
    <cellStyle name="SAPBEXheaderText 5 2 3 3" xfId="32587" xr:uid="{00000000-0005-0000-0000-000096630000}"/>
    <cellStyle name="SAPBEXheaderText 5 2 4" xfId="17724" xr:uid="{00000000-0005-0000-0000-000097630000}"/>
    <cellStyle name="SAPBEXheaderText 5 2 4 2" xfId="23539" xr:uid="{00000000-0005-0000-0000-000098630000}"/>
    <cellStyle name="SAPBEXheaderText 5 2 4 2 2" xfId="37002" xr:uid="{00000000-0005-0000-0000-000099630000}"/>
    <cellStyle name="SAPBEXheaderText 5 2 4 3" xfId="31230" xr:uid="{00000000-0005-0000-0000-00009A630000}"/>
    <cellStyle name="SAPBEXheaderText 5 2 5" xfId="15483" xr:uid="{00000000-0005-0000-0000-00009B630000}"/>
    <cellStyle name="SAPBEXheaderText 5 2 5 2" xfId="29259" xr:uid="{00000000-0005-0000-0000-00009C630000}"/>
    <cellStyle name="SAPBEXheaderText 5 2 6" xfId="21581" xr:uid="{00000000-0005-0000-0000-00009D630000}"/>
    <cellStyle name="SAPBEXheaderText 5 2 6 2" xfId="35044" xr:uid="{00000000-0005-0000-0000-00009E630000}"/>
    <cellStyle name="SAPBEXheaderText 5 2 7" xfId="27333" xr:uid="{00000000-0005-0000-0000-00009F630000}"/>
    <cellStyle name="SAPBEXheaderText 5 2 8" xfId="11031" xr:uid="{00000000-0005-0000-0000-0000A0630000}"/>
    <cellStyle name="SAPBEXheaderText 5 3" xfId="5827" xr:uid="{00000000-0005-0000-0000-0000A1630000}"/>
    <cellStyle name="SAPBEXheaderText 5 3 2" xfId="6914" xr:uid="{00000000-0005-0000-0000-0000A2630000}"/>
    <cellStyle name="SAPBEXheaderText 5 3 2 2" xfId="20210" xr:uid="{00000000-0005-0000-0000-0000A3630000}"/>
    <cellStyle name="SAPBEXheaderText 5 3 2 2 2" xfId="25980" xr:uid="{00000000-0005-0000-0000-0000A4630000}"/>
    <cellStyle name="SAPBEXheaderText 5 3 2 2 3" xfId="33683" xr:uid="{00000000-0005-0000-0000-0000A5630000}"/>
    <cellStyle name="SAPBEXheaderText 5 3 2 3" xfId="18073" xr:uid="{00000000-0005-0000-0000-0000A6630000}"/>
    <cellStyle name="SAPBEXheaderText 5 3 2 3 2" xfId="23875" xr:uid="{00000000-0005-0000-0000-0000A7630000}"/>
    <cellStyle name="SAPBEXheaderText 5 3 2 3 3" xfId="31572" xr:uid="{00000000-0005-0000-0000-0000A8630000}"/>
    <cellStyle name="SAPBEXheaderText 5 3 2 4" xfId="16742" xr:uid="{00000000-0005-0000-0000-0000A9630000}"/>
    <cellStyle name="SAPBEXheaderText 5 3 2 4 2" xfId="30295" xr:uid="{00000000-0005-0000-0000-0000AA630000}"/>
    <cellStyle name="SAPBEXheaderText 5 3 2 5" xfId="22618" xr:uid="{00000000-0005-0000-0000-0000AB630000}"/>
    <cellStyle name="SAPBEXheaderText 5 3 2 5 2" xfId="36081" xr:uid="{00000000-0005-0000-0000-0000AC630000}"/>
    <cellStyle name="SAPBEXheaderText 5 3 2 6" xfId="28370" xr:uid="{00000000-0005-0000-0000-0000AD630000}"/>
    <cellStyle name="SAPBEXheaderText 5 3 2 7" xfId="11793" xr:uid="{00000000-0005-0000-0000-0000AE630000}"/>
    <cellStyle name="SAPBEXheaderText 5 3 3" xfId="19261" xr:uid="{00000000-0005-0000-0000-0000AF630000}"/>
    <cellStyle name="SAPBEXheaderText 5 3 3 2" xfId="25032" xr:uid="{00000000-0005-0000-0000-0000B0630000}"/>
    <cellStyle name="SAPBEXheaderText 5 3 3 3" xfId="32734" xr:uid="{00000000-0005-0000-0000-0000B1630000}"/>
    <cellStyle name="SAPBEXheaderText 5 3 4" xfId="17525" xr:uid="{00000000-0005-0000-0000-0000B2630000}"/>
    <cellStyle name="SAPBEXheaderText 5 3 4 2" xfId="23346" xr:uid="{00000000-0005-0000-0000-0000B3630000}"/>
    <cellStyle name="SAPBEXheaderText 5 3 4 2 2" xfId="36809" xr:uid="{00000000-0005-0000-0000-0000B4630000}"/>
    <cellStyle name="SAPBEXheaderText 5 3 4 3" xfId="31034" xr:uid="{00000000-0005-0000-0000-0000B5630000}"/>
    <cellStyle name="SAPBEXheaderText 5 3 5" xfId="15656" xr:uid="{00000000-0005-0000-0000-0000B6630000}"/>
    <cellStyle name="SAPBEXheaderText 5 3 5 2" xfId="29397" xr:uid="{00000000-0005-0000-0000-0000B7630000}"/>
    <cellStyle name="SAPBEXheaderText 5 3 6" xfId="21719" xr:uid="{00000000-0005-0000-0000-0000B8630000}"/>
    <cellStyle name="SAPBEXheaderText 5 3 6 2" xfId="35182" xr:uid="{00000000-0005-0000-0000-0000B9630000}"/>
    <cellStyle name="SAPBEXheaderText 5 3 7" xfId="27471" xr:uid="{00000000-0005-0000-0000-0000BA630000}"/>
    <cellStyle name="SAPBEXheaderText 5 3 8" xfId="11132" xr:uid="{00000000-0005-0000-0000-0000BB630000}"/>
    <cellStyle name="SAPBEXheaderText 5 4" xfId="6158" xr:uid="{00000000-0005-0000-0000-0000BC630000}"/>
    <cellStyle name="SAPBEXheaderText 5 4 2" xfId="19550" xr:uid="{00000000-0005-0000-0000-0000BD630000}"/>
    <cellStyle name="SAPBEXheaderText 5 4 2 2" xfId="25320" xr:uid="{00000000-0005-0000-0000-0000BE630000}"/>
    <cellStyle name="SAPBEXheaderText 5 4 2 3" xfId="33023" xr:uid="{00000000-0005-0000-0000-0000BF630000}"/>
    <cellStyle name="SAPBEXheaderText 5 4 3" xfId="17608" xr:uid="{00000000-0005-0000-0000-0000C0630000}"/>
    <cellStyle name="SAPBEXheaderText 5 4 3 2" xfId="23426" xr:uid="{00000000-0005-0000-0000-0000C1630000}"/>
    <cellStyle name="SAPBEXheaderText 5 4 3 2 2" xfId="36889" xr:uid="{00000000-0005-0000-0000-0000C2630000}"/>
    <cellStyle name="SAPBEXheaderText 5 4 3 3" xfId="31116" xr:uid="{00000000-0005-0000-0000-0000C3630000}"/>
    <cellStyle name="SAPBEXheaderText 5 4 4" xfId="15987" xr:uid="{00000000-0005-0000-0000-0000C4630000}"/>
    <cellStyle name="SAPBEXheaderText 5 4 4 2" xfId="29670" xr:uid="{00000000-0005-0000-0000-0000C5630000}"/>
    <cellStyle name="SAPBEXheaderText 5 4 5" xfId="21992" xr:uid="{00000000-0005-0000-0000-0000C6630000}"/>
    <cellStyle name="SAPBEXheaderText 5 4 5 2" xfId="35455" xr:uid="{00000000-0005-0000-0000-0000C7630000}"/>
    <cellStyle name="SAPBEXheaderText 5 4 6" xfId="27744" xr:uid="{00000000-0005-0000-0000-0000C8630000}"/>
    <cellStyle name="SAPBEXheaderText 5 4 7" xfId="11334" xr:uid="{00000000-0005-0000-0000-0000C9630000}"/>
    <cellStyle name="SAPBEXheaderText 5 5" xfId="18598" xr:uid="{00000000-0005-0000-0000-0000CA630000}"/>
    <cellStyle name="SAPBEXheaderText 5 5 2" xfId="24370" xr:uid="{00000000-0005-0000-0000-0000CB630000}"/>
    <cellStyle name="SAPBEXheaderText 5 5 3" xfId="32072" xr:uid="{00000000-0005-0000-0000-0000CC630000}"/>
    <cellStyle name="SAPBEXheaderText 5 6" xfId="20438" xr:uid="{00000000-0005-0000-0000-0000CD630000}"/>
    <cellStyle name="SAPBEXheaderText 5 6 2" xfId="26206" xr:uid="{00000000-0005-0000-0000-0000CE630000}"/>
    <cellStyle name="SAPBEXheaderText 5 6 3" xfId="33910" xr:uid="{00000000-0005-0000-0000-0000CF630000}"/>
    <cellStyle name="SAPBEXheaderText 5 7" xfId="14896" xr:uid="{00000000-0005-0000-0000-0000D0630000}"/>
    <cellStyle name="SAPBEXheaderText 5 7 2" xfId="28770" xr:uid="{00000000-0005-0000-0000-0000D1630000}"/>
    <cellStyle name="SAPBEXheaderText 5 8" xfId="21091" xr:uid="{00000000-0005-0000-0000-0000D2630000}"/>
    <cellStyle name="SAPBEXheaderText 5 8 2" xfId="34554" xr:uid="{00000000-0005-0000-0000-0000D3630000}"/>
    <cellStyle name="SAPBEXheaderText 5 9" xfId="26845" xr:uid="{00000000-0005-0000-0000-0000D4630000}"/>
    <cellStyle name="SAPBEXheaderText 6" xfId="5268" xr:uid="{00000000-0005-0000-0000-0000D5630000}"/>
    <cellStyle name="SAPBEXheaderText 6 2" xfId="6355" xr:uid="{00000000-0005-0000-0000-0000D6630000}"/>
    <cellStyle name="SAPBEXheaderText 6 2 2" xfId="19722" xr:uid="{00000000-0005-0000-0000-0000D7630000}"/>
    <cellStyle name="SAPBEXheaderText 6 2 2 2" xfId="25492" xr:uid="{00000000-0005-0000-0000-0000D8630000}"/>
    <cellStyle name="SAPBEXheaderText 6 2 2 3" xfId="33195" xr:uid="{00000000-0005-0000-0000-0000D9630000}"/>
    <cellStyle name="SAPBEXheaderText 6 2 3" xfId="17492" xr:uid="{00000000-0005-0000-0000-0000DA630000}"/>
    <cellStyle name="SAPBEXheaderText 6 2 3 2" xfId="23315" xr:uid="{00000000-0005-0000-0000-0000DB630000}"/>
    <cellStyle name="SAPBEXheaderText 6 2 3 2 2" xfId="36778" xr:uid="{00000000-0005-0000-0000-0000DC630000}"/>
    <cellStyle name="SAPBEXheaderText 6 2 3 3" xfId="31003" xr:uid="{00000000-0005-0000-0000-0000DD630000}"/>
    <cellStyle name="SAPBEXheaderText 6 2 4" xfId="16184" xr:uid="{00000000-0005-0000-0000-0000DE630000}"/>
    <cellStyle name="SAPBEXheaderText 6 2 4 2" xfId="29832" xr:uid="{00000000-0005-0000-0000-0000DF630000}"/>
    <cellStyle name="SAPBEXheaderText 6 2 5" xfId="22154" xr:uid="{00000000-0005-0000-0000-0000E0630000}"/>
    <cellStyle name="SAPBEXheaderText 6 2 5 2" xfId="35617" xr:uid="{00000000-0005-0000-0000-0000E1630000}"/>
    <cellStyle name="SAPBEXheaderText 6 2 6" xfId="27906" xr:uid="{00000000-0005-0000-0000-0000E2630000}"/>
    <cellStyle name="SAPBEXheaderText 6 2 7" xfId="11468" xr:uid="{00000000-0005-0000-0000-0000E3630000}"/>
    <cellStyle name="SAPBEXheaderText 6 3" xfId="18770" xr:uid="{00000000-0005-0000-0000-0000E4630000}"/>
    <cellStyle name="SAPBEXheaderText 6 3 2" xfId="24542" xr:uid="{00000000-0005-0000-0000-0000E5630000}"/>
    <cellStyle name="SAPBEXheaderText 6 3 3" xfId="32244" xr:uid="{00000000-0005-0000-0000-0000E6630000}"/>
    <cellStyle name="SAPBEXheaderText 6 4" xfId="17999" xr:uid="{00000000-0005-0000-0000-0000E7630000}"/>
    <cellStyle name="SAPBEXheaderText 6 4 2" xfId="23805" xr:uid="{00000000-0005-0000-0000-0000E8630000}"/>
    <cellStyle name="SAPBEXheaderText 6 4 3" xfId="31502" xr:uid="{00000000-0005-0000-0000-0000E9630000}"/>
    <cellStyle name="SAPBEXheaderText 6 5" xfId="15098" xr:uid="{00000000-0005-0000-0000-0000EA630000}"/>
    <cellStyle name="SAPBEXheaderText 6 5 2" xfId="28934" xr:uid="{00000000-0005-0000-0000-0000EB630000}"/>
    <cellStyle name="SAPBEXheaderText 6 6" xfId="21255" xr:uid="{00000000-0005-0000-0000-0000EC630000}"/>
    <cellStyle name="SAPBEXheaderText 6 6 2" xfId="34718" xr:uid="{00000000-0005-0000-0000-0000ED630000}"/>
    <cellStyle name="SAPBEXheaderText 6 7" xfId="27007" xr:uid="{00000000-0005-0000-0000-0000EE630000}"/>
    <cellStyle name="SAPBEXheaderText 6 8" xfId="10807" xr:uid="{00000000-0005-0000-0000-0000EF630000}"/>
    <cellStyle name="SAPBEXheaderText 7" xfId="5269" xr:uid="{00000000-0005-0000-0000-0000F0630000}"/>
    <cellStyle name="SAPBEXheaderText 7 2" xfId="6356" xr:uid="{00000000-0005-0000-0000-0000F1630000}"/>
    <cellStyle name="SAPBEXheaderText 7 2 2" xfId="19723" xr:uid="{00000000-0005-0000-0000-0000F2630000}"/>
    <cellStyle name="SAPBEXheaderText 7 2 2 2" xfId="25493" xr:uid="{00000000-0005-0000-0000-0000F3630000}"/>
    <cellStyle name="SAPBEXheaderText 7 2 2 3" xfId="33196" xr:uid="{00000000-0005-0000-0000-0000F4630000}"/>
    <cellStyle name="SAPBEXheaderText 7 2 3" xfId="20566" xr:uid="{00000000-0005-0000-0000-0000F5630000}"/>
    <cellStyle name="SAPBEXheaderText 7 2 3 2" xfId="26331" xr:uid="{00000000-0005-0000-0000-0000F6630000}"/>
    <cellStyle name="SAPBEXheaderText 7 2 3 3" xfId="34035" xr:uid="{00000000-0005-0000-0000-0000F7630000}"/>
    <cellStyle name="SAPBEXheaderText 7 2 4" xfId="16185" xr:uid="{00000000-0005-0000-0000-0000F8630000}"/>
    <cellStyle name="SAPBEXheaderText 7 2 4 2" xfId="29833" xr:uid="{00000000-0005-0000-0000-0000F9630000}"/>
    <cellStyle name="SAPBEXheaderText 7 2 5" xfId="22155" xr:uid="{00000000-0005-0000-0000-0000FA630000}"/>
    <cellStyle name="SAPBEXheaderText 7 2 5 2" xfId="35618" xr:uid="{00000000-0005-0000-0000-0000FB630000}"/>
    <cellStyle name="SAPBEXheaderText 7 2 6" xfId="27907" xr:uid="{00000000-0005-0000-0000-0000FC630000}"/>
    <cellStyle name="SAPBEXheaderText 7 2 7" xfId="11469" xr:uid="{00000000-0005-0000-0000-0000FD630000}"/>
    <cellStyle name="SAPBEXheaderText 7 3" xfId="18771" xr:uid="{00000000-0005-0000-0000-0000FE630000}"/>
    <cellStyle name="SAPBEXheaderText 7 3 2" xfId="24543" xr:uid="{00000000-0005-0000-0000-0000FF630000}"/>
    <cellStyle name="SAPBEXheaderText 7 3 3" xfId="32245" xr:uid="{00000000-0005-0000-0000-000000640000}"/>
    <cellStyle name="SAPBEXheaderText 7 4" xfId="20372" xr:uid="{00000000-0005-0000-0000-000001640000}"/>
    <cellStyle name="SAPBEXheaderText 7 4 2" xfId="26142" xr:uid="{00000000-0005-0000-0000-000002640000}"/>
    <cellStyle name="SAPBEXheaderText 7 4 3" xfId="33845" xr:uid="{00000000-0005-0000-0000-000003640000}"/>
    <cellStyle name="SAPBEXheaderText 7 5" xfId="15099" xr:uid="{00000000-0005-0000-0000-000004640000}"/>
    <cellStyle name="SAPBEXheaderText 7 5 2" xfId="28935" xr:uid="{00000000-0005-0000-0000-000005640000}"/>
    <cellStyle name="SAPBEXheaderText 7 6" xfId="21256" xr:uid="{00000000-0005-0000-0000-000006640000}"/>
    <cellStyle name="SAPBEXheaderText 7 6 2" xfId="34719" xr:uid="{00000000-0005-0000-0000-000007640000}"/>
    <cellStyle name="SAPBEXheaderText 7 7" xfId="27008" xr:uid="{00000000-0005-0000-0000-000008640000}"/>
    <cellStyle name="SAPBEXheaderText 7 8" xfId="10808" xr:uid="{00000000-0005-0000-0000-000009640000}"/>
    <cellStyle name="SAPBEXheaderText 8" xfId="17028" xr:uid="{00000000-0005-0000-0000-00000A640000}"/>
    <cellStyle name="SAPBEXheaderText 8 2" xfId="22874" xr:uid="{00000000-0005-0000-0000-00000B640000}"/>
    <cellStyle name="SAPBEXheaderText 8 2 2" xfId="36337" xr:uid="{00000000-0005-0000-0000-00000C640000}"/>
    <cellStyle name="SAPBEXheaderText 8 3" xfId="30555" xr:uid="{00000000-0005-0000-0000-00000D640000}"/>
    <cellStyle name="SAPBEXheaderText 9" xfId="18242" xr:uid="{00000000-0005-0000-0000-00000E640000}"/>
    <cellStyle name="SAPBEXheaderText 9 2" xfId="24031" xr:uid="{00000000-0005-0000-0000-00000F640000}"/>
    <cellStyle name="SAPBEXheaderText 9 3" xfId="31731" xr:uid="{00000000-0005-0000-0000-000010640000}"/>
    <cellStyle name="SAPBEXHLevel0" xfId="395" xr:uid="{00000000-0005-0000-0000-000011640000}"/>
    <cellStyle name="SAPBEXHLevel0 10" xfId="37377" xr:uid="{00000000-0005-0000-0000-000012640000}"/>
    <cellStyle name="SAPBEXHLevel0 2" xfId="635" xr:uid="{00000000-0005-0000-0000-000013640000}"/>
    <cellStyle name="SAPBEXHLevel0 2 2" xfId="986" xr:uid="{00000000-0005-0000-0000-000014640000}"/>
    <cellStyle name="SAPBEXHLevel0 2 2 2" xfId="5127" xr:uid="{00000000-0005-0000-0000-000015640000}"/>
    <cellStyle name="SAPBEXHLevel0 2 2 2 2" xfId="5715" xr:uid="{00000000-0005-0000-0000-000016640000}"/>
    <cellStyle name="SAPBEXHLevel0 2 2 2 2 2" xfId="6802" xr:uid="{00000000-0005-0000-0000-000017640000}"/>
    <cellStyle name="SAPBEXHLevel0 2 2 2 2 2 2" xfId="20124" xr:uid="{00000000-0005-0000-0000-000018640000}"/>
    <cellStyle name="SAPBEXHLevel0 2 2 2 2 2 2 2" xfId="25894" xr:uid="{00000000-0005-0000-0000-000019640000}"/>
    <cellStyle name="SAPBEXHLevel0 2 2 2 2 2 2 3" xfId="33597" xr:uid="{00000000-0005-0000-0000-00001A640000}"/>
    <cellStyle name="SAPBEXHLevel0 2 2 2 2 2 3" xfId="17486" xr:uid="{00000000-0005-0000-0000-00001B640000}"/>
    <cellStyle name="SAPBEXHLevel0 2 2 2 2 2 3 2" xfId="23309" xr:uid="{00000000-0005-0000-0000-00001C640000}"/>
    <cellStyle name="SAPBEXHLevel0 2 2 2 2 2 3 2 2" xfId="36772" xr:uid="{00000000-0005-0000-0000-00001D640000}"/>
    <cellStyle name="SAPBEXHLevel0 2 2 2 2 2 3 3" xfId="30997" xr:uid="{00000000-0005-0000-0000-00001E640000}"/>
    <cellStyle name="SAPBEXHLevel0 2 2 2 2 2 4" xfId="16630" xr:uid="{00000000-0005-0000-0000-00001F640000}"/>
    <cellStyle name="SAPBEXHLevel0 2 2 2 2 2 4 2" xfId="30217" xr:uid="{00000000-0005-0000-0000-000020640000}"/>
    <cellStyle name="SAPBEXHLevel0 2 2 2 2 2 5" xfId="22540" xr:uid="{00000000-0005-0000-0000-000021640000}"/>
    <cellStyle name="SAPBEXHLevel0 2 2 2 2 2 5 2" xfId="36003" xr:uid="{00000000-0005-0000-0000-000022640000}"/>
    <cellStyle name="SAPBEXHLevel0 2 2 2 2 2 6" xfId="28292" xr:uid="{00000000-0005-0000-0000-000023640000}"/>
    <cellStyle name="SAPBEXHLevel0 2 2 2 2 3" xfId="19174" xr:uid="{00000000-0005-0000-0000-000024640000}"/>
    <cellStyle name="SAPBEXHLevel0 2 2 2 2 3 2" xfId="24945" xr:uid="{00000000-0005-0000-0000-000025640000}"/>
    <cellStyle name="SAPBEXHLevel0 2 2 2 2 3 3" xfId="32647" xr:uid="{00000000-0005-0000-0000-000026640000}"/>
    <cellStyle name="SAPBEXHLevel0 2 2 2 2 4" xfId="18424" xr:uid="{00000000-0005-0000-0000-000027640000}"/>
    <cellStyle name="SAPBEXHLevel0 2 2 2 2 4 2" xfId="24200" xr:uid="{00000000-0005-0000-0000-000028640000}"/>
    <cellStyle name="SAPBEXHLevel0 2 2 2 2 4 3" xfId="31901" xr:uid="{00000000-0005-0000-0000-000029640000}"/>
    <cellStyle name="SAPBEXHLevel0 2 2 2 2 5" xfId="15544" xr:uid="{00000000-0005-0000-0000-00002A640000}"/>
    <cellStyle name="SAPBEXHLevel0 2 2 2 2 5 2" xfId="29319" xr:uid="{00000000-0005-0000-0000-00002B640000}"/>
    <cellStyle name="SAPBEXHLevel0 2 2 2 2 6" xfId="21641" xr:uid="{00000000-0005-0000-0000-00002C640000}"/>
    <cellStyle name="SAPBEXHLevel0 2 2 2 2 6 2" xfId="35104" xr:uid="{00000000-0005-0000-0000-00002D640000}"/>
    <cellStyle name="SAPBEXHLevel0 2 2 2 2 7" xfId="27393" xr:uid="{00000000-0005-0000-0000-00002E640000}"/>
    <cellStyle name="SAPBEXHLevel0 2 2 2 3" xfId="5887" xr:uid="{00000000-0005-0000-0000-00002F640000}"/>
    <cellStyle name="SAPBEXHLevel0 2 2 2 3 2" xfId="6974" xr:uid="{00000000-0005-0000-0000-000030640000}"/>
    <cellStyle name="SAPBEXHLevel0 2 2 2 3 2 2" xfId="20270" xr:uid="{00000000-0005-0000-0000-000031640000}"/>
    <cellStyle name="SAPBEXHLevel0 2 2 2 3 2 2 2" xfId="26040" xr:uid="{00000000-0005-0000-0000-000032640000}"/>
    <cellStyle name="SAPBEXHLevel0 2 2 2 3 2 2 3" xfId="33743" xr:uid="{00000000-0005-0000-0000-000033640000}"/>
    <cellStyle name="SAPBEXHLevel0 2 2 2 3 2 3" xfId="17068" xr:uid="{00000000-0005-0000-0000-000034640000}"/>
    <cellStyle name="SAPBEXHLevel0 2 2 2 3 2 3 2" xfId="22910" xr:uid="{00000000-0005-0000-0000-000035640000}"/>
    <cellStyle name="SAPBEXHLevel0 2 2 2 3 2 3 2 2" xfId="36373" xr:uid="{00000000-0005-0000-0000-000036640000}"/>
    <cellStyle name="SAPBEXHLevel0 2 2 2 3 2 3 3" xfId="30591" xr:uid="{00000000-0005-0000-0000-000037640000}"/>
    <cellStyle name="SAPBEXHLevel0 2 2 2 3 2 4" xfId="16802" xr:uid="{00000000-0005-0000-0000-000038640000}"/>
    <cellStyle name="SAPBEXHLevel0 2 2 2 3 2 4 2" xfId="30355" xr:uid="{00000000-0005-0000-0000-000039640000}"/>
    <cellStyle name="SAPBEXHLevel0 2 2 2 3 2 5" xfId="22678" xr:uid="{00000000-0005-0000-0000-00003A640000}"/>
    <cellStyle name="SAPBEXHLevel0 2 2 2 3 2 5 2" xfId="36141" xr:uid="{00000000-0005-0000-0000-00003B640000}"/>
    <cellStyle name="SAPBEXHLevel0 2 2 2 3 2 6" xfId="28430" xr:uid="{00000000-0005-0000-0000-00003C640000}"/>
    <cellStyle name="SAPBEXHLevel0 2 2 2 3 3" xfId="19321" xr:uid="{00000000-0005-0000-0000-00003D640000}"/>
    <cellStyle name="SAPBEXHLevel0 2 2 2 3 3 2" xfId="25092" xr:uid="{00000000-0005-0000-0000-00003E640000}"/>
    <cellStyle name="SAPBEXHLevel0 2 2 2 3 3 3" xfId="32794" xr:uid="{00000000-0005-0000-0000-00003F640000}"/>
    <cellStyle name="SAPBEXHLevel0 2 2 2 3 4" xfId="16932" xr:uid="{00000000-0005-0000-0000-000040640000}"/>
    <cellStyle name="SAPBEXHLevel0 2 2 2 3 4 2" xfId="22783" xr:uid="{00000000-0005-0000-0000-000041640000}"/>
    <cellStyle name="SAPBEXHLevel0 2 2 2 3 4 2 2" xfId="36246" xr:uid="{00000000-0005-0000-0000-000042640000}"/>
    <cellStyle name="SAPBEXHLevel0 2 2 2 3 4 3" xfId="30461" xr:uid="{00000000-0005-0000-0000-000043640000}"/>
    <cellStyle name="SAPBEXHLevel0 2 2 2 3 5" xfId="15716" xr:uid="{00000000-0005-0000-0000-000044640000}"/>
    <cellStyle name="SAPBEXHLevel0 2 2 2 3 5 2" xfId="29457" xr:uid="{00000000-0005-0000-0000-000045640000}"/>
    <cellStyle name="SAPBEXHLevel0 2 2 2 3 6" xfId="21779" xr:uid="{00000000-0005-0000-0000-000046640000}"/>
    <cellStyle name="SAPBEXHLevel0 2 2 2 3 6 2" xfId="35242" xr:uid="{00000000-0005-0000-0000-000047640000}"/>
    <cellStyle name="SAPBEXHLevel0 2 2 2 3 7" xfId="27531" xr:uid="{00000000-0005-0000-0000-000048640000}"/>
    <cellStyle name="SAPBEXHLevel0 2 2 2 4" xfId="6219" xr:uid="{00000000-0005-0000-0000-000049640000}"/>
    <cellStyle name="SAPBEXHLevel0 2 2 2 4 2" xfId="19610" xr:uid="{00000000-0005-0000-0000-00004A640000}"/>
    <cellStyle name="SAPBEXHLevel0 2 2 2 4 2 2" xfId="25380" xr:uid="{00000000-0005-0000-0000-00004B640000}"/>
    <cellStyle name="SAPBEXHLevel0 2 2 2 4 2 3" xfId="33083" xr:uid="{00000000-0005-0000-0000-00004C640000}"/>
    <cellStyle name="SAPBEXHLevel0 2 2 2 4 3" xfId="20679" xr:uid="{00000000-0005-0000-0000-00004D640000}"/>
    <cellStyle name="SAPBEXHLevel0 2 2 2 4 3 2" xfId="26442" xr:uid="{00000000-0005-0000-0000-00004E640000}"/>
    <cellStyle name="SAPBEXHLevel0 2 2 2 4 3 3" xfId="34147" xr:uid="{00000000-0005-0000-0000-00004F640000}"/>
    <cellStyle name="SAPBEXHLevel0 2 2 2 4 4" xfId="16048" xr:uid="{00000000-0005-0000-0000-000050640000}"/>
    <cellStyle name="SAPBEXHLevel0 2 2 2 4 4 2" xfId="29730" xr:uid="{00000000-0005-0000-0000-000051640000}"/>
    <cellStyle name="SAPBEXHLevel0 2 2 2 4 5" xfId="22052" xr:uid="{00000000-0005-0000-0000-000052640000}"/>
    <cellStyle name="SAPBEXHLevel0 2 2 2 4 5 2" xfId="35515" xr:uid="{00000000-0005-0000-0000-000053640000}"/>
    <cellStyle name="SAPBEXHLevel0 2 2 2 4 6" xfId="27804" xr:uid="{00000000-0005-0000-0000-000054640000}"/>
    <cellStyle name="SAPBEXHLevel0 2 2 2 5" xfId="18658" xr:uid="{00000000-0005-0000-0000-000055640000}"/>
    <cellStyle name="SAPBEXHLevel0 2 2 2 5 2" xfId="24430" xr:uid="{00000000-0005-0000-0000-000056640000}"/>
    <cellStyle name="SAPBEXHLevel0 2 2 2 5 3" xfId="32132" xr:uid="{00000000-0005-0000-0000-000057640000}"/>
    <cellStyle name="SAPBEXHLevel0 2 2 2 6" xfId="17626" xr:uid="{00000000-0005-0000-0000-000058640000}"/>
    <cellStyle name="SAPBEXHLevel0 2 2 2 6 2" xfId="23444" xr:uid="{00000000-0005-0000-0000-000059640000}"/>
    <cellStyle name="SAPBEXHLevel0 2 2 2 6 2 2" xfId="36907" xr:uid="{00000000-0005-0000-0000-00005A640000}"/>
    <cellStyle name="SAPBEXHLevel0 2 2 2 6 3" xfId="31134" xr:uid="{00000000-0005-0000-0000-00005B640000}"/>
    <cellStyle name="SAPBEXHLevel0 2 2 2 7" xfId="14957" xr:uid="{00000000-0005-0000-0000-00005C640000}"/>
    <cellStyle name="SAPBEXHLevel0 2 2 2 7 2" xfId="28830" xr:uid="{00000000-0005-0000-0000-00005D640000}"/>
    <cellStyle name="SAPBEXHLevel0 2 2 2 8" xfId="21151" xr:uid="{00000000-0005-0000-0000-00005E640000}"/>
    <cellStyle name="SAPBEXHLevel0 2 2 2 8 2" xfId="34614" xr:uid="{00000000-0005-0000-0000-00005F640000}"/>
    <cellStyle name="SAPBEXHLevel0 2 2 2 9" xfId="26905" xr:uid="{00000000-0005-0000-0000-000060640000}"/>
    <cellStyle name="SAPBEXHLevel0 2 2 3" xfId="5353" xr:uid="{00000000-0005-0000-0000-000061640000}"/>
    <cellStyle name="SAPBEXHLevel0 2 2 3 2" xfId="6440" xr:uid="{00000000-0005-0000-0000-000062640000}"/>
    <cellStyle name="SAPBEXHLevel0 2 2 3 2 2" xfId="19805" xr:uid="{00000000-0005-0000-0000-000063640000}"/>
    <cellStyle name="SAPBEXHLevel0 2 2 3 2 2 2" xfId="25575" xr:uid="{00000000-0005-0000-0000-000064640000}"/>
    <cellStyle name="SAPBEXHLevel0 2 2 3 2 2 3" xfId="33278" xr:uid="{00000000-0005-0000-0000-000065640000}"/>
    <cellStyle name="SAPBEXHLevel0 2 2 3 2 3" xfId="17441" xr:uid="{00000000-0005-0000-0000-000066640000}"/>
    <cellStyle name="SAPBEXHLevel0 2 2 3 2 3 2" xfId="23265" xr:uid="{00000000-0005-0000-0000-000067640000}"/>
    <cellStyle name="SAPBEXHLevel0 2 2 3 2 3 2 2" xfId="36728" xr:uid="{00000000-0005-0000-0000-000068640000}"/>
    <cellStyle name="SAPBEXHLevel0 2 2 3 2 3 3" xfId="30953" xr:uid="{00000000-0005-0000-0000-000069640000}"/>
    <cellStyle name="SAPBEXHLevel0 2 2 3 2 4" xfId="16269" xr:uid="{00000000-0005-0000-0000-00006A640000}"/>
    <cellStyle name="SAPBEXHLevel0 2 2 3 2 4 2" xfId="29915" xr:uid="{00000000-0005-0000-0000-00006B640000}"/>
    <cellStyle name="SAPBEXHLevel0 2 2 3 2 5" xfId="22237" xr:uid="{00000000-0005-0000-0000-00006C640000}"/>
    <cellStyle name="SAPBEXHLevel0 2 2 3 2 5 2" xfId="35700" xr:uid="{00000000-0005-0000-0000-00006D640000}"/>
    <cellStyle name="SAPBEXHLevel0 2 2 3 2 6" xfId="27989" xr:uid="{00000000-0005-0000-0000-00006E640000}"/>
    <cellStyle name="SAPBEXHLevel0 2 2 3 3" xfId="18854" xr:uid="{00000000-0005-0000-0000-00006F640000}"/>
    <cellStyle name="SAPBEXHLevel0 2 2 3 3 2" xfId="24626" xr:uid="{00000000-0005-0000-0000-000070640000}"/>
    <cellStyle name="SAPBEXHLevel0 2 2 3 3 3" xfId="32328" xr:uid="{00000000-0005-0000-0000-000071640000}"/>
    <cellStyle name="SAPBEXHLevel0 2 2 3 4" xfId="17093" xr:uid="{00000000-0005-0000-0000-000072640000}"/>
    <cellStyle name="SAPBEXHLevel0 2 2 3 4 2" xfId="22935" xr:uid="{00000000-0005-0000-0000-000073640000}"/>
    <cellStyle name="SAPBEXHLevel0 2 2 3 4 2 2" xfId="36398" xr:uid="{00000000-0005-0000-0000-000074640000}"/>
    <cellStyle name="SAPBEXHLevel0 2 2 3 4 3" xfId="30616" xr:uid="{00000000-0005-0000-0000-000075640000}"/>
    <cellStyle name="SAPBEXHLevel0 2 2 3 5" xfId="15183" xr:uid="{00000000-0005-0000-0000-000076640000}"/>
    <cellStyle name="SAPBEXHLevel0 2 2 3 5 2" xfId="29017" xr:uid="{00000000-0005-0000-0000-000077640000}"/>
    <cellStyle name="SAPBEXHLevel0 2 2 3 6" xfId="21338" xr:uid="{00000000-0005-0000-0000-000078640000}"/>
    <cellStyle name="SAPBEXHLevel0 2 2 3 6 2" xfId="34801" xr:uid="{00000000-0005-0000-0000-000079640000}"/>
    <cellStyle name="SAPBEXHLevel0 2 2 3 7" xfId="27090" xr:uid="{00000000-0005-0000-0000-00007A640000}"/>
    <cellStyle name="SAPBEXHLevel0 2 2 4" xfId="5413" xr:uid="{00000000-0005-0000-0000-00007B640000}"/>
    <cellStyle name="SAPBEXHLevel0 2 2 4 2" xfId="6500" xr:uid="{00000000-0005-0000-0000-00007C640000}"/>
    <cellStyle name="SAPBEXHLevel0 2 2 4 2 2" xfId="19864" xr:uid="{00000000-0005-0000-0000-00007D640000}"/>
    <cellStyle name="SAPBEXHLevel0 2 2 4 2 2 2" xfId="25634" xr:uid="{00000000-0005-0000-0000-00007E640000}"/>
    <cellStyle name="SAPBEXHLevel0 2 2 4 2 2 3" xfId="33337" xr:uid="{00000000-0005-0000-0000-00007F640000}"/>
    <cellStyle name="SAPBEXHLevel0 2 2 4 2 3" xfId="20465" xr:uid="{00000000-0005-0000-0000-000080640000}"/>
    <cellStyle name="SAPBEXHLevel0 2 2 4 2 3 2" xfId="26233" xr:uid="{00000000-0005-0000-0000-000081640000}"/>
    <cellStyle name="SAPBEXHLevel0 2 2 4 2 3 3" xfId="33937" xr:uid="{00000000-0005-0000-0000-000082640000}"/>
    <cellStyle name="SAPBEXHLevel0 2 2 4 2 4" xfId="16329" xr:uid="{00000000-0005-0000-0000-000083640000}"/>
    <cellStyle name="SAPBEXHLevel0 2 2 4 2 4 2" xfId="29974" xr:uid="{00000000-0005-0000-0000-000084640000}"/>
    <cellStyle name="SAPBEXHLevel0 2 2 4 2 5" xfId="22296" xr:uid="{00000000-0005-0000-0000-000085640000}"/>
    <cellStyle name="SAPBEXHLevel0 2 2 4 2 5 2" xfId="35759" xr:uid="{00000000-0005-0000-0000-000086640000}"/>
    <cellStyle name="SAPBEXHLevel0 2 2 4 2 6" xfId="28048" xr:uid="{00000000-0005-0000-0000-000087640000}"/>
    <cellStyle name="SAPBEXHLevel0 2 2 4 3" xfId="18913" xr:uid="{00000000-0005-0000-0000-000088640000}"/>
    <cellStyle name="SAPBEXHLevel0 2 2 4 3 2" xfId="24685" xr:uid="{00000000-0005-0000-0000-000089640000}"/>
    <cellStyle name="SAPBEXHLevel0 2 2 4 3 3" xfId="32387" xr:uid="{00000000-0005-0000-0000-00008A640000}"/>
    <cellStyle name="SAPBEXHLevel0 2 2 4 4" xfId="17118" xr:uid="{00000000-0005-0000-0000-00008B640000}"/>
    <cellStyle name="SAPBEXHLevel0 2 2 4 4 2" xfId="22959" xr:uid="{00000000-0005-0000-0000-00008C640000}"/>
    <cellStyle name="SAPBEXHLevel0 2 2 4 4 2 2" xfId="36422" xr:uid="{00000000-0005-0000-0000-00008D640000}"/>
    <cellStyle name="SAPBEXHLevel0 2 2 4 4 3" xfId="30640" xr:uid="{00000000-0005-0000-0000-00008E640000}"/>
    <cellStyle name="SAPBEXHLevel0 2 2 4 5" xfId="15243" xr:uid="{00000000-0005-0000-0000-00008F640000}"/>
    <cellStyle name="SAPBEXHLevel0 2 2 4 5 2" xfId="29076" xr:uid="{00000000-0005-0000-0000-000090640000}"/>
    <cellStyle name="SAPBEXHLevel0 2 2 4 6" xfId="21397" xr:uid="{00000000-0005-0000-0000-000091640000}"/>
    <cellStyle name="SAPBEXHLevel0 2 2 4 6 2" xfId="34860" xr:uid="{00000000-0005-0000-0000-000092640000}"/>
    <cellStyle name="SAPBEXHLevel0 2 2 4 7" xfId="27149" xr:uid="{00000000-0005-0000-0000-000093640000}"/>
    <cellStyle name="SAPBEXHLevel0 2 2 5" xfId="17277" xr:uid="{00000000-0005-0000-0000-000094640000}"/>
    <cellStyle name="SAPBEXHLevel0 2 2 5 2" xfId="23107" xr:uid="{00000000-0005-0000-0000-000095640000}"/>
    <cellStyle name="SAPBEXHLevel0 2 2 5 2 2" xfId="36570" xr:uid="{00000000-0005-0000-0000-000096640000}"/>
    <cellStyle name="SAPBEXHLevel0 2 2 5 3" xfId="30794" xr:uid="{00000000-0005-0000-0000-000097640000}"/>
    <cellStyle name="SAPBEXHLevel0 2 2 6" xfId="17451" xr:uid="{00000000-0005-0000-0000-000098640000}"/>
    <cellStyle name="SAPBEXHLevel0 2 2 6 2" xfId="23275" xr:uid="{00000000-0005-0000-0000-000099640000}"/>
    <cellStyle name="SAPBEXHLevel0 2 2 6 2 2" xfId="36738" xr:uid="{00000000-0005-0000-0000-00009A640000}"/>
    <cellStyle name="SAPBEXHLevel0 2 2 6 3" xfId="30963" xr:uid="{00000000-0005-0000-0000-00009B640000}"/>
    <cellStyle name="SAPBEXHLevel0 2 2 7" xfId="11985" xr:uid="{00000000-0005-0000-0000-00009C640000}"/>
    <cellStyle name="SAPBEXHLevel0 2 2 7 2" xfId="28524" xr:uid="{00000000-0005-0000-0000-00009D640000}"/>
    <cellStyle name="SAPBEXHLevel0 2 3" xfId="5093" xr:uid="{00000000-0005-0000-0000-00009E640000}"/>
    <cellStyle name="SAPBEXHLevel0 2 3 10" xfId="10697" xr:uid="{00000000-0005-0000-0000-00009F640000}"/>
    <cellStyle name="SAPBEXHLevel0 2 3 2" xfId="5681" xr:uid="{00000000-0005-0000-0000-0000A0640000}"/>
    <cellStyle name="SAPBEXHLevel0 2 3 2 2" xfId="6768" xr:uid="{00000000-0005-0000-0000-0000A1640000}"/>
    <cellStyle name="SAPBEXHLevel0 2 3 2 2 2" xfId="20090" xr:uid="{00000000-0005-0000-0000-0000A2640000}"/>
    <cellStyle name="SAPBEXHLevel0 2 3 2 2 2 2" xfId="25860" xr:uid="{00000000-0005-0000-0000-0000A3640000}"/>
    <cellStyle name="SAPBEXHLevel0 2 3 2 2 2 3" xfId="33563" xr:uid="{00000000-0005-0000-0000-0000A4640000}"/>
    <cellStyle name="SAPBEXHLevel0 2 3 2 2 3" xfId="20915" xr:uid="{00000000-0005-0000-0000-0000A5640000}"/>
    <cellStyle name="SAPBEXHLevel0 2 3 2 2 3 2" xfId="26675" xr:uid="{00000000-0005-0000-0000-0000A6640000}"/>
    <cellStyle name="SAPBEXHLevel0 2 3 2 2 3 3" xfId="34380" xr:uid="{00000000-0005-0000-0000-0000A7640000}"/>
    <cellStyle name="SAPBEXHLevel0 2 3 2 2 4" xfId="16596" xr:uid="{00000000-0005-0000-0000-0000A8640000}"/>
    <cellStyle name="SAPBEXHLevel0 2 3 2 2 4 2" xfId="30183" xr:uid="{00000000-0005-0000-0000-0000A9640000}"/>
    <cellStyle name="SAPBEXHLevel0 2 3 2 2 5" xfId="22506" xr:uid="{00000000-0005-0000-0000-0000AA640000}"/>
    <cellStyle name="SAPBEXHLevel0 2 3 2 2 5 2" xfId="35969" xr:uid="{00000000-0005-0000-0000-0000AB640000}"/>
    <cellStyle name="SAPBEXHLevel0 2 3 2 2 6" xfId="28258" xr:uid="{00000000-0005-0000-0000-0000AC640000}"/>
    <cellStyle name="SAPBEXHLevel0 2 3 2 2 7" xfId="11718" xr:uid="{00000000-0005-0000-0000-0000AD640000}"/>
    <cellStyle name="SAPBEXHLevel0 2 3 2 3" xfId="19140" xr:uid="{00000000-0005-0000-0000-0000AE640000}"/>
    <cellStyle name="SAPBEXHLevel0 2 3 2 3 2" xfId="24911" xr:uid="{00000000-0005-0000-0000-0000AF640000}"/>
    <cellStyle name="SAPBEXHLevel0 2 3 2 3 3" xfId="32613" xr:uid="{00000000-0005-0000-0000-0000B0640000}"/>
    <cellStyle name="SAPBEXHLevel0 2 3 2 4" xfId="17641" xr:uid="{00000000-0005-0000-0000-0000B1640000}"/>
    <cellStyle name="SAPBEXHLevel0 2 3 2 4 2" xfId="23459" xr:uid="{00000000-0005-0000-0000-0000B2640000}"/>
    <cellStyle name="SAPBEXHLevel0 2 3 2 4 2 2" xfId="36922" xr:uid="{00000000-0005-0000-0000-0000B3640000}"/>
    <cellStyle name="SAPBEXHLevel0 2 3 2 4 3" xfId="31149" xr:uid="{00000000-0005-0000-0000-0000B4640000}"/>
    <cellStyle name="SAPBEXHLevel0 2 3 2 5" xfId="15510" xr:uid="{00000000-0005-0000-0000-0000B5640000}"/>
    <cellStyle name="SAPBEXHLevel0 2 3 2 5 2" xfId="29285" xr:uid="{00000000-0005-0000-0000-0000B6640000}"/>
    <cellStyle name="SAPBEXHLevel0 2 3 2 6" xfId="21607" xr:uid="{00000000-0005-0000-0000-0000B7640000}"/>
    <cellStyle name="SAPBEXHLevel0 2 3 2 6 2" xfId="35070" xr:uid="{00000000-0005-0000-0000-0000B8640000}"/>
    <cellStyle name="SAPBEXHLevel0 2 3 2 7" xfId="27359" xr:uid="{00000000-0005-0000-0000-0000B9640000}"/>
    <cellStyle name="SAPBEXHLevel0 2 3 2 8" xfId="11057" xr:uid="{00000000-0005-0000-0000-0000BA640000}"/>
    <cellStyle name="SAPBEXHLevel0 2 3 3" xfId="5853" xr:uid="{00000000-0005-0000-0000-0000BB640000}"/>
    <cellStyle name="SAPBEXHLevel0 2 3 3 2" xfId="6940" xr:uid="{00000000-0005-0000-0000-0000BC640000}"/>
    <cellStyle name="SAPBEXHLevel0 2 3 3 2 2" xfId="20236" xr:uid="{00000000-0005-0000-0000-0000BD640000}"/>
    <cellStyle name="SAPBEXHLevel0 2 3 3 2 2 2" xfId="26006" xr:uid="{00000000-0005-0000-0000-0000BE640000}"/>
    <cellStyle name="SAPBEXHLevel0 2 3 3 2 2 3" xfId="33709" xr:uid="{00000000-0005-0000-0000-0000BF640000}"/>
    <cellStyle name="SAPBEXHLevel0 2 3 3 2 3" xfId="17989" xr:uid="{00000000-0005-0000-0000-0000C0640000}"/>
    <cellStyle name="SAPBEXHLevel0 2 3 3 2 3 2" xfId="23796" xr:uid="{00000000-0005-0000-0000-0000C1640000}"/>
    <cellStyle name="SAPBEXHLevel0 2 3 3 2 3 2 2" xfId="37259" xr:uid="{00000000-0005-0000-0000-0000C2640000}"/>
    <cellStyle name="SAPBEXHLevel0 2 3 3 2 3 3" xfId="31492" xr:uid="{00000000-0005-0000-0000-0000C3640000}"/>
    <cellStyle name="SAPBEXHLevel0 2 3 3 2 4" xfId="16768" xr:uid="{00000000-0005-0000-0000-0000C4640000}"/>
    <cellStyle name="SAPBEXHLevel0 2 3 3 2 4 2" xfId="30321" xr:uid="{00000000-0005-0000-0000-0000C5640000}"/>
    <cellStyle name="SAPBEXHLevel0 2 3 3 2 5" xfId="22644" xr:uid="{00000000-0005-0000-0000-0000C6640000}"/>
    <cellStyle name="SAPBEXHLevel0 2 3 3 2 5 2" xfId="36107" xr:uid="{00000000-0005-0000-0000-0000C7640000}"/>
    <cellStyle name="SAPBEXHLevel0 2 3 3 2 6" xfId="28396" xr:uid="{00000000-0005-0000-0000-0000C8640000}"/>
    <cellStyle name="SAPBEXHLevel0 2 3 3 2 7" xfId="11819" xr:uid="{00000000-0005-0000-0000-0000C9640000}"/>
    <cellStyle name="SAPBEXHLevel0 2 3 3 3" xfId="19287" xr:uid="{00000000-0005-0000-0000-0000CA640000}"/>
    <cellStyle name="SAPBEXHLevel0 2 3 3 3 2" xfId="25058" xr:uid="{00000000-0005-0000-0000-0000CB640000}"/>
    <cellStyle name="SAPBEXHLevel0 2 3 3 3 3" xfId="32760" xr:uid="{00000000-0005-0000-0000-0000CC640000}"/>
    <cellStyle name="SAPBEXHLevel0 2 3 3 4" xfId="20645" xr:uid="{00000000-0005-0000-0000-0000CD640000}"/>
    <cellStyle name="SAPBEXHLevel0 2 3 3 4 2" xfId="26408" xr:uid="{00000000-0005-0000-0000-0000CE640000}"/>
    <cellStyle name="SAPBEXHLevel0 2 3 3 4 3" xfId="34113" xr:uid="{00000000-0005-0000-0000-0000CF640000}"/>
    <cellStyle name="SAPBEXHLevel0 2 3 3 5" xfId="15682" xr:uid="{00000000-0005-0000-0000-0000D0640000}"/>
    <cellStyle name="SAPBEXHLevel0 2 3 3 5 2" xfId="29423" xr:uid="{00000000-0005-0000-0000-0000D1640000}"/>
    <cellStyle name="SAPBEXHLevel0 2 3 3 6" xfId="21745" xr:uid="{00000000-0005-0000-0000-0000D2640000}"/>
    <cellStyle name="SAPBEXHLevel0 2 3 3 6 2" xfId="35208" xr:uid="{00000000-0005-0000-0000-0000D3640000}"/>
    <cellStyle name="SAPBEXHLevel0 2 3 3 7" xfId="27497" xr:uid="{00000000-0005-0000-0000-0000D4640000}"/>
    <cellStyle name="SAPBEXHLevel0 2 3 3 8" xfId="11158" xr:uid="{00000000-0005-0000-0000-0000D5640000}"/>
    <cellStyle name="SAPBEXHLevel0 2 3 4" xfId="6185" xr:uid="{00000000-0005-0000-0000-0000D6640000}"/>
    <cellStyle name="SAPBEXHLevel0 2 3 4 2" xfId="19576" xr:uid="{00000000-0005-0000-0000-0000D7640000}"/>
    <cellStyle name="SAPBEXHLevel0 2 3 4 2 2" xfId="25346" xr:uid="{00000000-0005-0000-0000-0000D8640000}"/>
    <cellStyle name="SAPBEXHLevel0 2 3 4 2 3" xfId="33049" xr:uid="{00000000-0005-0000-0000-0000D9640000}"/>
    <cellStyle name="SAPBEXHLevel0 2 3 4 3" xfId="17640" xr:uid="{00000000-0005-0000-0000-0000DA640000}"/>
    <cellStyle name="SAPBEXHLevel0 2 3 4 3 2" xfId="23458" xr:uid="{00000000-0005-0000-0000-0000DB640000}"/>
    <cellStyle name="SAPBEXHLevel0 2 3 4 3 2 2" xfId="36921" xr:uid="{00000000-0005-0000-0000-0000DC640000}"/>
    <cellStyle name="SAPBEXHLevel0 2 3 4 3 3" xfId="31148" xr:uid="{00000000-0005-0000-0000-0000DD640000}"/>
    <cellStyle name="SAPBEXHLevel0 2 3 4 4" xfId="16014" xr:uid="{00000000-0005-0000-0000-0000DE640000}"/>
    <cellStyle name="SAPBEXHLevel0 2 3 4 4 2" xfId="29696" xr:uid="{00000000-0005-0000-0000-0000DF640000}"/>
    <cellStyle name="SAPBEXHLevel0 2 3 4 5" xfId="22018" xr:uid="{00000000-0005-0000-0000-0000E0640000}"/>
    <cellStyle name="SAPBEXHLevel0 2 3 4 5 2" xfId="35481" xr:uid="{00000000-0005-0000-0000-0000E1640000}"/>
    <cellStyle name="SAPBEXHLevel0 2 3 4 6" xfId="27770" xr:uid="{00000000-0005-0000-0000-0000E2640000}"/>
    <cellStyle name="SAPBEXHLevel0 2 3 4 7" xfId="11360" xr:uid="{00000000-0005-0000-0000-0000E3640000}"/>
    <cellStyle name="SAPBEXHLevel0 2 3 5" xfId="18624" xr:uid="{00000000-0005-0000-0000-0000E4640000}"/>
    <cellStyle name="SAPBEXHLevel0 2 3 5 2" xfId="24396" xr:uid="{00000000-0005-0000-0000-0000E5640000}"/>
    <cellStyle name="SAPBEXHLevel0 2 3 5 3" xfId="32098" xr:uid="{00000000-0005-0000-0000-0000E6640000}"/>
    <cellStyle name="SAPBEXHLevel0 2 3 6" xfId="18236" xr:uid="{00000000-0005-0000-0000-0000E7640000}"/>
    <cellStyle name="SAPBEXHLevel0 2 3 6 2" xfId="24025" xr:uid="{00000000-0005-0000-0000-0000E8640000}"/>
    <cellStyle name="SAPBEXHLevel0 2 3 6 3" xfId="31725" xr:uid="{00000000-0005-0000-0000-0000E9640000}"/>
    <cellStyle name="SAPBEXHLevel0 2 3 7" xfId="14923" xr:uid="{00000000-0005-0000-0000-0000EA640000}"/>
    <cellStyle name="SAPBEXHLevel0 2 3 7 2" xfId="28796" xr:uid="{00000000-0005-0000-0000-0000EB640000}"/>
    <cellStyle name="SAPBEXHLevel0 2 3 8" xfId="21117" xr:uid="{00000000-0005-0000-0000-0000EC640000}"/>
    <cellStyle name="SAPBEXHLevel0 2 3 8 2" xfId="34580" xr:uid="{00000000-0005-0000-0000-0000ED640000}"/>
    <cellStyle name="SAPBEXHLevel0 2 3 9" xfId="26871" xr:uid="{00000000-0005-0000-0000-0000EE640000}"/>
    <cellStyle name="SAPBEXHLevel0 2 4" xfId="5310" xr:uid="{00000000-0005-0000-0000-0000EF640000}"/>
    <cellStyle name="SAPBEXHLevel0 2 4 2" xfId="6397" xr:uid="{00000000-0005-0000-0000-0000F0640000}"/>
    <cellStyle name="SAPBEXHLevel0 2 4 2 2" xfId="19763" xr:uid="{00000000-0005-0000-0000-0000F1640000}"/>
    <cellStyle name="SAPBEXHLevel0 2 4 2 2 2" xfId="25533" xr:uid="{00000000-0005-0000-0000-0000F2640000}"/>
    <cellStyle name="SAPBEXHLevel0 2 4 2 2 3" xfId="33236" xr:uid="{00000000-0005-0000-0000-0000F3640000}"/>
    <cellStyle name="SAPBEXHLevel0 2 4 2 3" xfId="19056" xr:uid="{00000000-0005-0000-0000-0000F4640000}"/>
    <cellStyle name="SAPBEXHLevel0 2 4 2 3 2" xfId="24828" xr:uid="{00000000-0005-0000-0000-0000F5640000}"/>
    <cellStyle name="SAPBEXHLevel0 2 4 2 3 3" xfId="32530" xr:uid="{00000000-0005-0000-0000-0000F6640000}"/>
    <cellStyle name="SAPBEXHLevel0 2 4 2 4" xfId="16226" xr:uid="{00000000-0005-0000-0000-0000F7640000}"/>
    <cellStyle name="SAPBEXHLevel0 2 4 2 4 2" xfId="29873" xr:uid="{00000000-0005-0000-0000-0000F8640000}"/>
    <cellStyle name="SAPBEXHLevel0 2 4 2 5" xfId="22195" xr:uid="{00000000-0005-0000-0000-0000F9640000}"/>
    <cellStyle name="SAPBEXHLevel0 2 4 2 5 2" xfId="35658" xr:uid="{00000000-0005-0000-0000-0000FA640000}"/>
    <cellStyle name="SAPBEXHLevel0 2 4 2 6" xfId="27947" xr:uid="{00000000-0005-0000-0000-0000FB640000}"/>
    <cellStyle name="SAPBEXHLevel0 2 4 2 7" xfId="11509" xr:uid="{00000000-0005-0000-0000-0000FC640000}"/>
    <cellStyle name="SAPBEXHLevel0 2 4 3" xfId="18811" xr:uid="{00000000-0005-0000-0000-0000FD640000}"/>
    <cellStyle name="SAPBEXHLevel0 2 4 3 2" xfId="24583" xr:uid="{00000000-0005-0000-0000-0000FE640000}"/>
    <cellStyle name="SAPBEXHLevel0 2 4 3 3" xfId="32285" xr:uid="{00000000-0005-0000-0000-0000FF640000}"/>
    <cellStyle name="SAPBEXHLevel0 2 4 4" xfId="17916" xr:uid="{00000000-0005-0000-0000-000000650000}"/>
    <cellStyle name="SAPBEXHLevel0 2 4 4 2" xfId="23726" xr:uid="{00000000-0005-0000-0000-000001650000}"/>
    <cellStyle name="SAPBEXHLevel0 2 4 4 2 2" xfId="37189" xr:uid="{00000000-0005-0000-0000-000002650000}"/>
    <cellStyle name="SAPBEXHLevel0 2 4 4 3" xfId="31420" xr:uid="{00000000-0005-0000-0000-000003650000}"/>
    <cellStyle name="SAPBEXHLevel0 2 4 5" xfId="15140" xr:uid="{00000000-0005-0000-0000-000004650000}"/>
    <cellStyle name="SAPBEXHLevel0 2 4 5 2" xfId="28975" xr:uid="{00000000-0005-0000-0000-000005650000}"/>
    <cellStyle name="SAPBEXHLevel0 2 4 6" xfId="21296" xr:uid="{00000000-0005-0000-0000-000006650000}"/>
    <cellStyle name="SAPBEXHLevel0 2 4 6 2" xfId="34759" xr:uid="{00000000-0005-0000-0000-000007650000}"/>
    <cellStyle name="SAPBEXHLevel0 2 4 7" xfId="27048" xr:uid="{00000000-0005-0000-0000-000008650000}"/>
    <cellStyle name="SAPBEXHLevel0 2 4 8" xfId="10848" xr:uid="{00000000-0005-0000-0000-000009650000}"/>
    <cellStyle name="SAPBEXHLevel0 2 5" xfId="5381" xr:uid="{00000000-0005-0000-0000-00000A650000}"/>
    <cellStyle name="SAPBEXHLevel0 2 5 2" xfId="6468" xr:uid="{00000000-0005-0000-0000-00000B650000}"/>
    <cellStyle name="SAPBEXHLevel0 2 5 2 2" xfId="19833" xr:uid="{00000000-0005-0000-0000-00000C650000}"/>
    <cellStyle name="SAPBEXHLevel0 2 5 2 2 2" xfId="25603" xr:uid="{00000000-0005-0000-0000-00000D650000}"/>
    <cellStyle name="SAPBEXHLevel0 2 5 2 2 3" xfId="33306" xr:uid="{00000000-0005-0000-0000-00000E650000}"/>
    <cellStyle name="SAPBEXHLevel0 2 5 2 3" xfId="17821" xr:uid="{00000000-0005-0000-0000-00000F650000}"/>
    <cellStyle name="SAPBEXHLevel0 2 5 2 3 2" xfId="23635" xr:uid="{00000000-0005-0000-0000-000010650000}"/>
    <cellStyle name="SAPBEXHLevel0 2 5 2 3 2 2" xfId="37098" xr:uid="{00000000-0005-0000-0000-000011650000}"/>
    <cellStyle name="SAPBEXHLevel0 2 5 2 3 3" xfId="31327" xr:uid="{00000000-0005-0000-0000-000012650000}"/>
    <cellStyle name="SAPBEXHLevel0 2 5 2 4" xfId="16297" xr:uid="{00000000-0005-0000-0000-000013650000}"/>
    <cellStyle name="SAPBEXHLevel0 2 5 2 4 2" xfId="29943" xr:uid="{00000000-0005-0000-0000-000014650000}"/>
    <cellStyle name="SAPBEXHLevel0 2 5 2 5" xfId="22265" xr:uid="{00000000-0005-0000-0000-000015650000}"/>
    <cellStyle name="SAPBEXHLevel0 2 5 2 5 2" xfId="35728" xr:uid="{00000000-0005-0000-0000-000016650000}"/>
    <cellStyle name="SAPBEXHLevel0 2 5 2 6" xfId="28017" xr:uid="{00000000-0005-0000-0000-000017650000}"/>
    <cellStyle name="SAPBEXHLevel0 2 5 2 7" xfId="11549" xr:uid="{00000000-0005-0000-0000-000018650000}"/>
    <cellStyle name="SAPBEXHLevel0 2 5 3" xfId="18882" xr:uid="{00000000-0005-0000-0000-000019650000}"/>
    <cellStyle name="SAPBEXHLevel0 2 5 3 2" xfId="24654" xr:uid="{00000000-0005-0000-0000-00001A650000}"/>
    <cellStyle name="SAPBEXHLevel0 2 5 3 3" xfId="32356" xr:uid="{00000000-0005-0000-0000-00001B650000}"/>
    <cellStyle name="SAPBEXHLevel0 2 5 4" xfId="20616" xr:uid="{00000000-0005-0000-0000-00001C650000}"/>
    <cellStyle name="SAPBEXHLevel0 2 5 4 2" xfId="26380" xr:uid="{00000000-0005-0000-0000-00001D650000}"/>
    <cellStyle name="SAPBEXHLevel0 2 5 4 3" xfId="34085" xr:uid="{00000000-0005-0000-0000-00001E650000}"/>
    <cellStyle name="SAPBEXHLevel0 2 5 5" xfId="15211" xr:uid="{00000000-0005-0000-0000-00001F650000}"/>
    <cellStyle name="SAPBEXHLevel0 2 5 5 2" xfId="29045" xr:uid="{00000000-0005-0000-0000-000020650000}"/>
    <cellStyle name="SAPBEXHLevel0 2 5 6" xfId="21366" xr:uid="{00000000-0005-0000-0000-000021650000}"/>
    <cellStyle name="SAPBEXHLevel0 2 5 6 2" xfId="34829" xr:uid="{00000000-0005-0000-0000-000022650000}"/>
    <cellStyle name="SAPBEXHLevel0 2 5 7" xfId="27118" xr:uid="{00000000-0005-0000-0000-000023650000}"/>
    <cellStyle name="SAPBEXHLevel0 2 5 8" xfId="10888" xr:uid="{00000000-0005-0000-0000-000024650000}"/>
    <cellStyle name="SAPBEXHLevel0 2 6" xfId="17140" xr:uid="{00000000-0005-0000-0000-000025650000}"/>
    <cellStyle name="SAPBEXHLevel0 2 6 2" xfId="22981" xr:uid="{00000000-0005-0000-0000-000026650000}"/>
    <cellStyle name="SAPBEXHLevel0 2 6 2 2" xfId="36444" xr:uid="{00000000-0005-0000-0000-000027650000}"/>
    <cellStyle name="SAPBEXHLevel0 2 6 3" xfId="30662" xr:uid="{00000000-0005-0000-0000-000028650000}"/>
    <cellStyle name="SAPBEXHLevel0 2 7" xfId="20538" xr:uid="{00000000-0005-0000-0000-000029650000}"/>
    <cellStyle name="SAPBEXHLevel0 2 7 2" xfId="26303" xr:uid="{00000000-0005-0000-0000-00002A650000}"/>
    <cellStyle name="SAPBEXHLevel0 2 7 3" xfId="34007" xr:uid="{00000000-0005-0000-0000-00002B650000}"/>
    <cellStyle name="SAPBEXHLevel0 2 8" xfId="14856" xr:uid="{00000000-0005-0000-0000-00002C650000}"/>
    <cellStyle name="SAPBEXHLevel0 2 8 2" xfId="28741" xr:uid="{00000000-0005-0000-0000-00002D650000}"/>
    <cellStyle name="SAPBEXHLevel0 3" xfId="903" xr:uid="{00000000-0005-0000-0000-00002E650000}"/>
    <cellStyle name="SAPBEXHLevel0 3 2" xfId="5114" xr:uid="{00000000-0005-0000-0000-00002F650000}"/>
    <cellStyle name="SAPBEXHLevel0 3 2 2" xfId="5702" xr:uid="{00000000-0005-0000-0000-000030650000}"/>
    <cellStyle name="SAPBEXHLevel0 3 2 2 2" xfId="6789" xr:uid="{00000000-0005-0000-0000-000031650000}"/>
    <cellStyle name="SAPBEXHLevel0 3 2 2 2 2" xfId="20111" xr:uid="{00000000-0005-0000-0000-000032650000}"/>
    <cellStyle name="SAPBEXHLevel0 3 2 2 2 2 2" xfId="25881" xr:uid="{00000000-0005-0000-0000-000033650000}"/>
    <cellStyle name="SAPBEXHLevel0 3 2 2 2 2 3" xfId="33584" xr:uid="{00000000-0005-0000-0000-000034650000}"/>
    <cellStyle name="SAPBEXHLevel0 3 2 2 2 3" xfId="18480" xr:uid="{00000000-0005-0000-0000-000035650000}"/>
    <cellStyle name="SAPBEXHLevel0 3 2 2 2 3 2" xfId="24255" xr:uid="{00000000-0005-0000-0000-000036650000}"/>
    <cellStyle name="SAPBEXHLevel0 3 2 2 2 3 3" xfId="31956" xr:uid="{00000000-0005-0000-0000-000037650000}"/>
    <cellStyle name="SAPBEXHLevel0 3 2 2 2 4" xfId="16617" xr:uid="{00000000-0005-0000-0000-000038650000}"/>
    <cellStyle name="SAPBEXHLevel0 3 2 2 2 4 2" xfId="30204" xr:uid="{00000000-0005-0000-0000-000039650000}"/>
    <cellStyle name="SAPBEXHLevel0 3 2 2 2 5" xfId="22527" xr:uid="{00000000-0005-0000-0000-00003A650000}"/>
    <cellStyle name="SAPBEXHLevel0 3 2 2 2 5 2" xfId="35990" xr:uid="{00000000-0005-0000-0000-00003B650000}"/>
    <cellStyle name="SAPBEXHLevel0 3 2 2 2 6" xfId="28279" xr:uid="{00000000-0005-0000-0000-00003C650000}"/>
    <cellStyle name="SAPBEXHLevel0 3 2 2 3" xfId="19161" xr:uid="{00000000-0005-0000-0000-00003D650000}"/>
    <cellStyle name="SAPBEXHLevel0 3 2 2 3 2" xfId="24932" xr:uid="{00000000-0005-0000-0000-00003E650000}"/>
    <cellStyle name="SAPBEXHLevel0 3 2 2 3 3" xfId="32634" xr:uid="{00000000-0005-0000-0000-00003F650000}"/>
    <cellStyle name="SAPBEXHLevel0 3 2 2 4" xfId="20139" xr:uid="{00000000-0005-0000-0000-000040650000}"/>
    <cellStyle name="SAPBEXHLevel0 3 2 2 4 2" xfId="25909" xr:uid="{00000000-0005-0000-0000-000041650000}"/>
    <cellStyle name="SAPBEXHLevel0 3 2 2 4 3" xfId="33612" xr:uid="{00000000-0005-0000-0000-000042650000}"/>
    <cellStyle name="SAPBEXHLevel0 3 2 2 5" xfId="15531" xr:uid="{00000000-0005-0000-0000-000043650000}"/>
    <cellStyle name="SAPBEXHLevel0 3 2 2 5 2" xfId="29306" xr:uid="{00000000-0005-0000-0000-000044650000}"/>
    <cellStyle name="SAPBEXHLevel0 3 2 2 6" xfId="21628" xr:uid="{00000000-0005-0000-0000-000045650000}"/>
    <cellStyle name="SAPBEXHLevel0 3 2 2 6 2" xfId="35091" xr:uid="{00000000-0005-0000-0000-000046650000}"/>
    <cellStyle name="SAPBEXHLevel0 3 2 2 7" xfId="27380" xr:uid="{00000000-0005-0000-0000-000047650000}"/>
    <cellStyle name="SAPBEXHLevel0 3 2 3" xfId="5874" xr:uid="{00000000-0005-0000-0000-000048650000}"/>
    <cellStyle name="SAPBEXHLevel0 3 2 3 2" xfId="6961" xr:uid="{00000000-0005-0000-0000-000049650000}"/>
    <cellStyle name="SAPBEXHLevel0 3 2 3 2 2" xfId="20257" xr:uid="{00000000-0005-0000-0000-00004A650000}"/>
    <cellStyle name="SAPBEXHLevel0 3 2 3 2 2 2" xfId="26027" xr:uid="{00000000-0005-0000-0000-00004B650000}"/>
    <cellStyle name="SAPBEXHLevel0 3 2 3 2 2 3" xfId="33730" xr:uid="{00000000-0005-0000-0000-00004C650000}"/>
    <cellStyle name="SAPBEXHLevel0 3 2 3 2 3" xfId="17402" xr:uid="{00000000-0005-0000-0000-00004D650000}"/>
    <cellStyle name="SAPBEXHLevel0 3 2 3 2 3 2" xfId="23228" xr:uid="{00000000-0005-0000-0000-00004E650000}"/>
    <cellStyle name="SAPBEXHLevel0 3 2 3 2 3 2 2" xfId="36691" xr:uid="{00000000-0005-0000-0000-00004F650000}"/>
    <cellStyle name="SAPBEXHLevel0 3 2 3 2 3 3" xfId="30916" xr:uid="{00000000-0005-0000-0000-000050650000}"/>
    <cellStyle name="SAPBEXHLevel0 3 2 3 2 4" xfId="16789" xr:uid="{00000000-0005-0000-0000-000051650000}"/>
    <cellStyle name="SAPBEXHLevel0 3 2 3 2 4 2" xfId="30342" xr:uid="{00000000-0005-0000-0000-000052650000}"/>
    <cellStyle name="SAPBEXHLevel0 3 2 3 2 5" xfId="22665" xr:uid="{00000000-0005-0000-0000-000053650000}"/>
    <cellStyle name="SAPBEXHLevel0 3 2 3 2 5 2" xfId="36128" xr:uid="{00000000-0005-0000-0000-000054650000}"/>
    <cellStyle name="SAPBEXHLevel0 3 2 3 2 6" xfId="28417" xr:uid="{00000000-0005-0000-0000-000055650000}"/>
    <cellStyle name="SAPBEXHLevel0 3 2 3 3" xfId="19308" xr:uid="{00000000-0005-0000-0000-000056650000}"/>
    <cellStyle name="SAPBEXHLevel0 3 2 3 3 2" xfId="25079" xr:uid="{00000000-0005-0000-0000-000057650000}"/>
    <cellStyle name="SAPBEXHLevel0 3 2 3 3 3" xfId="32781" xr:uid="{00000000-0005-0000-0000-000058650000}"/>
    <cellStyle name="SAPBEXHLevel0 3 2 3 4" xfId="18255" xr:uid="{00000000-0005-0000-0000-000059650000}"/>
    <cellStyle name="SAPBEXHLevel0 3 2 3 4 2" xfId="24041" xr:uid="{00000000-0005-0000-0000-00005A650000}"/>
    <cellStyle name="SAPBEXHLevel0 3 2 3 4 3" xfId="31742" xr:uid="{00000000-0005-0000-0000-00005B650000}"/>
    <cellStyle name="SAPBEXHLevel0 3 2 3 5" xfId="15703" xr:uid="{00000000-0005-0000-0000-00005C650000}"/>
    <cellStyle name="SAPBEXHLevel0 3 2 3 5 2" xfId="29444" xr:uid="{00000000-0005-0000-0000-00005D650000}"/>
    <cellStyle name="SAPBEXHLevel0 3 2 3 6" xfId="21766" xr:uid="{00000000-0005-0000-0000-00005E650000}"/>
    <cellStyle name="SAPBEXHLevel0 3 2 3 6 2" xfId="35229" xr:uid="{00000000-0005-0000-0000-00005F650000}"/>
    <cellStyle name="SAPBEXHLevel0 3 2 3 7" xfId="27518" xr:uid="{00000000-0005-0000-0000-000060650000}"/>
    <cellStyle name="SAPBEXHLevel0 3 2 4" xfId="6206" xr:uid="{00000000-0005-0000-0000-000061650000}"/>
    <cellStyle name="SAPBEXHLevel0 3 2 4 2" xfId="19597" xr:uid="{00000000-0005-0000-0000-000062650000}"/>
    <cellStyle name="SAPBEXHLevel0 3 2 4 2 2" xfId="25367" xr:uid="{00000000-0005-0000-0000-000063650000}"/>
    <cellStyle name="SAPBEXHLevel0 3 2 4 2 3" xfId="33070" xr:uid="{00000000-0005-0000-0000-000064650000}"/>
    <cellStyle name="SAPBEXHLevel0 3 2 4 3" xfId="20789" xr:uid="{00000000-0005-0000-0000-000065650000}"/>
    <cellStyle name="SAPBEXHLevel0 3 2 4 3 2" xfId="26550" xr:uid="{00000000-0005-0000-0000-000066650000}"/>
    <cellStyle name="SAPBEXHLevel0 3 2 4 3 3" xfId="34255" xr:uid="{00000000-0005-0000-0000-000067650000}"/>
    <cellStyle name="SAPBEXHLevel0 3 2 4 4" xfId="16035" xr:uid="{00000000-0005-0000-0000-000068650000}"/>
    <cellStyle name="SAPBEXHLevel0 3 2 4 4 2" xfId="29717" xr:uid="{00000000-0005-0000-0000-000069650000}"/>
    <cellStyle name="SAPBEXHLevel0 3 2 4 5" xfId="22039" xr:uid="{00000000-0005-0000-0000-00006A650000}"/>
    <cellStyle name="SAPBEXHLevel0 3 2 4 5 2" xfId="35502" xr:uid="{00000000-0005-0000-0000-00006B650000}"/>
    <cellStyle name="SAPBEXHLevel0 3 2 4 6" xfId="27791" xr:uid="{00000000-0005-0000-0000-00006C650000}"/>
    <cellStyle name="SAPBEXHLevel0 3 2 5" xfId="18645" xr:uid="{00000000-0005-0000-0000-00006D650000}"/>
    <cellStyle name="SAPBEXHLevel0 3 2 5 2" xfId="24417" xr:uid="{00000000-0005-0000-0000-00006E650000}"/>
    <cellStyle name="SAPBEXHLevel0 3 2 5 3" xfId="32119" xr:uid="{00000000-0005-0000-0000-00006F650000}"/>
    <cellStyle name="SAPBEXHLevel0 3 2 6" xfId="20641" xr:uid="{00000000-0005-0000-0000-000070650000}"/>
    <cellStyle name="SAPBEXHLevel0 3 2 6 2" xfId="26404" xr:uid="{00000000-0005-0000-0000-000071650000}"/>
    <cellStyle name="SAPBEXHLevel0 3 2 6 3" xfId="34109" xr:uid="{00000000-0005-0000-0000-000072650000}"/>
    <cellStyle name="SAPBEXHLevel0 3 2 7" xfId="14944" xr:uid="{00000000-0005-0000-0000-000073650000}"/>
    <cellStyle name="SAPBEXHLevel0 3 2 7 2" xfId="28817" xr:uid="{00000000-0005-0000-0000-000074650000}"/>
    <cellStyle name="SAPBEXHLevel0 3 2 8" xfId="21138" xr:uid="{00000000-0005-0000-0000-000075650000}"/>
    <cellStyle name="SAPBEXHLevel0 3 2 8 2" xfId="34601" xr:uid="{00000000-0005-0000-0000-000076650000}"/>
    <cellStyle name="SAPBEXHLevel0 3 2 9" xfId="26892" xr:uid="{00000000-0005-0000-0000-000077650000}"/>
    <cellStyle name="SAPBEXHLevel0 3 3" xfId="5336" xr:uid="{00000000-0005-0000-0000-000078650000}"/>
    <cellStyle name="SAPBEXHLevel0 3 3 2" xfId="6423" xr:uid="{00000000-0005-0000-0000-000079650000}"/>
    <cellStyle name="SAPBEXHLevel0 3 3 2 2" xfId="19788" xr:uid="{00000000-0005-0000-0000-00007A650000}"/>
    <cellStyle name="SAPBEXHLevel0 3 3 2 2 2" xfId="25558" xr:uid="{00000000-0005-0000-0000-00007B650000}"/>
    <cellStyle name="SAPBEXHLevel0 3 3 2 2 3" xfId="33261" xr:uid="{00000000-0005-0000-0000-00007C650000}"/>
    <cellStyle name="SAPBEXHLevel0 3 3 2 3" xfId="20573" xr:uid="{00000000-0005-0000-0000-00007D650000}"/>
    <cellStyle name="SAPBEXHLevel0 3 3 2 3 2" xfId="26338" xr:uid="{00000000-0005-0000-0000-00007E650000}"/>
    <cellStyle name="SAPBEXHLevel0 3 3 2 3 3" xfId="34042" xr:uid="{00000000-0005-0000-0000-00007F650000}"/>
    <cellStyle name="SAPBEXHLevel0 3 3 2 4" xfId="16252" xr:uid="{00000000-0005-0000-0000-000080650000}"/>
    <cellStyle name="SAPBEXHLevel0 3 3 2 4 2" xfId="29898" xr:uid="{00000000-0005-0000-0000-000081650000}"/>
    <cellStyle name="SAPBEXHLevel0 3 3 2 5" xfId="22220" xr:uid="{00000000-0005-0000-0000-000082650000}"/>
    <cellStyle name="SAPBEXHLevel0 3 3 2 5 2" xfId="35683" xr:uid="{00000000-0005-0000-0000-000083650000}"/>
    <cellStyle name="SAPBEXHLevel0 3 3 2 6" xfId="27972" xr:uid="{00000000-0005-0000-0000-000084650000}"/>
    <cellStyle name="SAPBEXHLevel0 3 3 3" xfId="18837" xr:uid="{00000000-0005-0000-0000-000085650000}"/>
    <cellStyle name="SAPBEXHLevel0 3 3 3 2" xfId="24609" xr:uid="{00000000-0005-0000-0000-000086650000}"/>
    <cellStyle name="SAPBEXHLevel0 3 3 3 3" xfId="32311" xr:uid="{00000000-0005-0000-0000-000087650000}"/>
    <cellStyle name="SAPBEXHLevel0 3 3 4" xfId="19412" xr:uid="{00000000-0005-0000-0000-000088650000}"/>
    <cellStyle name="SAPBEXHLevel0 3 3 4 2" xfId="25183" xr:uid="{00000000-0005-0000-0000-000089650000}"/>
    <cellStyle name="SAPBEXHLevel0 3 3 4 3" xfId="32885" xr:uid="{00000000-0005-0000-0000-00008A650000}"/>
    <cellStyle name="SAPBEXHLevel0 3 3 5" xfId="15166" xr:uid="{00000000-0005-0000-0000-00008B650000}"/>
    <cellStyle name="SAPBEXHLevel0 3 3 5 2" xfId="29000" xr:uid="{00000000-0005-0000-0000-00008C650000}"/>
    <cellStyle name="SAPBEXHLevel0 3 3 6" xfId="21321" xr:uid="{00000000-0005-0000-0000-00008D650000}"/>
    <cellStyle name="SAPBEXHLevel0 3 3 6 2" xfId="34784" xr:uid="{00000000-0005-0000-0000-00008E650000}"/>
    <cellStyle name="SAPBEXHLevel0 3 3 7" xfId="27073" xr:uid="{00000000-0005-0000-0000-00008F650000}"/>
    <cellStyle name="SAPBEXHLevel0 3 4" xfId="5448" xr:uid="{00000000-0005-0000-0000-000090650000}"/>
    <cellStyle name="SAPBEXHLevel0 3 4 2" xfId="6535" xr:uid="{00000000-0005-0000-0000-000091650000}"/>
    <cellStyle name="SAPBEXHLevel0 3 4 2 2" xfId="19893" xr:uid="{00000000-0005-0000-0000-000092650000}"/>
    <cellStyle name="SAPBEXHLevel0 3 4 2 2 2" xfId="25663" xr:uid="{00000000-0005-0000-0000-000093650000}"/>
    <cellStyle name="SAPBEXHLevel0 3 4 2 2 3" xfId="33366" xr:uid="{00000000-0005-0000-0000-000094650000}"/>
    <cellStyle name="SAPBEXHLevel0 3 4 2 3" xfId="17078" xr:uid="{00000000-0005-0000-0000-000095650000}"/>
    <cellStyle name="SAPBEXHLevel0 3 4 2 3 2" xfId="22920" xr:uid="{00000000-0005-0000-0000-000096650000}"/>
    <cellStyle name="SAPBEXHLevel0 3 4 2 3 2 2" xfId="36383" xr:uid="{00000000-0005-0000-0000-000097650000}"/>
    <cellStyle name="SAPBEXHLevel0 3 4 2 3 3" xfId="30601" xr:uid="{00000000-0005-0000-0000-000098650000}"/>
    <cellStyle name="SAPBEXHLevel0 3 4 2 4" xfId="16364" xr:uid="{00000000-0005-0000-0000-000099650000}"/>
    <cellStyle name="SAPBEXHLevel0 3 4 2 4 2" xfId="30001" xr:uid="{00000000-0005-0000-0000-00009A650000}"/>
    <cellStyle name="SAPBEXHLevel0 3 4 2 5" xfId="22323" xr:uid="{00000000-0005-0000-0000-00009B650000}"/>
    <cellStyle name="SAPBEXHLevel0 3 4 2 5 2" xfId="35786" xr:uid="{00000000-0005-0000-0000-00009C650000}"/>
    <cellStyle name="SAPBEXHLevel0 3 4 2 6" xfId="28075" xr:uid="{00000000-0005-0000-0000-00009D650000}"/>
    <cellStyle name="SAPBEXHLevel0 3 4 3" xfId="18942" xr:uid="{00000000-0005-0000-0000-00009E650000}"/>
    <cellStyle name="SAPBEXHLevel0 3 4 3 2" xfId="24714" xr:uid="{00000000-0005-0000-0000-00009F650000}"/>
    <cellStyle name="SAPBEXHLevel0 3 4 3 3" xfId="32416" xr:uid="{00000000-0005-0000-0000-0000A0650000}"/>
    <cellStyle name="SAPBEXHLevel0 3 4 4" xfId="20911" xr:uid="{00000000-0005-0000-0000-0000A1650000}"/>
    <cellStyle name="SAPBEXHLevel0 3 4 4 2" xfId="26671" xr:uid="{00000000-0005-0000-0000-0000A2650000}"/>
    <cellStyle name="SAPBEXHLevel0 3 4 4 3" xfId="34376" xr:uid="{00000000-0005-0000-0000-0000A3650000}"/>
    <cellStyle name="SAPBEXHLevel0 3 4 5" xfId="15278" xr:uid="{00000000-0005-0000-0000-0000A4650000}"/>
    <cellStyle name="SAPBEXHLevel0 3 4 5 2" xfId="29103" xr:uid="{00000000-0005-0000-0000-0000A5650000}"/>
    <cellStyle name="SAPBEXHLevel0 3 4 6" xfId="21424" xr:uid="{00000000-0005-0000-0000-0000A6650000}"/>
    <cellStyle name="SAPBEXHLevel0 3 4 6 2" xfId="34887" xr:uid="{00000000-0005-0000-0000-0000A7650000}"/>
    <cellStyle name="SAPBEXHLevel0 3 4 7" xfId="27176" xr:uid="{00000000-0005-0000-0000-0000A8650000}"/>
    <cellStyle name="SAPBEXHLevel0 3 5" xfId="17245" xr:uid="{00000000-0005-0000-0000-0000A9650000}"/>
    <cellStyle name="SAPBEXHLevel0 3 5 2" xfId="23079" xr:uid="{00000000-0005-0000-0000-0000AA650000}"/>
    <cellStyle name="SAPBEXHLevel0 3 5 2 2" xfId="36542" xr:uid="{00000000-0005-0000-0000-0000AB650000}"/>
    <cellStyle name="SAPBEXHLevel0 3 5 3" xfId="30764" xr:uid="{00000000-0005-0000-0000-0000AC650000}"/>
    <cellStyle name="SAPBEXHLevel0 3 6" xfId="18212" xr:uid="{00000000-0005-0000-0000-0000AD650000}"/>
    <cellStyle name="SAPBEXHLevel0 3 6 2" xfId="24006" xr:uid="{00000000-0005-0000-0000-0000AE650000}"/>
    <cellStyle name="SAPBEXHLevel0 3 6 3" xfId="31705" xr:uid="{00000000-0005-0000-0000-0000AF650000}"/>
    <cellStyle name="SAPBEXHLevel0 3 7" xfId="12212" xr:uid="{00000000-0005-0000-0000-0000B0650000}"/>
    <cellStyle name="SAPBEXHLevel0 3 7 2" xfId="28578" xr:uid="{00000000-0005-0000-0000-0000B1650000}"/>
    <cellStyle name="SAPBEXHLevel0 4" xfId="4582" xr:uid="{00000000-0005-0000-0000-0000B2650000}"/>
    <cellStyle name="SAPBEXHLevel0 4 2" xfId="5236" xr:uid="{00000000-0005-0000-0000-0000B3650000}"/>
    <cellStyle name="SAPBEXHLevel0 4 2 2" xfId="5958" xr:uid="{00000000-0005-0000-0000-0000B4650000}"/>
    <cellStyle name="SAPBEXHLevel0 4 2 2 2" xfId="7045" xr:uid="{00000000-0005-0000-0000-0000B5650000}"/>
    <cellStyle name="SAPBEXHLevel0 4 2 2 2 2" xfId="20341" xr:uid="{00000000-0005-0000-0000-0000B6650000}"/>
    <cellStyle name="SAPBEXHLevel0 4 2 2 2 2 2" xfId="26111" xr:uid="{00000000-0005-0000-0000-0000B7650000}"/>
    <cellStyle name="SAPBEXHLevel0 4 2 2 2 2 3" xfId="33814" xr:uid="{00000000-0005-0000-0000-0000B8650000}"/>
    <cellStyle name="SAPBEXHLevel0 4 2 2 2 3" xfId="17413" xr:uid="{00000000-0005-0000-0000-0000B9650000}"/>
    <cellStyle name="SAPBEXHLevel0 4 2 2 2 3 2" xfId="23239" xr:uid="{00000000-0005-0000-0000-0000BA650000}"/>
    <cellStyle name="SAPBEXHLevel0 4 2 2 2 3 2 2" xfId="36702" xr:uid="{00000000-0005-0000-0000-0000BB650000}"/>
    <cellStyle name="SAPBEXHLevel0 4 2 2 2 3 3" xfId="30927" xr:uid="{00000000-0005-0000-0000-0000BC650000}"/>
    <cellStyle name="SAPBEXHLevel0 4 2 2 2 4" xfId="16873" xr:uid="{00000000-0005-0000-0000-0000BD650000}"/>
    <cellStyle name="SAPBEXHLevel0 4 2 2 2 4 2" xfId="30426" xr:uid="{00000000-0005-0000-0000-0000BE650000}"/>
    <cellStyle name="SAPBEXHLevel0 4 2 2 2 5" xfId="22749" xr:uid="{00000000-0005-0000-0000-0000BF650000}"/>
    <cellStyle name="SAPBEXHLevel0 4 2 2 2 5 2" xfId="36212" xr:uid="{00000000-0005-0000-0000-0000C0650000}"/>
    <cellStyle name="SAPBEXHLevel0 4 2 2 2 6" xfId="28501" xr:uid="{00000000-0005-0000-0000-0000C1650000}"/>
    <cellStyle name="SAPBEXHLevel0 4 2 2 3" xfId="19392" xr:uid="{00000000-0005-0000-0000-0000C2650000}"/>
    <cellStyle name="SAPBEXHLevel0 4 2 2 3 2" xfId="25163" xr:uid="{00000000-0005-0000-0000-0000C3650000}"/>
    <cellStyle name="SAPBEXHLevel0 4 2 2 3 3" xfId="32865" xr:uid="{00000000-0005-0000-0000-0000C4650000}"/>
    <cellStyle name="SAPBEXHLevel0 4 2 2 4" xfId="20543" xr:uid="{00000000-0005-0000-0000-0000C5650000}"/>
    <cellStyle name="SAPBEXHLevel0 4 2 2 4 2" xfId="26308" xr:uid="{00000000-0005-0000-0000-0000C6650000}"/>
    <cellStyle name="SAPBEXHLevel0 4 2 2 4 3" xfId="34012" xr:uid="{00000000-0005-0000-0000-0000C7650000}"/>
    <cellStyle name="SAPBEXHLevel0 4 2 2 5" xfId="15787" xr:uid="{00000000-0005-0000-0000-0000C8650000}"/>
    <cellStyle name="SAPBEXHLevel0 4 2 2 5 2" xfId="29528" xr:uid="{00000000-0005-0000-0000-0000C9650000}"/>
    <cellStyle name="SAPBEXHLevel0 4 2 2 6" xfId="21850" xr:uid="{00000000-0005-0000-0000-0000CA650000}"/>
    <cellStyle name="SAPBEXHLevel0 4 2 2 6 2" xfId="35313" xr:uid="{00000000-0005-0000-0000-0000CB650000}"/>
    <cellStyle name="SAPBEXHLevel0 4 2 2 7" xfId="27602" xr:uid="{00000000-0005-0000-0000-0000CC650000}"/>
    <cellStyle name="SAPBEXHLevel0 4 2 3" xfId="6323" xr:uid="{00000000-0005-0000-0000-0000CD650000}"/>
    <cellStyle name="SAPBEXHLevel0 4 2 3 2" xfId="19690" xr:uid="{00000000-0005-0000-0000-0000CE650000}"/>
    <cellStyle name="SAPBEXHLevel0 4 2 3 2 2" xfId="25460" xr:uid="{00000000-0005-0000-0000-0000CF650000}"/>
    <cellStyle name="SAPBEXHLevel0 4 2 3 2 3" xfId="33163" xr:uid="{00000000-0005-0000-0000-0000D0650000}"/>
    <cellStyle name="SAPBEXHLevel0 4 2 3 3" xfId="17647" xr:uid="{00000000-0005-0000-0000-0000D1650000}"/>
    <cellStyle name="SAPBEXHLevel0 4 2 3 3 2" xfId="23465" xr:uid="{00000000-0005-0000-0000-0000D2650000}"/>
    <cellStyle name="SAPBEXHLevel0 4 2 3 3 2 2" xfId="36928" xr:uid="{00000000-0005-0000-0000-0000D3650000}"/>
    <cellStyle name="SAPBEXHLevel0 4 2 3 3 3" xfId="31155" xr:uid="{00000000-0005-0000-0000-0000D4650000}"/>
    <cellStyle name="SAPBEXHLevel0 4 2 3 4" xfId="16152" xr:uid="{00000000-0005-0000-0000-0000D5650000}"/>
    <cellStyle name="SAPBEXHLevel0 4 2 3 4 2" xfId="29801" xr:uid="{00000000-0005-0000-0000-0000D6650000}"/>
    <cellStyle name="SAPBEXHLevel0 4 2 3 5" xfId="22123" xr:uid="{00000000-0005-0000-0000-0000D7650000}"/>
    <cellStyle name="SAPBEXHLevel0 4 2 3 5 2" xfId="35586" xr:uid="{00000000-0005-0000-0000-0000D8650000}"/>
    <cellStyle name="SAPBEXHLevel0 4 2 3 6" xfId="27875" xr:uid="{00000000-0005-0000-0000-0000D9650000}"/>
    <cellStyle name="SAPBEXHLevel0 4 2 4" xfId="18739" xr:uid="{00000000-0005-0000-0000-0000DA650000}"/>
    <cellStyle name="SAPBEXHLevel0 4 2 4 2" xfId="24511" xr:uid="{00000000-0005-0000-0000-0000DB650000}"/>
    <cellStyle name="SAPBEXHLevel0 4 2 4 3" xfId="32213" xr:uid="{00000000-0005-0000-0000-0000DC650000}"/>
    <cellStyle name="SAPBEXHLevel0 4 2 5" xfId="20535" xr:uid="{00000000-0005-0000-0000-0000DD650000}"/>
    <cellStyle name="SAPBEXHLevel0 4 2 5 2" xfId="26300" xr:uid="{00000000-0005-0000-0000-0000DE650000}"/>
    <cellStyle name="SAPBEXHLevel0 4 2 5 3" xfId="34004" xr:uid="{00000000-0005-0000-0000-0000DF650000}"/>
    <cellStyle name="SAPBEXHLevel0 4 2 6" xfId="15066" xr:uid="{00000000-0005-0000-0000-0000E0650000}"/>
    <cellStyle name="SAPBEXHLevel0 4 2 6 2" xfId="28903" xr:uid="{00000000-0005-0000-0000-0000E1650000}"/>
    <cellStyle name="SAPBEXHLevel0 4 2 7" xfId="21224" xr:uid="{00000000-0005-0000-0000-0000E2650000}"/>
    <cellStyle name="SAPBEXHLevel0 4 2 7 2" xfId="34687" xr:uid="{00000000-0005-0000-0000-0000E3650000}"/>
    <cellStyle name="SAPBEXHLevel0 4 2 8" xfId="26976" xr:uid="{00000000-0005-0000-0000-0000E4650000}"/>
    <cellStyle name="SAPBEXHLevel0 4 3" xfId="5397" xr:uid="{00000000-0005-0000-0000-0000E5650000}"/>
    <cellStyle name="SAPBEXHLevel0 4 3 2" xfId="6484" xr:uid="{00000000-0005-0000-0000-0000E6650000}"/>
    <cellStyle name="SAPBEXHLevel0 4 3 2 2" xfId="19848" xr:uid="{00000000-0005-0000-0000-0000E7650000}"/>
    <cellStyle name="SAPBEXHLevel0 4 3 2 2 2" xfId="25618" xr:uid="{00000000-0005-0000-0000-0000E8650000}"/>
    <cellStyle name="SAPBEXHLevel0 4 3 2 2 3" xfId="33321" xr:uid="{00000000-0005-0000-0000-0000E9650000}"/>
    <cellStyle name="SAPBEXHLevel0 4 3 2 3" xfId="18167" xr:uid="{00000000-0005-0000-0000-0000EA650000}"/>
    <cellStyle name="SAPBEXHLevel0 4 3 2 3 2" xfId="23965" xr:uid="{00000000-0005-0000-0000-0000EB650000}"/>
    <cellStyle name="SAPBEXHLevel0 4 3 2 3 3" xfId="31663" xr:uid="{00000000-0005-0000-0000-0000EC650000}"/>
    <cellStyle name="SAPBEXHLevel0 4 3 2 4" xfId="16313" xr:uid="{00000000-0005-0000-0000-0000ED650000}"/>
    <cellStyle name="SAPBEXHLevel0 4 3 2 4 2" xfId="29958" xr:uid="{00000000-0005-0000-0000-0000EE650000}"/>
    <cellStyle name="SAPBEXHLevel0 4 3 2 5" xfId="22280" xr:uid="{00000000-0005-0000-0000-0000EF650000}"/>
    <cellStyle name="SAPBEXHLevel0 4 3 2 5 2" xfId="35743" xr:uid="{00000000-0005-0000-0000-0000F0650000}"/>
    <cellStyle name="SAPBEXHLevel0 4 3 2 6" xfId="28032" xr:uid="{00000000-0005-0000-0000-0000F1650000}"/>
    <cellStyle name="SAPBEXHLevel0 4 3 3" xfId="18897" xr:uid="{00000000-0005-0000-0000-0000F2650000}"/>
    <cellStyle name="SAPBEXHLevel0 4 3 3 2" xfId="24669" xr:uid="{00000000-0005-0000-0000-0000F3650000}"/>
    <cellStyle name="SAPBEXHLevel0 4 3 3 3" xfId="32371" xr:uid="{00000000-0005-0000-0000-0000F4650000}"/>
    <cellStyle name="SAPBEXHLevel0 4 3 4" xfId="20568" xr:uid="{00000000-0005-0000-0000-0000F5650000}"/>
    <cellStyle name="SAPBEXHLevel0 4 3 4 2" xfId="26333" xr:uid="{00000000-0005-0000-0000-0000F6650000}"/>
    <cellStyle name="SAPBEXHLevel0 4 3 4 3" xfId="34037" xr:uid="{00000000-0005-0000-0000-0000F7650000}"/>
    <cellStyle name="SAPBEXHLevel0 4 3 5" xfId="15227" xr:uid="{00000000-0005-0000-0000-0000F8650000}"/>
    <cellStyle name="SAPBEXHLevel0 4 3 5 2" xfId="29060" xr:uid="{00000000-0005-0000-0000-0000F9650000}"/>
    <cellStyle name="SAPBEXHLevel0 4 3 6" xfId="21381" xr:uid="{00000000-0005-0000-0000-0000FA650000}"/>
    <cellStyle name="SAPBEXHLevel0 4 3 6 2" xfId="34844" xr:uid="{00000000-0005-0000-0000-0000FB650000}"/>
    <cellStyle name="SAPBEXHLevel0 4 3 7" xfId="27133" xr:uid="{00000000-0005-0000-0000-0000FC650000}"/>
    <cellStyle name="SAPBEXHLevel0 4 4" xfId="6067" xr:uid="{00000000-0005-0000-0000-0000FD650000}"/>
    <cellStyle name="SAPBEXHLevel0 4 4 2" xfId="19474" xr:uid="{00000000-0005-0000-0000-0000FE650000}"/>
    <cellStyle name="SAPBEXHLevel0 4 4 2 2" xfId="25244" xr:uid="{00000000-0005-0000-0000-0000FF650000}"/>
    <cellStyle name="SAPBEXHLevel0 4 4 2 3" xfId="32947" xr:uid="{00000000-0005-0000-0000-000000660000}"/>
    <cellStyle name="SAPBEXHLevel0 4 4 3" xfId="19624" xr:uid="{00000000-0005-0000-0000-000001660000}"/>
    <cellStyle name="SAPBEXHLevel0 4 4 3 2" xfId="25394" xr:uid="{00000000-0005-0000-0000-000002660000}"/>
    <cellStyle name="SAPBEXHLevel0 4 4 3 3" xfId="33097" xr:uid="{00000000-0005-0000-0000-000003660000}"/>
    <cellStyle name="SAPBEXHLevel0 4 4 4" xfId="15896" xr:uid="{00000000-0005-0000-0000-000004660000}"/>
    <cellStyle name="SAPBEXHLevel0 4 4 4 2" xfId="29599" xr:uid="{00000000-0005-0000-0000-000005660000}"/>
    <cellStyle name="SAPBEXHLevel0 4 4 5" xfId="21921" xr:uid="{00000000-0005-0000-0000-000006660000}"/>
    <cellStyle name="SAPBEXHLevel0 4 4 5 2" xfId="35384" xr:uid="{00000000-0005-0000-0000-000007660000}"/>
    <cellStyle name="SAPBEXHLevel0 4 4 6" xfId="27673" xr:uid="{00000000-0005-0000-0000-000008660000}"/>
    <cellStyle name="SAPBEXHLevel0 4 5" xfId="18397" xr:uid="{00000000-0005-0000-0000-000009660000}"/>
    <cellStyle name="SAPBEXHLevel0 4 5 2" xfId="24176" xr:uid="{00000000-0005-0000-0000-00000A660000}"/>
    <cellStyle name="SAPBEXHLevel0 4 5 3" xfId="31877" xr:uid="{00000000-0005-0000-0000-00000B660000}"/>
    <cellStyle name="SAPBEXHLevel0 4 6" xfId="17208" xr:uid="{00000000-0005-0000-0000-00000C660000}"/>
    <cellStyle name="SAPBEXHLevel0 4 6 2" xfId="23045" xr:uid="{00000000-0005-0000-0000-00000D660000}"/>
    <cellStyle name="SAPBEXHLevel0 4 6 2 2" xfId="36508" xr:uid="{00000000-0005-0000-0000-00000E660000}"/>
    <cellStyle name="SAPBEXHLevel0 4 6 3" xfId="30728" xr:uid="{00000000-0005-0000-0000-00000F660000}"/>
    <cellStyle name="SAPBEXHLevel0 4 7" xfId="14632" xr:uid="{00000000-0005-0000-0000-000010660000}"/>
    <cellStyle name="SAPBEXHLevel0 4 7 2" xfId="28679" xr:uid="{00000000-0005-0000-0000-000011660000}"/>
    <cellStyle name="SAPBEXHLevel0 4 8" xfId="21021" xr:uid="{00000000-0005-0000-0000-000012660000}"/>
    <cellStyle name="SAPBEXHLevel0 4 8 2" xfId="34484" xr:uid="{00000000-0005-0000-0000-000013660000}"/>
    <cellStyle name="SAPBEXHLevel0 4 9" xfId="26775" xr:uid="{00000000-0005-0000-0000-000014660000}"/>
    <cellStyle name="SAPBEXHLevel0 5" xfId="5335" xr:uid="{00000000-0005-0000-0000-000015660000}"/>
    <cellStyle name="SAPBEXHLevel0 5 2" xfId="6422" xr:uid="{00000000-0005-0000-0000-000016660000}"/>
    <cellStyle name="SAPBEXHLevel0 5 2 2" xfId="19787" xr:uid="{00000000-0005-0000-0000-000017660000}"/>
    <cellStyle name="SAPBEXHLevel0 5 2 2 2" xfId="25557" xr:uid="{00000000-0005-0000-0000-000018660000}"/>
    <cellStyle name="SAPBEXHLevel0 5 2 2 3" xfId="33260" xr:uid="{00000000-0005-0000-0000-000019660000}"/>
    <cellStyle name="SAPBEXHLevel0 5 2 3" xfId="18388" xr:uid="{00000000-0005-0000-0000-00001A660000}"/>
    <cellStyle name="SAPBEXHLevel0 5 2 3 2" xfId="24167" xr:uid="{00000000-0005-0000-0000-00001B660000}"/>
    <cellStyle name="SAPBEXHLevel0 5 2 3 3" xfId="31868" xr:uid="{00000000-0005-0000-0000-00001C660000}"/>
    <cellStyle name="SAPBEXHLevel0 5 2 4" xfId="16251" xr:uid="{00000000-0005-0000-0000-00001D660000}"/>
    <cellStyle name="SAPBEXHLevel0 5 2 4 2" xfId="29897" xr:uid="{00000000-0005-0000-0000-00001E660000}"/>
    <cellStyle name="SAPBEXHLevel0 5 2 5" xfId="22219" xr:uid="{00000000-0005-0000-0000-00001F660000}"/>
    <cellStyle name="SAPBEXHLevel0 5 2 5 2" xfId="35682" xr:uid="{00000000-0005-0000-0000-000020660000}"/>
    <cellStyle name="SAPBEXHLevel0 5 2 6" xfId="27971" xr:uid="{00000000-0005-0000-0000-000021660000}"/>
    <cellStyle name="SAPBEXHLevel0 5 2 7" xfId="11530" xr:uid="{00000000-0005-0000-0000-000022660000}"/>
    <cellStyle name="SAPBEXHLevel0 5 3" xfId="18836" xr:uid="{00000000-0005-0000-0000-000023660000}"/>
    <cellStyle name="SAPBEXHLevel0 5 3 2" xfId="24608" xr:uid="{00000000-0005-0000-0000-000024660000}"/>
    <cellStyle name="SAPBEXHLevel0 5 3 3" xfId="32310" xr:uid="{00000000-0005-0000-0000-000025660000}"/>
    <cellStyle name="SAPBEXHLevel0 5 4" xfId="20613" xr:uid="{00000000-0005-0000-0000-000026660000}"/>
    <cellStyle name="SAPBEXHLevel0 5 4 2" xfId="26377" xr:uid="{00000000-0005-0000-0000-000027660000}"/>
    <cellStyle name="SAPBEXHLevel0 5 4 3" xfId="34082" xr:uid="{00000000-0005-0000-0000-000028660000}"/>
    <cellStyle name="SAPBEXHLevel0 5 5" xfId="15165" xr:uid="{00000000-0005-0000-0000-000029660000}"/>
    <cellStyle name="SAPBEXHLevel0 5 5 2" xfId="28999" xr:uid="{00000000-0005-0000-0000-00002A660000}"/>
    <cellStyle name="SAPBEXHLevel0 5 6" xfId="21320" xr:uid="{00000000-0005-0000-0000-00002B660000}"/>
    <cellStyle name="SAPBEXHLevel0 5 6 2" xfId="34783" xr:uid="{00000000-0005-0000-0000-00002C660000}"/>
    <cellStyle name="SAPBEXHLevel0 5 7" xfId="27072" xr:uid="{00000000-0005-0000-0000-00002D660000}"/>
    <cellStyle name="SAPBEXHLevel0 5 8" xfId="10869" xr:uid="{00000000-0005-0000-0000-00002E660000}"/>
    <cellStyle name="SAPBEXHLevel0 6" xfId="17029" xr:uid="{00000000-0005-0000-0000-00002F660000}"/>
    <cellStyle name="SAPBEXHLevel0 6 2" xfId="22875" xr:uid="{00000000-0005-0000-0000-000030660000}"/>
    <cellStyle name="SAPBEXHLevel0 6 2 2" xfId="36338" xr:uid="{00000000-0005-0000-0000-000031660000}"/>
    <cellStyle name="SAPBEXHLevel0 6 3" xfId="30556" xr:uid="{00000000-0005-0000-0000-000032660000}"/>
    <cellStyle name="SAPBEXHLevel0 7" xfId="18420" xr:uid="{00000000-0005-0000-0000-000033660000}"/>
    <cellStyle name="SAPBEXHLevel0 7 2" xfId="24196" xr:uid="{00000000-0005-0000-0000-000034660000}"/>
    <cellStyle name="SAPBEXHLevel0 7 3" xfId="31897" xr:uid="{00000000-0005-0000-0000-000035660000}"/>
    <cellStyle name="SAPBEXHLevel0 8" xfId="12005" xr:uid="{00000000-0005-0000-0000-000036660000}"/>
    <cellStyle name="SAPBEXHLevel0 8 2" xfId="28542" xr:uid="{00000000-0005-0000-0000-000037660000}"/>
    <cellStyle name="SAPBEXHLevel0 9" xfId="7280" xr:uid="{00000000-0005-0000-0000-000038660000}"/>
    <cellStyle name="SAPBEXHLevel0X" xfId="396" xr:uid="{00000000-0005-0000-0000-000039660000}"/>
    <cellStyle name="SAPBEXHLevel0X 10" xfId="12117" xr:uid="{00000000-0005-0000-0000-00003A660000}"/>
    <cellStyle name="SAPBEXHLevel0X 10 2" xfId="28563" xr:uid="{00000000-0005-0000-0000-00003B660000}"/>
    <cellStyle name="SAPBEXHLevel0X 11" xfId="7281" xr:uid="{00000000-0005-0000-0000-00003C660000}"/>
    <cellStyle name="SAPBEXHLevel0X 12" xfId="37378" xr:uid="{00000000-0005-0000-0000-00003D660000}"/>
    <cellStyle name="SAPBEXHLevel0X 2" xfId="636" xr:uid="{00000000-0005-0000-0000-00003E660000}"/>
    <cellStyle name="SAPBEXHLevel0X 2 2" xfId="987" xr:uid="{00000000-0005-0000-0000-00003F660000}"/>
    <cellStyle name="SAPBEXHLevel0X 2 2 2" xfId="5128" xr:uid="{00000000-0005-0000-0000-000040660000}"/>
    <cellStyle name="SAPBEXHLevel0X 2 2 2 2" xfId="5716" xr:uid="{00000000-0005-0000-0000-000041660000}"/>
    <cellStyle name="SAPBEXHLevel0X 2 2 2 2 2" xfId="6803" xr:uid="{00000000-0005-0000-0000-000042660000}"/>
    <cellStyle name="SAPBEXHLevel0X 2 2 2 2 2 2" xfId="20125" xr:uid="{00000000-0005-0000-0000-000043660000}"/>
    <cellStyle name="SAPBEXHLevel0X 2 2 2 2 2 2 2" xfId="25895" xr:uid="{00000000-0005-0000-0000-000044660000}"/>
    <cellStyle name="SAPBEXHLevel0X 2 2 2 2 2 2 3" xfId="33598" xr:uid="{00000000-0005-0000-0000-000045660000}"/>
    <cellStyle name="SAPBEXHLevel0X 2 2 2 2 2 3" xfId="17956" xr:uid="{00000000-0005-0000-0000-000046660000}"/>
    <cellStyle name="SAPBEXHLevel0X 2 2 2 2 2 3 2" xfId="23765" xr:uid="{00000000-0005-0000-0000-000047660000}"/>
    <cellStyle name="SAPBEXHLevel0X 2 2 2 2 2 3 2 2" xfId="37228" xr:uid="{00000000-0005-0000-0000-000048660000}"/>
    <cellStyle name="SAPBEXHLevel0X 2 2 2 2 2 3 3" xfId="31460" xr:uid="{00000000-0005-0000-0000-000049660000}"/>
    <cellStyle name="SAPBEXHLevel0X 2 2 2 2 2 4" xfId="16631" xr:uid="{00000000-0005-0000-0000-00004A660000}"/>
    <cellStyle name="SAPBEXHLevel0X 2 2 2 2 2 4 2" xfId="30218" xr:uid="{00000000-0005-0000-0000-00004B660000}"/>
    <cellStyle name="SAPBEXHLevel0X 2 2 2 2 2 5" xfId="22541" xr:uid="{00000000-0005-0000-0000-00004C660000}"/>
    <cellStyle name="SAPBEXHLevel0X 2 2 2 2 2 5 2" xfId="36004" xr:uid="{00000000-0005-0000-0000-00004D660000}"/>
    <cellStyle name="SAPBEXHLevel0X 2 2 2 2 2 6" xfId="28293" xr:uid="{00000000-0005-0000-0000-00004E660000}"/>
    <cellStyle name="SAPBEXHLevel0X 2 2 2 2 3" xfId="19175" xr:uid="{00000000-0005-0000-0000-00004F660000}"/>
    <cellStyle name="SAPBEXHLevel0X 2 2 2 2 3 2" xfId="24946" xr:uid="{00000000-0005-0000-0000-000050660000}"/>
    <cellStyle name="SAPBEXHLevel0X 2 2 2 2 3 3" xfId="32648" xr:uid="{00000000-0005-0000-0000-000051660000}"/>
    <cellStyle name="SAPBEXHLevel0X 2 2 2 2 4" xfId="18433" xr:uid="{00000000-0005-0000-0000-000052660000}"/>
    <cellStyle name="SAPBEXHLevel0X 2 2 2 2 4 2" xfId="24208" xr:uid="{00000000-0005-0000-0000-000053660000}"/>
    <cellStyle name="SAPBEXHLevel0X 2 2 2 2 4 3" xfId="31909" xr:uid="{00000000-0005-0000-0000-000054660000}"/>
    <cellStyle name="SAPBEXHLevel0X 2 2 2 2 5" xfId="15545" xr:uid="{00000000-0005-0000-0000-000055660000}"/>
    <cellStyle name="SAPBEXHLevel0X 2 2 2 2 5 2" xfId="29320" xr:uid="{00000000-0005-0000-0000-000056660000}"/>
    <cellStyle name="SAPBEXHLevel0X 2 2 2 2 6" xfId="21642" xr:uid="{00000000-0005-0000-0000-000057660000}"/>
    <cellStyle name="SAPBEXHLevel0X 2 2 2 2 6 2" xfId="35105" xr:uid="{00000000-0005-0000-0000-000058660000}"/>
    <cellStyle name="SAPBEXHLevel0X 2 2 2 2 7" xfId="27394" xr:uid="{00000000-0005-0000-0000-000059660000}"/>
    <cellStyle name="SAPBEXHLevel0X 2 2 2 3" xfId="5888" xr:uid="{00000000-0005-0000-0000-00005A660000}"/>
    <cellStyle name="SAPBEXHLevel0X 2 2 2 3 2" xfId="6975" xr:uid="{00000000-0005-0000-0000-00005B660000}"/>
    <cellStyle name="SAPBEXHLevel0X 2 2 2 3 2 2" xfId="20271" xr:uid="{00000000-0005-0000-0000-00005C660000}"/>
    <cellStyle name="SAPBEXHLevel0X 2 2 2 3 2 2 2" xfId="26041" xr:uid="{00000000-0005-0000-0000-00005D660000}"/>
    <cellStyle name="SAPBEXHLevel0X 2 2 2 3 2 2 3" xfId="33744" xr:uid="{00000000-0005-0000-0000-00005E660000}"/>
    <cellStyle name="SAPBEXHLevel0X 2 2 2 3 2 3" xfId="17213" xr:uid="{00000000-0005-0000-0000-00005F660000}"/>
    <cellStyle name="SAPBEXHLevel0X 2 2 2 3 2 3 2" xfId="23049" xr:uid="{00000000-0005-0000-0000-000060660000}"/>
    <cellStyle name="SAPBEXHLevel0X 2 2 2 3 2 3 2 2" xfId="36512" xr:uid="{00000000-0005-0000-0000-000061660000}"/>
    <cellStyle name="SAPBEXHLevel0X 2 2 2 3 2 3 3" xfId="30732" xr:uid="{00000000-0005-0000-0000-000062660000}"/>
    <cellStyle name="SAPBEXHLevel0X 2 2 2 3 2 4" xfId="16803" xr:uid="{00000000-0005-0000-0000-000063660000}"/>
    <cellStyle name="SAPBEXHLevel0X 2 2 2 3 2 4 2" xfId="30356" xr:uid="{00000000-0005-0000-0000-000064660000}"/>
    <cellStyle name="SAPBEXHLevel0X 2 2 2 3 2 5" xfId="22679" xr:uid="{00000000-0005-0000-0000-000065660000}"/>
    <cellStyle name="SAPBEXHLevel0X 2 2 2 3 2 5 2" xfId="36142" xr:uid="{00000000-0005-0000-0000-000066660000}"/>
    <cellStyle name="SAPBEXHLevel0X 2 2 2 3 2 6" xfId="28431" xr:uid="{00000000-0005-0000-0000-000067660000}"/>
    <cellStyle name="SAPBEXHLevel0X 2 2 2 3 3" xfId="19322" xr:uid="{00000000-0005-0000-0000-000068660000}"/>
    <cellStyle name="SAPBEXHLevel0X 2 2 2 3 3 2" xfId="25093" xr:uid="{00000000-0005-0000-0000-000069660000}"/>
    <cellStyle name="SAPBEXHLevel0X 2 2 2 3 3 3" xfId="32795" xr:uid="{00000000-0005-0000-0000-00006A660000}"/>
    <cellStyle name="SAPBEXHLevel0X 2 2 2 3 4" xfId="17088" xr:uid="{00000000-0005-0000-0000-00006B660000}"/>
    <cellStyle name="SAPBEXHLevel0X 2 2 2 3 4 2" xfId="22930" xr:uid="{00000000-0005-0000-0000-00006C660000}"/>
    <cellStyle name="SAPBEXHLevel0X 2 2 2 3 4 2 2" xfId="36393" xr:uid="{00000000-0005-0000-0000-00006D660000}"/>
    <cellStyle name="SAPBEXHLevel0X 2 2 2 3 4 3" xfId="30611" xr:uid="{00000000-0005-0000-0000-00006E660000}"/>
    <cellStyle name="SAPBEXHLevel0X 2 2 2 3 5" xfId="15717" xr:uid="{00000000-0005-0000-0000-00006F660000}"/>
    <cellStyle name="SAPBEXHLevel0X 2 2 2 3 5 2" xfId="29458" xr:uid="{00000000-0005-0000-0000-000070660000}"/>
    <cellStyle name="SAPBEXHLevel0X 2 2 2 3 6" xfId="21780" xr:uid="{00000000-0005-0000-0000-000071660000}"/>
    <cellStyle name="SAPBEXHLevel0X 2 2 2 3 6 2" xfId="35243" xr:uid="{00000000-0005-0000-0000-000072660000}"/>
    <cellStyle name="SAPBEXHLevel0X 2 2 2 3 7" xfId="27532" xr:uid="{00000000-0005-0000-0000-000073660000}"/>
    <cellStyle name="SAPBEXHLevel0X 2 2 2 4" xfId="6220" xr:uid="{00000000-0005-0000-0000-000074660000}"/>
    <cellStyle name="SAPBEXHLevel0X 2 2 2 4 2" xfId="19611" xr:uid="{00000000-0005-0000-0000-000075660000}"/>
    <cellStyle name="SAPBEXHLevel0X 2 2 2 4 2 2" xfId="25381" xr:uid="{00000000-0005-0000-0000-000076660000}"/>
    <cellStyle name="SAPBEXHLevel0X 2 2 2 4 2 3" xfId="33084" xr:uid="{00000000-0005-0000-0000-000077660000}"/>
    <cellStyle name="SAPBEXHLevel0X 2 2 2 4 3" xfId="17975" xr:uid="{00000000-0005-0000-0000-000078660000}"/>
    <cellStyle name="SAPBEXHLevel0X 2 2 2 4 3 2" xfId="23783" xr:uid="{00000000-0005-0000-0000-000079660000}"/>
    <cellStyle name="SAPBEXHLevel0X 2 2 2 4 3 2 2" xfId="37246" xr:uid="{00000000-0005-0000-0000-00007A660000}"/>
    <cellStyle name="SAPBEXHLevel0X 2 2 2 4 3 3" xfId="31479" xr:uid="{00000000-0005-0000-0000-00007B660000}"/>
    <cellStyle name="SAPBEXHLevel0X 2 2 2 4 4" xfId="16049" xr:uid="{00000000-0005-0000-0000-00007C660000}"/>
    <cellStyle name="SAPBEXHLevel0X 2 2 2 4 4 2" xfId="29731" xr:uid="{00000000-0005-0000-0000-00007D660000}"/>
    <cellStyle name="SAPBEXHLevel0X 2 2 2 4 5" xfId="22053" xr:uid="{00000000-0005-0000-0000-00007E660000}"/>
    <cellStyle name="SAPBEXHLevel0X 2 2 2 4 5 2" xfId="35516" xr:uid="{00000000-0005-0000-0000-00007F660000}"/>
    <cellStyle name="SAPBEXHLevel0X 2 2 2 4 6" xfId="27805" xr:uid="{00000000-0005-0000-0000-000080660000}"/>
    <cellStyle name="SAPBEXHLevel0X 2 2 2 5" xfId="18659" xr:uid="{00000000-0005-0000-0000-000081660000}"/>
    <cellStyle name="SAPBEXHLevel0X 2 2 2 5 2" xfId="24431" xr:uid="{00000000-0005-0000-0000-000082660000}"/>
    <cellStyle name="SAPBEXHLevel0X 2 2 2 5 3" xfId="32133" xr:uid="{00000000-0005-0000-0000-000083660000}"/>
    <cellStyle name="SAPBEXHLevel0X 2 2 2 6" xfId="19197" xr:uid="{00000000-0005-0000-0000-000084660000}"/>
    <cellStyle name="SAPBEXHLevel0X 2 2 2 6 2" xfId="24968" xr:uid="{00000000-0005-0000-0000-000085660000}"/>
    <cellStyle name="SAPBEXHLevel0X 2 2 2 6 3" xfId="32670" xr:uid="{00000000-0005-0000-0000-000086660000}"/>
    <cellStyle name="SAPBEXHLevel0X 2 2 2 7" xfId="14958" xr:uid="{00000000-0005-0000-0000-000087660000}"/>
    <cellStyle name="SAPBEXHLevel0X 2 2 2 7 2" xfId="28831" xr:uid="{00000000-0005-0000-0000-000088660000}"/>
    <cellStyle name="SAPBEXHLevel0X 2 2 2 8" xfId="21152" xr:uid="{00000000-0005-0000-0000-000089660000}"/>
    <cellStyle name="SAPBEXHLevel0X 2 2 2 8 2" xfId="34615" xr:uid="{00000000-0005-0000-0000-00008A660000}"/>
    <cellStyle name="SAPBEXHLevel0X 2 2 2 9" xfId="26906" xr:uid="{00000000-0005-0000-0000-00008B660000}"/>
    <cellStyle name="SAPBEXHLevel0X 2 2 3" xfId="5354" xr:uid="{00000000-0005-0000-0000-00008C660000}"/>
    <cellStyle name="SAPBEXHLevel0X 2 2 3 2" xfId="6441" xr:uid="{00000000-0005-0000-0000-00008D660000}"/>
    <cellStyle name="SAPBEXHLevel0X 2 2 3 2 2" xfId="19806" xr:uid="{00000000-0005-0000-0000-00008E660000}"/>
    <cellStyle name="SAPBEXHLevel0X 2 2 3 2 2 2" xfId="25576" xr:uid="{00000000-0005-0000-0000-00008F660000}"/>
    <cellStyle name="SAPBEXHLevel0X 2 2 3 2 2 3" xfId="33279" xr:uid="{00000000-0005-0000-0000-000090660000}"/>
    <cellStyle name="SAPBEXHLevel0X 2 2 3 2 3" xfId="17964" xr:uid="{00000000-0005-0000-0000-000091660000}"/>
    <cellStyle name="SAPBEXHLevel0X 2 2 3 2 3 2" xfId="23773" xr:uid="{00000000-0005-0000-0000-000092660000}"/>
    <cellStyle name="SAPBEXHLevel0X 2 2 3 2 3 2 2" xfId="37236" xr:uid="{00000000-0005-0000-0000-000093660000}"/>
    <cellStyle name="SAPBEXHLevel0X 2 2 3 2 3 3" xfId="31468" xr:uid="{00000000-0005-0000-0000-000094660000}"/>
    <cellStyle name="SAPBEXHLevel0X 2 2 3 2 4" xfId="16270" xr:uid="{00000000-0005-0000-0000-000095660000}"/>
    <cellStyle name="SAPBEXHLevel0X 2 2 3 2 4 2" xfId="29916" xr:uid="{00000000-0005-0000-0000-000096660000}"/>
    <cellStyle name="SAPBEXHLevel0X 2 2 3 2 5" xfId="22238" xr:uid="{00000000-0005-0000-0000-000097660000}"/>
    <cellStyle name="SAPBEXHLevel0X 2 2 3 2 5 2" xfId="35701" xr:uid="{00000000-0005-0000-0000-000098660000}"/>
    <cellStyle name="SAPBEXHLevel0X 2 2 3 2 6" xfId="27990" xr:uid="{00000000-0005-0000-0000-000099660000}"/>
    <cellStyle name="SAPBEXHLevel0X 2 2 3 3" xfId="18855" xr:uid="{00000000-0005-0000-0000-00009A660000}"/>
    <cellStyle name="SAPBEXHLevel0X 2 2 3 3 2" xfId="24627" xr:uid="{00000000-0005-0000-0000-00009B660000}"/>
    <cellStyle name="SAPBEXHLevel0X 2 2 3 3 3" xfId="32329" xr:uid="{00000000-0005-0000-0000-00009C660000}"/>
    <cellStyle name="SAPBEXHLevel0X 2 2 3 4" xfId="18155" xr:uid="{00000000-0005-0000-0000-00009D660000}"/>
    <cellStyle name="SAPBEXHLevel0X 2 2 3 4 2" xfId="23953" xr:uid="{00000000-0005-0000-0000-00009E660000}"/>
    <cellStyle name="SAPBEXHLevel0X 2 2 3 4 3" xfId="31651" xr:uid="{00000000-0005-0000-0000-00009F660000}"/>
    <cellStyle name="SAPBEXHLevel0X 2 2 3 5" xfId="15184" xr:uid="{00000000-0005-0000-0000-0000A0660000}"/>
    <cellStyle name="SAPBEXHLevel0X 2 2 3 5 2" xfId="29018" xr:uid="{00000000-0005-0000-0000-0000A1660000}"/>
    <cellStyle name="SAPBEXHLevel0X 2 2 3 6" xfId="21339" xr:uid="{00000000-0005-0000-0000-0000A2660000}"/>
    <cellStyle name="SAPBEXHLevel0X 2 2 3 6 2" xfId="34802" xr:uid="{00000000-0005-0000-0000-0000A3660000}"/>
    <cellStyle name="SAPBEXHLevel0X 2 2 3 7" xfId="27091" xr:uid="{00000000-0005-0000-0000-0000A4660000}"/>
    <cellStyle name="SAPBEXHLevel0X 2 2 4" xfId="5385" xr:uid="{00000000-0005-0000-0000-0000A5660000}"/>
    <cellStyle name="SAPBEXHLevel0X 2 2 4 2" xfId="6472" xr:uid="{00000000-0005-0000-0000-0000A6660000}"/>
    <cellStyle name="SAPBEXHLevel0X 2 2 4 2 2" xfId="19837" xr:uid="{00000000-0005-0000-0000-0000A7660000}"/>
    <cellStyle name="SAPBEXHLevel0X 2 2 4 2 2 2" xfId="25607" xr:uid="{00000000-0005-0000-0000-0000A8660000}"/>
    <cellStyle name="SAPBEXHLevel0X 2 2 4 2 2 3" xfId="33310" xr:uid="{00000000-0005-0000-0000-0000A9660000}"/>
    <cellStyle name="SAPBEXHLevel0X 2 2 4 2 3" xfId="20514" xr:uid="{00000000-0005-0000-0000-0000AA660000}"/>
    <cellStyle name="SAPBEXHLevel0X 2 2 4 2 3 2" xfId="26279" xr:uid="{00000000-0005-0000-0000-0000AB660000}"/>
    <cellStyle name="SAPBEXHLevel0X 2 2 4 2 3 3" xfId="33983" xr:uid="{00000000-0005-0000-0000-0000AC660000}"/>
    <cellStyle name="SAPBEXHLevel0X 2 2 4 2 4" xfId="16301" xr:uid="{00000000-0005-0000-0000-0000AD660000}"/>
    <cellStyle name="SAPBEXHLevel0X 2 2 4 2 4 2" xfId="29947" xr:uid="{00000000-0005-0000-0000-0000AE660000}"/>
    <cellStyle name="SAPBEXHLevel0X 2 2 4 2 5" xfId="22269" xr:uid="{00000000-0005-0000-0000-0000AF660000}"/>
    <cellStyle name="SAPBEXHLevel0X 2 2 4 2 5 2" xfId="35732" xr:uid="{00000000-0005-0000-0000-0000B0660000}"/>
    <cellStyle name="SAPBEXHLevel0X 2 2 4 2 6" xfId="28021" xr:uid="{00000000-0005-0000-0000-0000B1660000}"/>
    <cellStyle name="SAPBEXHLevel0X 2 2 4 3" xfId="18886" xr:uid="{00000000-0005-0000-0000-0000B2660000}"/>
    <cellStyle name="SAPBEXHLevel0X 2 2 4 3 2" xfId="24658" xr:uid="{00000000-0005-0000-0000-0000B3660000}"/>
    <cellStyle name="SAPBEXHLevel0X 2 2 4 3 3" xfId="32360" xr:uid="{00000000-0005-0000-0000-0000B4660000}"/>
    <cellStyle name="SAPBEXHLevel0X 2 2 4 4" xfId="17082" xr:uid="{00000000-0005-0000-0000-0000B5660000}"/>
    <cellStyle name="SAPBEXHLevel0X 2 2 4 4 2" xfId="22924" xr:uid="{00000000-0005-0000-0000-0000B6660000}"/>
    <cellStyle name="SAPBEXHLevel0X 2 2 4 4 2 2" xfId="36387" xr:uid="{00000000-0005-0000-0000-0000B7660000}"/>
    <cellStyle name="SAPBEXHLevel0X 2 2 4 4 3" xfId="30605" xr:uid="{00000000-0005-0000-0000-0000B8660000}"/>
    <cellStyle name="SAPBEXHLevel0X 2 2 4 5" xfId="15215" xr:uid="{00000000-0005-0000-0000-0000B9660000}"/>
    <cellStyle name="SAPBEXHLevel0X 2 2 4 5 2" xfId="29049" xr:uid="{00000000-0005-0000-0000-0000BA660000}"/>
    <cellStyle name="SAPBEXHLevel0X 2 2 4 6" xfId="21370" xr:uid="{00000000-0005-0000-0000-0000BB660000}"/>
    <cellStyle name="SAPBEXHLevel0X 2 2 4 6 2" xfId="34833" xr:uid="{00000000-0005-0000-0000-0000BC660000}"/>
    <cellStyle name="SAPBEXHLevel0X 2 2 4 7" xfId="27122" xr:uid="{00000000-0005-0000-0000-0000BD660000}"/>
    <cellStyle name="SAPBEXHLevel0X 2 2 5" xfId="17278" xr:uid="{00000000-0005-0000-0000-0000BE660000}"/>
    <cellStyle name="SAPBEXHLevel0X 2 2 5 2" xfId="23108" xr:uid="{00000000-0005-0000-0000-0000BF660000}"/>
    <cellStyle name="SAPBEXHLevel0X 2 2 5 2 2" xfId="36571" xr:uid="{00000000-0005-0000-0000-0000C0660000}"/>
    <cellStyle name="SAPBEXHLevel0X 2 2 5 3" xfId="30795" xr:uid="{00000000-0005-0000-0000-0000C1660000}"/>
    <cellStyle name="SAPBEXHLevel0X 2 2 6" xfId="17660" xr:uid="{00000000-0005-0000-0000-0000C2660000}"/>
    <cellStyle name="SAPBEXHLevel0X 2 2 6 2" xfId="23477" xr:uid="{00000000-0005-0000-0000-0000C3660000}"/>
    <cellStyle name="SAPBEXHLevel0X 2 2 6 2 2" xfId="36940" xr:uid="{00000000-0005-0000-0000-0000C4660000}"/>
    <cellStyle name="SAPBEXHLevel0X 2 2 6 3" xfId="31167" xr:uid="{00000000-0005-0000-0000-0000C5660000}"/>
    <cellStyle name="SAPBEXHLevel0X 2 2 7" xfId="14244" xr:uid="{00000000-0005-0000-0000-0000C6660000}"/>
    <cellStyle name="SAPBEXHLevel0X 2 2 7 2" xfId="28631" xr:uid="{00000000-0005-0000-0000-0000C7660000}"/>
    <cellStyle name="SAPBEXHLevel0X 2 3" xfId="5094" xr:uid="{00000000-0005-0000-0000-0000C8660000}"/>
    <cellStyle name="SAPBEXHLevel0X 2 3 10" xfId="10698" xr:uid="{00000000-0005-0000-0000-0000C9660000}"/>
    <cellStyle name="SAPBEXHLevel0X 2 3 2" xfId="5682" xr:uid="{00000000-0005-0000-0000-0000CA660000}"/>
    <cellStyle name="SAPBEXHLevel0X 2 3 2 2" xfId="6769" xr:uid="{00000000-0005-0000-0000-0000CB660000}"/>
    <cellStyle name="SAPBEXHLevel0X 2 3 2 2 2" xfId="20091" xr:uid="{00000000-0005-0000-0000-0000CC660000}"/>
    <cellStyle name="SAPBEXHLevel0X 2 3 2 2 2 2" xfId="25861" xr:uid="{00000000-0005-0000-0000-0000CD660000}"/>
    <cellStyle name="SAPBEXHLevel0X 2 3 2 2 2 3" xfId="33564" xr:uid="{00000000-0005-0000-0000-0000CE660000}"/>
    <cellStyle name="SAPBEXHLevel0X 2 3 2 2 3" xfId="17614" xr:uid="{00000000-0005-0000-0000-0000CF660000}"/>
    <cellStyle name="SAPBEXHLevel0X 2 3 2 2 3 2" xfId="23432" xr:uid="{00000000-0005-0000-0000-0000D0660000}"/>
    <cellStyle name="SAPBEXHLevel0X 2 3 2 2 3 2 2" xfId="36895" xr:uid="{00000000-0005-0000-0000-0000D1660000}"/>
    <cellStyle name="SAPBEXHLevel0X 2 3 2 2 3 3" xfId="31122" xr:uid="{00000000-0005-0000-0000-0000D2660000}"/>
    <cellStyle name="SAPBEXHLevel0X 2 3 2 2 4" xfId="16597" xr:uid="{00000000-0005-0000-0000-0000D3660000}"/>
    <cellStyle name="SAPBEXHLevel0X 2 3 2 2 4 2" xfId="30184" xr:uid="{00000000-0005-0000-0000-0000D4660000}"/>
    <cellStyle name="SAPBEXHLevel0X 2 3 2 2 5" xfId="22507" xr:uid="{00000000-0005-0000-0000-0000D5660000}"/>
    <cellStyle name="SAPBEXHLevel0X 2 3 2 2 5 2" xfId="35970" xr:uid="{00000000-0005-0000-0000-0000D6660000}"/>
    <cellStyle name="SAPBEXHLevel0X 2 3 2 2 6" xfId="28259" xr:uid="{00000000-0005-0000-0000-0000D7660000}"/>
    <cellStyle name="SAPBEXHLevel0X 2 3 2 2 7" xfId="11719" xr:uid="{00000000-0005-0000-0000-0000D8660000}"/>
    <cellStyle name="SAPBEXHLevel0X 2 3 2 3" xfId="19141" xr:uid="{00000000-0005-0000-0000-0000D9660000}"/>
    <cellStyle name="SAPBEXHLevel0X 2 3 2 3 2" xfId="24912" xr:uid="{00000000-0005-0000-0000-0000DA660000}"/>
    <cellStyle name="SAPBEXHLevel0X 2 3 2 3 3" xfId="32614" xr:uid="{00000000-0005-0000-0000-0000DB660000}"/>
    <cellStyle name="SAPBEXHLevel0X 2 3 2 4" xfId="17664" xr:uid="{00000000-0005-0000-0000-0000DC660000}"/>
    <cellStyle name="SAPBEXHLevel0X 2 3 2 4 2" xfId="23481" xr:uid="{00000000-0005-0000-0000-0000DD660000}"/>
    <cellStyle name="SAPBEXHLevel0X 2 3 2 4 2 2" xfId="36944" xr:uid="{00000000-0005-0000-0000-0000DE660000}"/>
    <cellStyle name="SAPBEXHLevel0X 2 3 2 4 3" xfId="31171" xr:uid="{00000000-0005-0000-0000-0000DF660000}"/>
    <cellStyle name="SAPBEXHLevel0X 2 3 2 5" xfId="15511" xr:uid="{00000000-0005-0000-0000-0000E0660000}"/>
    <cellStyle name="SAPBEXHLevel0X 2 3 2 5 2" xfId="29286" xr:uid="{00000000-0005-0000-0000-0000E1660000}"/>
    <cellStyle name="SAPBEXHLevel0X 2 3 2 6" xfId="21608" xr:uid="{00000000-0005-0000-0000-0000E2660000}"/>
    <cellStyle name="SAPBEXHLevel0X 2 3 2 6 2" xfId="35071" xr:uid="{00000000-0005-0000-0000-0000E3660000}"/>
    <cellStyle name="SAPBEXHLevel0X 2 3 2 7" xfId="27360" xr:uid="{00000000-0005-0000-0000-0000E4660000}"/>
    <cellStyle name="SAPBEXHLevel0X 2 3 2 8" xfId="11058" xr:uid="{00000000-0005-0000-0000-0000E5660000}"/>
    <cellStyle name="SAPBEXHLevel0X 2 3 3" xfId="5854" xr:uid="{00000000-0005-0000-0000-0000E6660000}"/>
    <cellStyle name="SAPBEXHLevel0X 2 3 3 2" xfId="6941" xr:uid="{00000000-0005-0000-0000-0000E7660000}"/>
    <cellStyle name="SAPBEXHLevel0X 2 3 3 2 2" xfId="20237" xr:uid="{00000000-0005-0000-0000-0000E8660000}"/>
    <cellStyle name="SAPBEXHLevel0X 2 3 3 2 2 2" xfId="26007" xr:uid="{00000000-0005-0000-0000-0000E9660000}"/>
    <cellStyle name="SAPBEXHLevel0X 2 3 3 2 2 3" xfId="33710" xr:uid="{00000000-0005-0000-0000-0000EA660000}"/>
    <cellStyle name="SAPBEXHLevel0X 2 3 3 2 3" xfId="20367" xr:uid="{00000000-0005-0000-0000-0000EB660000}"/>
    <cellStyle name="SAPBEXHLevel0X 2 3 3 2 3 2" xfId="26137" xr:uid="{00000000-0005-0000-0000-0000EC660000}"/>
    <cellStyle name="SAPBEXHLevel0X 2 3 3 2 3 3" xfId="33840" xr:uid="{00000000-0005-0000-0000-0000ED660000}"/>
    <cellStyle name="SAPBEXHLevel0X 2 3 3 2 4" xfId="16769" xr:uid="{00000000-0005-0000-0000-0000EE660000}"/>
    <cellStyle name="SAPBEXHLevel0X 2 3 3 2 4 2" xfId="30322" xr:uid="{00000000-0005-0000-0000-0000EF660000}"/>
    <cellStyle name="SAPBEXHLevel0X 2 3 3 2 5" xfId="22645" xr:uid="{00000000-0005-0000-0000-0000F0660000}"/>
    <cellStyle name="SAPBEXHLevel0X 2 3 3 2 5 2" xfId="36108" xr:uid="{00000000-0005-0000-0000-0000F1660000}"/>
    <cellStyle name="SAPBEXHLevel0X 2 3 3 2 6" xfId="28397" xr:uid="{00000000-0005-0000-0000-0000F2660000}"/>
    <cellStyle name="SAPBEXHLevel0X 2 3 3 2 7" xfId="11820" xr:uid="{00000000-0005-0000-0000-0000F3660000}"/>
    <cellStyle name="SAPBEXHLevel0X 2 3 3 3" xfId="19288" xr:uid="{00000000-0005-0000-0000-0000F4660000}"/>
    <cellStyle name="SAPBEXHLevel0X 2 3 3 3 2" xfId="25059" xr:uid="{00000000-0005-0000-0000-0000F5660000}"/>
    <cellStyle name="SAPBEXHLevel0X 2 3 3 3 3" xfId="32761" xr:uid="{00000000-0005-0000-0000-0000F6660000}"/>
    <cellStyle name="SAPBEXHLevel0X 2 3 3 4" xfId="20166" xr:uid="{00000000-0005-0000-0000-0000F7660000}"/>
    <cellStyle name="SAPBEXHLevel0X 2 3 3 4 2" xfId="25936" xr:uid="{00000000-0005-0000-0000-0000F8660000}"/>
    <cellStyle name="SAPBEXHLevel0X 2 3 3 4 3" xfId="33639" xr:uid="{00000000-0005-0000-0000-0000F9660000}"/>
    <cellStyle name="SAPBEXHLevel0X 2 3 3 5" xfId="15683" xr:uid="{00000000-0005-0000-0000-0000FA660000}"/>
    <cellStyle name="SAPBEXHLevel0X 2 3 3 5 2" xfId="29424" xr:uid="{00000000-0005-0000-0000-0000FB660000}"/>
    <cellStyle name="SAPBEXHLevel0X 2 3 3 6" xfId="21746" xr:uid="{00000000-0005-0000-0000-0000FC660000}"/>
    <cellStyle name="SAPBEXHLevel0X 2 3 3 6 2" xfId="35209" xr:uid="{00000000-0005-0000-0000-0000FD660000}"/>
    <cellStyle name="SAPBEXHLevel0X 2 3 3 7" xfId="27498" xr:uid="{00000000-0005-0000-0000-0000FE660000}"/>
    <cellStyle name="SAPBEXHLevel0X 2 3 3 8" xfId="11159" xr:uid="{00000000-0005-0000-0000-0000FF660000}"/>
    <cellStyle name="SAPBEXHLevel0X 2 3 4" xfId="6186" xr:uid="{00000000-0005-0000-0000-000000670000}"/>
    <cellStyle name="SAPBEXHLevel0X 2 3 4 2" xfId="19577" xr:uid="{00000000-0005-0000-0000-000001670000}"/>
    <cellStyle name="SAPBEXHLevel0X 2 3 4 2 2" xfId="25347" xr:uid="{00000000-0005-0000-0000-000002670000}"/>
    <cellStyle name="SAPBEXHLevel0X 2 3 4 2 3" xfId="33050" xr:uid="{00000000-0005-0000-0000-000003670000}"/>
    <cellStyle name="SAPBEXHLevel0X 2 3 4 3" xfId="17549" xr:uid="{00000000-0005-0000-0000-000004670000}"/>
    <cellStyle name="SAPBEXHLevel0X 2 3 4 3 2" xfId="23370" xr:uid="{00000000-0005-0000-0000-000005670000}"/>
    <cellStyle name="SAPBEXHLevel0X 2 3 4 3 2 2" xfId="36833" xr:uid="{00000000-0005-0000-0000-000006670000}"/>
    <cellStyle name="SAPBEXHLevel0X 2 3 4 3 3" xfId="31058" xr:uid="{00000000-0005-0000-0000-000007670000}"/>
    <cellStyle name="SAPBEXHLevel0X 2 3 4 4" xfId="16015" xr:uid="{00000000-0005-0000-0000-000008670000}"/>
    <cellStyle name="SAPBEXHLevel0X 2 3 4 4 2" xfId="29697" xr:uid="{00000000-0005-0000-0000-000009670000}"/>
    <cellStyle name="SAPBEXHLevel0X 2 3 4 5" xfId="22019" xr:uid="{00000000-0005-0000-0000-00000A670000}"/>
    <cellStyle name="SAPBEXHLevel0X 2 3 4 5 2" xfId="35482" xr:uid="{00000000-0005-0000-0000-00000B670000}"/>
    <cellStyle name="SAPBEXHLevel0X 2 3 4 6" xfId="27771" xr:uid="{00000000-0005-0000-0000-00000C670000}"/>
    <cellStyle name="SAPBEXHLevel0X 2 3 4 7" xfId="11361" xr:uid="{00000000-0005-0000-0000-00000D670000}"/>
    <cellStyle name="SAPBEXHLevel0X 2 3 5" xfId="18625" xr:uid="{00000000-0005-0000-0000-00000E670000}"/>
    <cellStyle name="SAPBEXHLevel0X 2 3 5 2" xfId="24397" xr:uid="{00000000-0005-0000-0000-00000F670000}"/>
    <cellStyle name="SAPBEXHLevel0X 2 3 5 3" xfId="32099" xr:uid="{00000000-0005-0000-0000-000010670000}"/>
    <cellStyle name="SAPBEXHLevel0X 2 3 6" xfId="20526" xr:uid="{00000000-0005-0000-0000-000011670000}"/>
    <cellStyle name="SAPBEXHLevel0X 2 3 6 2" xfId="26291" xr:uid="{00000000-0005-0000-0000-000012670000}"/>
    <cellStyle name="SAPBEXHLevel0X 2 3 6 3" xfId="33995" xr:uid="{00000000-0005-0000-0000-000013670000}"/>
    <cellStyle name="SAPBEXHLevel0X 2 3 7" xfId="14924" xr:uid="{00000000-0005-0000-0000-000014670000}"/>
    <cellStyle name="SAPBEXHLevel0X 2 3 7 2" xfId="28797" xr:uid="{00000000-0005-0000-0000-000015670000}"/>
    <cellStyle name="SAPBEXHLevel0X 2 3 8" xfId="21118" xr:uid="{00000000-0005-0000-0000-000016670000}"/>
    <cellStyle name="SAPBEXHLevel0X 2 3 8 2" xfId="34581" xr:uid="{00000000-0005-0000-0000-000017670000}"/>
    <cellStyle name="SAPBEXHLevel0X 2 3 9" xfId="26872" xr:uid="{00000000-0005-0000-0000-000018670000}"/>
    <cellStyle name="SAPBEXHLevel0X 2 4" xfId="5311" xr:uid="{00000000-0005-0000-0000-000019670000}"/>
    <cellStyle name="SAPBEXHLevel0X 2 4 2" xfId="6398" xr:uid="{00000000-0005-0000-0000-00001A670000}"/>
    <cellStyle name="SAPBEXHLevel0X 2 4 2 2" xfId="19764" xr:uid="{00000000-0005-0000-0000-00001B670000}"/>
    <cellStyle name="SAPBEXHLevel0X 2 4 2 2 2" xfId="25534" xr:uid="{00000000-0005-0000-0000-00001C670000}"/>
    <cellStyle name="SAPBEXHLevel0X 2 4 2 2 3" xfId="33237" xr:uid="{00000000-0005-0000-0000-00001D670000}"/>
    <cellStyle name="SAPBEXHLevel0X 2 4 2 3" xfId="17576" xr:uid="{00000000-0005-0000-0000-00001E670000}"/>
    <cellStyle name="SAPBEXHLevel0X 2 4 2 3 2" xfId="23395" xr:uid="{00000000-0005-0000-0000-00001F670000}"/>
    <cellStyle name="SAPBEXHLevel0X 2 4 2 3 2 2" xfId="36858" xr:uid="{00000000-0005-0000-0000-000020670000}"/>
    <cellStyle name="SAPBEXHLevel0X 2 4 2 3 3" xfId="31085" xr:uid="{00000000-0005-0000-0000-000021670000}"/>
    <cellStyle name="SAPBEXHLevel0X 2 4 2 4" xfId="16227" xr:uid="{00000000-0005-0000-0000-000022670000}"/>
    <cellStyle name="SAPBEXHLevel0X 2 4 2 4 2" xfId="29874" xr:uid="{00000000-0005-0000-0000-000023670000}"/>
    <cellStyle name="SAPBEXHLevel0X 2 4 2 5" xfId="22196" xr:uid="{00000000-0005-0000-0000-000024670000}"/>
    <cellStyle name="SAPBEXHLevel0X 2 4 2 5 2" xfId="35659" xr:uid="{00000000-0005-0000-0000-000025670000}"/>
    <cellStyle name="SAPBEXHLevel0X 2 4 2 6" xfId="27948" xr:uid="{00000000-0005-0000-0000-000026670000}"/>
    <cellStyle name="SAPBEXHLevel0X 2 4 2 7" xfId="11510" xr:uid="{00000000-0005-0000-0000-000027670000}"/>
    <cellStyle name="SAPBEXHLevel0X 2 4 3" xfId="18812" xr:uid="{00000000-0005-0000-0000-000028670000}"/>
    <cellStyle name="SAPBEXHLevel0X 2 4 3 2" xfId="24584" xr:uid="{00000000-0005-0000-0000-000029670000}"/>
    <cellStyle name="SAPBEXHLevel0X 2 4 3 3" xfId="32286" xr:uid="{00000000-0005-0000-0000-00002A670000}"/>
    <cellStyle name="SAPBEXHLevel0X 2 4 4" xfId="20829" xr:uid="{00000000-0005-0000-0000-00002B670000}"/>
    <cellStyle name="SAPBEXHLevel0X 2 4 4 2" xfId="26589" xr:uid="{00000000-0005-0000-0000-00002C670000}"/>
    <cellStyle name="SAPBEXHLevel0X 2 4 4 3" xfId="34294" xr:uid="{00000000-0005-0000-0000-00002D670000}"/>
    <cellStyle name="SAPBEXHLevel0X 2 4 5" xfId="15141" xr:uid="{00000000-0005-0000-0000-00002E670000}"/>
    <cellStyle name="SAPBEXHLevel0X 2 4 5 2" xfId="28976" xr:uid="{00000000-0005-0000-0000-00002F670000}"/>
    <cellStyle name="SAPBEXHLevel0X 2 4 6" xfId="21297" xr:uid="{00000000-0005-0000-0000-000030670000}"/>
    <cellStyle name="SAPBEXHLevel0X 2 4 6 2" xfId="34760" xr:uid="{00000000-0005-0000-0000-000031670000}"/>
    <cellStyle name="SAPBEXHLevel0X 2 4 7" xfId="27049" xr:uid="{00000000-0005-0000-0000-000032670000}"/>
    <cellStyle name="SAPBEXHLevel0X 2 4 8" xfId="10849" xr:uid="{00000000-0005-0000-0000-000033670000}"/>
    <cellStyle name="SAPBEXHLevel0X 2 5" xfId="5442" xr:uid="{00000000-0005-0000-0000-000034670000}"/>
    <cellStyle name="SAPBEXHLevel0X 2 5 2" xfId="6529" xr:uid="{00000000-0005-0000-0000-000035670000}"/>
    <cellStyle name="SAPBEXHLevel0X 2 5 2 2" xfId="19888" xr:uid="{00000000-0005-0000-0000-000036670000}"/>
    <cellStyle name="SAPBEXHLevel0X 2 5 2 2 2" xfId="25658" xr:uid="{00000000-0005-0000-0000-000037670000}"/>
    <cellStyle name="SAPBEXHLevel0X 2 5 2 2 3" xfId="33361" xr:uid="{00000000-0005-0000-0000-000038670000}"/>
    <cellStyle name="SAPBEXHLevel0X 2 5 2 3" xfId="17580" xr:uid="{00000000-0005-0000-0000-000039670000}"/>
    <cellStyle name="SAPBEXHLevel0X 2 5 2 3 2" xfId="23399" xr:uid="{00000000-0005-0000-0000-00003A670000}"/>
    <cellStyle name="SAPBEXHLevel0X 2 5 2 3 2 2" xfId="36862" xr:uid="{00000000-0005-0000-0000-00003B670000}"/>
    <cellStyle name="SAPBEXHLevel0X 2 5 2 3 3" xfId="31089" xr:uid="{00000000-0005-0000-0000-00003C670000}"/>
    <cellStyle name="SAPBEXHLevel0X 2 5 2 4" xfId="16358" xr:uid="{00000000-0005-0000-0000-00003D670000}"/>
    <cellStyle name="SAPBEXHLevel0X 2 5 2 4 2" xfId="29996" xr:uid="{00000000-0005-0000-0000-00003E670000}"/>
    <cellStyle name="SAPBEXHLevel0X 2 5 2 5" xfId="22318" xr:uid="{00000000-0005-0000-0000-00003F670000}"/>
    <cellStyle name="SAPBEXHLevel0X 2 5 2 5 2" xfId="35781" xr:uid="{00000000-0005-0000-0000-000040670000}"/>
    <cellStyle name="SAPBEXHLevel0X 2 5 2 6" xfId="28070" xr:uid="{00000000-0005-0000-0000-000041670000}"/>
    <cellStyle name="SAPBEXHLevel0X 2 5 2 7" xfId="11587" xr:uid="{00000000-0005-0000-0000-000042670000}"/>
    <cellStyle name="SAPBEXHLevel0X 2 5 3" xfId="18936" xr:uid="{00000000-0005-0000-0000-000043670000}"/>
    <cellStyle name="SAPBEXHLevel0X 2 5 3 2" xfId="24708" xr:uid="{00000000-0005-0000-0000-000044670000}"/>
    <cellStyle name="SAPBEXHLevel0X 2 5 3 3" xfId="32410" xr:uid="{00000000-0005-0000-0000-000045670000}"/>
    <cellStyle name="SAPBEXHLevel0X 2 5 4" xfId="20649" xr:uid="{00000000-0005-0000-0000-000046670000}"/>
    <cellStyle name="SAPBEXHLevel0X 2 5 4 2" xfId="26412" xr:uid="{00000000-0005-0000-0000-000047670000}"/>
    <cellStyle name="SAPBEXHLevel0X 2 5 4 3" xfId="34117" xr:uid="{00000000-0005-0000-0000-000048670000}"/>
    <cellStyle name="SAPBEXHLevel0X 2 5 5" xfId="15272" xr:uid="{00000000-0005-0000-0000-000049670000}"/>
    <cellStyle name="SAPBEXHLevel0X 2 5 5 2" xfId="29098" xr:uid="{00000000-0005-0000-0000-00004A670000}"/>
    <cellStyle name="SAPBEXHLevel0X 2 5 6" xfId="21419" xr:uid="{00000000-0005-0000-0000-00004B670000}"/>
    <cellStyle name="SAPBEXHLevel0X 2 5 6 2" xfId="34882" xr:uid="{00000000-0005-0000-0000-00004C670000}"/>
    <cellStyle name="SAPBEXHLevel0X 2 5 7" xfId="27171" xr:uid="{00000000-0005-0000-0000-00004D670000}"/>
    <cellStyle name="SAPBEXHLevel0X 2 5 8" xfId="10926" xr:uid="{00000000-0005-0000-0000-00004E670000}"/>
    <cellStyle name="SAPBEXHLevel0X 2 6" xfId="17141" xr:uid="{00000000-0005-0000-0000-00004F670000}"/>
    <cellStyle name="SAPBEXHLevel0X 2 6 2" xfId="22982" xr:uid="{00000000-0005-0000-0000-000050670000}"/>
    <cellStyle name="SAPBEXHLevel0X 2 6 2 2" xfId="36445" xr:uid="{00000000-0005-0000-0000-000051670000}"/>
    <cellStyle name="SAPBEXHLevel0X 2 6 3" xfId="30663" xr:uid="{00000000-0005-0000-0000-000052670000}"/>
    <cellStyle name="SAPBEXHLevel0X 2 7" xfId="20453" xr:uid="{00000000-0005-0000-0000-000053670000}"/>
    <cellStyle name="SAPBEXHLevel0X 2 7 2" xfId="26221" xr:uid="{00000000-0005-0000-0000-000054670000}"/>
    <cellStyle name="SAPBEXHLevel0X 2 7 3" xfId="33925" xr:uid="{00000000-0005-0000-0000-000055670000}"/>
    <cellStyle name="SAPBEXHLevel0X 2 8" xfId="12219" xr:uid="{00000000-0005-0000-0000-000056670000}"/>
    <cellStyle name="SAPBEXHLevel0X 2 8 2" xfId="28584" xr:uid="{00000000-0005-0000-0000-000057670000}"/>
    <cellStyle name="SAPBEXHLevel0X 3" xfId="904" xr:uid="{00000000-0005-0000-0000-000058670000}"/>
    <cellStyle name="SAPBEXHLevel0X 3 2" xfId="5115" xr:uid="{00000000-0005-0000-0000-000059670000}"/>
    <cellStyle name="SAPBEXHLevel0X 3 2 2" xfId="5703" xr:uid="{00000000-0005-0000-0000-00005A670000}"/>
    <cellStyle name="SAPBEXHLevel0X 3 2 2 2" xfId="6790" xr:uid="{00000000-0005-0000-0000-00005B670000}"/>
    <cellStyle name="SAPBEXHLevel0X 3 2 2 2 2" xfId="20112" xr:uid="{00000000-0005-0000-0000-00005C670000}"/>
    <cellStyle name="SAPBEXHLevel0X 3 2 2 2 2 2" xfId="25882" xr:uid="{00000000-0005-0000-0000-00005D670000}"/>
    <cellStyle name="SAPBEXHLevel0X 3 2 2 2 2 3" xfId="33585" xr:uid="{00000000-0005-0000-0000-00005E670000}"/>
    <cellStyle name="SAPBEXHLevel0X 3 2 2 2 3" xfId="18461" xr:uid="{00000000-0005-0000-0000-00005F670000}"/>
    <cellStyle name="SAPBEXHLevel0X 3 2 2 2 3 2" xfId="24236" xr:uid="{00000000-0005-0000-0000-000060670000}"/>
    <cellStyle name="SAPBEXHLevel0X 3 2 2 2 3 3" xfId="31937" xr:uid="{00000000-0005-0000-0000-000061670000}"/>
    <cellStyle name="SAPBEXHLevel0X 3 2 2 2 4" xfId="16618" xr:uid="{00000000-0005-0000-0000-000062670000}"/>
    <cellStyle name="SAPBEXHLevel0X 3 2 2 2 4 2" xfId="30205" xr:uid="{00000000-0005-0000-0000-000063670000}"/>
    <cellStyle name="SAPBEXHLevel0X 3 2 2 2 5" xfId="22528" xr:uid="{00000000-0005-0000-0000-000064670000}"/>
    <cellStyle name="SAPBEXHLevel0X 3 2 2 2 5 2" xfId="35991" xr:uid="{00000000-0005-0000-0000-000065670000}"/>
    <cellStyle name="SAPBEXHLevel0X 3 2 2 2 6" xfId="28280" xr:uid="{00000000-0005-0000-0000-000066670000}"/>
    <cellStyle name="SAPBEXHLevel0X 3 2 2 3" xfId="19162" xr:uid="{00000000-0005-0000-0000-000067670000}"/>
    <cellStyle name="SAPBEXHLevel0X 3 2 2 3 2" xfId="24933" xr:uid="{00000000-0005-0000-0000-000068670000}"/>
    <cellStyle name="SAPBEXHLevel0X 3 2 2 3 3" xfId="32635" xr:uid="{00000000-0005-0000-0000-000069670000}"/>
    <cellStyle name="SAPBEXHLevel0X 3 2 2 4" xfId="17853" xr:uid="{00000000-0005-0000-0000-00006A670000}"/>
    <cellStyle name="SAPBEXHLevel0X 3 2 2 4 2" xfId="23665" xr:uid="{00000000-0005-0000-0000-00006B670000}"/>
    <cellStyle name="SAPBEXHLevel0X 3 2 2 4 2 2" xfId="37128" xr:uid="{00000000-0005-0000-0000-00006C670000}"/>
    <cellStyle name="SAPBEXHLevel0X 3 2 2 4 3" xfId="31357" xr:uid="{00000000-0005-0000-0000-00006D670000}"/>
    <cellStyle name="SAPBEXHLevel0X 3 2 2 5" xfId="15532" xr:uid="{00000000-0005-0000-0000-00006E670000}"/>
    <cellStyle name="SAPBEXHLevel0X 3 2 2 5 2" xfId="29307" xr:uid="{00000000-0005-0000-0000-00006F670000}"/>
    <cellStyle name="SAPBEXHLevel0X 3 2 2 6" xfId="21629" xr:uid="{00000000-0005-0000-0000-000070670000}"/>
    <cellStyle name="SAPBEXHLevel0X 3 2 2 6 2" xfId="35092" xr:uid="{00000000-0005-0000-0000-000071670000}"/>
    <cellStyle name="SAPBEXHLevel0X 3 2 2 7" xfId="27381" xr:uid="{00000000-0005-0000-0000-000072670000}"/>
    <cellStyle name="SAPBEXHLevel0X 3 2 3" xfId="5875" xr:uid="{00000000-0005-0000-0000-000073670000}"/>
    <cellStyle name="SAPBEXHLevel0X 3 2 3 2" xfId="6962" xr:uid="{00000000-0005-0000-0000-000074670000}"/>
    <cellStyle name="SAPBEXHLevel0X 3 2 3 2 2" xfId="20258" xr:uid="{00000000-0005-0000-0000-000075670000}"/>
    <cellStyle name="SAPBEXHLevel0X 3 2 3 2 2 2" xfId="26028" xr:uid="{00000000-0005-0000-0000-000076670000}"/>
    <cellStyle name="SAPBEXHLevel0X 3 2 3 2 2 3" xfId="33731" xr:uid="{00000000-0005-0000-0000-000077670000}"/>
    <cellStyle name="SAPBEXHLevel0X 3 2 3 2 3" xfId="18465" xr:uid="{00000000-0005-0000-0000-000078670000}"/>
    <cellStyle name="SAPBEXHLevel0X 3 2 3 2 3 2" xfId="24240" xr:uid="{00000000-0005-0000-0000-000079670000}"/>
    <cellStyle name="SAPBEXHLevel0X 3 2 3 2 3 3" xfId="31941" xr:uid="{00000000-0005-0000-0000-00007A670000}"/>
    <cellStyle name="SAPBEXHLevel0X 3 2 3 2 4" xfId="16790" xr:uid="{00000000-0005-0000-0000-00007B670000}"/>
    <cellStyle name="SAPBEXHLevel0X 3 2 3 2 4 2" xfId="30343" xr:uid="{00000000-0005-0000-0000-00007C670000}"/>
    <cellStyle name="SAPBEXHLevel0X 3 2 3 2 5" xfId="22666" xr:uid="{00000000-0005-0000-0000-00007D670000}"/>
    <cellStyle name="SAPBEXHLevel0X 3 2 3 2 5 2" xfId="36129" xr:uid="{00000000-0005-0000-0000-00007E670000}"/>
    <cellStyle name="SAPBEXHLevel0X 3 2 3 2 6" xfId="28418" xr:uid="{00000000-0005-0000-0000-00007F670000}"/>
    <cellStyle name="SAPBEXHLevel0X 3 2 3 3" xfId="19309" xr:uid="{00000000-0005-0000-0000-000080670000}"/>
    <cellStyle name="SAPBEXHLevel0X 3 2 3 3 2" xfId="25080" xr:uid="{00000000-0005-0000-0000-000081670000}"/>
    <cellStyle name="SAPBEXHLevel0X 3 2 3 3 3" xfId="32782" xr:uid="{00000000-0005-0000-0000-000082670000}"/>
    <cellStyle name="SAPBEXHLevel0X 3 2 3 4" xfId="18357" xr:uid="{00000000-0005-0000-0000-000083670000}"/>
    <cellStyle name="SAPBEXHLevel0X 3 2 3 4 2" xfId="24137" xr:uid="{00000000-0005-0000-0000-000084670000}"/>
    <cellStyle name="SAPBEXHLevel0X 3 2 3 4 3" xfId="31838" xr:uid="{00000000-0005-0000-0000-000085670000}"/>
    <cellStyle name="SAPBEXHLevel0X 3 2 3 5" xfId="15704" xr:uid="{00000000-0005-0000-0000-000086670000}"/>
    <cellStyle name="SAPBEXHLevel0X 3 2 3 5 2" xfId="29445" xr:uid="{00000000-0005-0000-0000-000087670000}"/>
    <cellStyle name="SAPBEXHLevel0X 3 2 3 6" xfId="21767" xr:uid="{00000000-0005-0000-0000-000088670000}"/>
    <cellStyle name="SAPBEXHLevel0X 3 2 3 6 2" xfId="35230" xr:uid="{00000000-0005-0000-0000-000089670000}"/>
    <cellStyle name="SAPBEXHLevel0X 3 2 3 7" xfId="27519" xr:uid="{00000000-0005-0000-0000-00008A670000}"/>
    <cellStyle name="SAPBEXHLevel0X 3 2 4" xfId="6207" xr:uid="{00000000-0005-0000-0000-00008B670000}"/>
    <cellStyle name="SAPBEXHLevel0X 3 2 4 2" xfId="19598" xr:uid="{00000000-0005-0000-0000-00008C670000}"/>
    <cellStyle name="SAPBEXHLevel0X 3 2 4 2 2" xfId="25368" xr:uid="{00000000-0005-0000-0000-00008D670000}"/>
    <cellStyle name="SAPBEXHLevel0X 3 2 4 2 3" xfId="33071" xr:uid="{00000000-0005-0000-0000-00008E670000}"/>
    <cellStyle name="SAPBEXHLevel0X 3 2 4 3" xfId="19955" xr:uid="{00000000-0005-0000-0000-00008F670000}"/>
    <cellStyle name="SAPBEXHLevel0X 3 2 4 3 2" xfId="25725" xr:uid="{00000000-0005-0000-0000-000090670000}"/>
    <cellStyle name="SAPBEXHLevel0X 3 2 4 3 3" xfId="33428" xr:uid="{00000000-0005-0000-0000-000091670000}"/>
    <cellStyle name="SAPBEXHLevel0X 3 2 4 4" xfId="16036" xr:uid="{00000000-0005-0000-0000-000092670000}"/>
    <cellStyle name="SAPBEXHLevel0X 3 2 4 4 2" xfId="29718" xr:uid="{00000000-0005-0000-0000-000093670000}"/>
    <cellStyle name="SAPBEXHLevel0X 3 2 4 5" xfId="22040" xr:uid="{00000000-0005-0000-0000-000094670000}"/>
    <cellStyle name="SAPBEXHLevel0X 3 2 4 5 2" xfId="35503" xr:uid="{00000000-0005-0000-0000-000095670000}"/>
    <cellStyle name="SAPBEXHLevel0X 3 2 4 6" xfId="27792" xr:uid="{00000000-0005-0000-0000-000096670000}"/>
    <cellStyle name="SAPBEXHLevel0X 3 2 5" xfId="18646" xr:uid="{00000000-0005-0000-0000-000097670000}"/>
    <cellStyle name="SAPBEXHLevel0X 3 2 5 2" xfId="24418" xr:uid="{00000000-0005-0000-0000-000098670000}"/>
    <cellStyle name="SAPBEXHLevel0X 3 2 5 3" xfId="32120" xr:uid="{00000000-0005-0000-0000-000099670000}"/>
    <cellStyle name="SAPBEXHLevel0X 3 2 6" xfId="20430" xr:uid="{00000000-0005-0000-0000-00009A670000}"/>
    <cellStyle name="SAPBEXHLevel0X 3 2 6 2" xfId="26198" xr:uid="{00000000-0005-0000-0000-00009B670000}"/>
    <cellStyle name="SAPBEXHLevel0X 3 2 6 3" xfId="33902" xr:uid="{00000000-0005-0000-0000-00009C670000}"/>
    <cellStyle name="SAPBEXHLevel0X 3 2 7" xfId="14945" xr:uid="{00000000-0005-0000-0000-00009D670000}"/>
    <cellStyle name="SAPBEXHLevel0X 3 2 7 2" xfId="28818" xr:uid="{00000000-0005-0000-0000-00009E670000}"/>
    <cellStyle name="SAPBEXHLevel0X 3 2 8" xfId="21139" xr:uid="{00000000-0005-0000-0000-00009F670000}"/>
    <cellStyle name="SAPBEXHLevel0X 3 2 8 2" xfId="34602" xr:uid="{00000000-0005-0000-0000-0000A0670000}"/>
    <cellStyle name="SAPBEXHLevel0X 3 2 9" xfId="26893" xr:uid="{00000000-0005-0000-0000-0000A1670000}"/>
    <cellStyle name="SAPBEXHLevel0X 3 3" xfId="5337" xr:uid="{00000000-0005-0000-0000-0000A2670000}"/>
    <cellStyle name="SAPBEXHLevel0X 3 3 2" xfId="6424" xr:uid="{00000000-0005-0000-0000-0000A3670000}"/>
    <cellStyle name="SAPBEXHLevel0X 3 3 2 2" xfId="19789" xr:uid="{00000000-0005-0000-0000-0000A4670000}"/>
    <cellStyle name="SAPBEXHLevel0X 3 3 2 2 2" xfId="25559" xr:uid="{00000000-0005-0000-0000-0000A5670000}"/>
    <cellStyle name="SAPBEXHLevel0X 3 3 2 2 3" xfId="33262" xr:uid="{00000000-0005-0000-0000-0000A6670000}"/>
    <cellStyle name="SAPBEXHLevel0X 3 3 2 3" xfId="18048" xr:uid="{00000000-0005-0000-0000-0000A7670000}"/>
    <cellStyle name="SAPBEXHLevel0X 3 3 2 3 2" xfId="23852" xr:uid="{00000000-0005-0000-0000-0000A8670000}"/>
    <cellStyle name="SAPBEXHLevel0X 3 3 2 3 3" xfId="31549" xr:uid="{00000000-0005-0000-0000-0000A9670000}"/>
    <cellStyle name="SAPBEXHLevel0X 3 3 2 4" xfId="16253" xr:uid="{00000000-0005-0000-0000-0000AA670000}"/>
    <cellStyle name="SAPBEXHLevel0X 3 3 2 4 2" xfId="29899" xr:uid="{00000000-0005-0000-0000-0000AB670000}"/>
    <cellStyle name="SAPBEXHLevel0X 3 3 2 5" xfId="22221" xr:uid="{00000000-0005-0000-0000-0000AC670000}"/>
    <cellStyle name="SAPBEXHLevel0X 3 3 2 5 2" xfId="35684" xr:uid="{00000000-0005-0000-0000-0000AD670000}"/>
    <cellStyle name="SAPBEXHLevel0X 3 3 2 6" xfId="27973" xr:uid="{00000000-0005-0000-0000-0000AE670000}"/>
    <cellStyle name="SAPBEXHLevel0X 3 3 3" xfId="18838" xr:uid="{00000000-0005-0000-0000-0000AF670000}"/>
    <cellStyle name="SAPBEXHLevel0X 3 3 3 2" xfId="24610" xr:uid="{00000000-0005-0000-0000-0000B0670000}"/>
    <cellStyle name="SAPBEXHLevel0X 3 3 3 3" xfId="32312" xr:uid="{00000000-0005-0000-0000-0000B1670000}"/>
    <cellStyle name="SAPBEXHLevel0X 3 3 4" xfId="18487" xr:uid="{00000000-0005-0000-0000-0000B2670000}"/>
    <cellStyle name="SAPBEXHLevel0X 3 3 4 2" xfId="24262" xr:uid="{00000000-0005-0000-0000-0000B3670000}"/>
    <cellStyle name="SAPBEXHLevel0X 3 3 4 3" xfId="31963" xr:uid="{00000000-0005-0000-0000-0000B4670000}"/>
    <cellStyle name="SAPBEXHLevel0X 3 3 5" xfId="15167" xr:uid="{00000000-0005-0000-0000-0000B5670000}"/>
    <cellStyle name="SAPBEXHLevel0X 3 3 5 2" xfId="29001" xr:uid="{00000000-0005-0000-0000-0000B6670000}"/>
    <cellStyle name="SAPBEXHLevel0X 3 3 6" xfId="21322" xr:uid="{00000000-0005-0000-0000-0000B7670000}"/>
    <cellStyle name="SAPBEXHLevel0X 3 3 6 2" xfId="34785" xr:uid="{00000000-0005-0000-0000-0000B8670000}"/>
    <cellStyle name="SAPBEXHLevel0X 3 3 7" xfId="27074" xr:uid="{00000000-0005-0000-0000-0000B9670000}"/>
    <cellStyle name="SAPBEXHLevel0X 3 4" xfId="5388" xr:uid="{00000000-0005-0000-0000-0000BA670000}"/>
    <cellStyle name="SAPBEXHLevel0X 3 4 2" xfId="6475" xr:uid="{00000000-0005-0000-0000-0000BB670000}"/>
    <cellStyle name="SAPBEXHLevel0X 3 4 2 2" xfId="19840" xr:uid="{00000000-0005-0000-0000-0000BC670000}"/>
    <cellStyle name="SAPBEXHLevel0X 3 4 2 2 2" xfId="25610" xr:uid="{00000000-0005-0000-0000-0000BD670000}"/>
    <cellStyle name="SAPBEXHLevel0X 3 4 2 2 3" xfId="33313" xr:uid="{00000000-0005-0000-0000-0000BE670000}"/>
    <cellStyle name="SAPBEXHLevel0X 3 4 2 3" xfId="18364" xr:uid="{00000000-0005-0000-0000-0000BF670000}"/>
    <cellStyle name="SAPBEXHLevel0X 3 4 2 3 2" xfId="24144" xr:uid="{00000000-0005-0000-0000-0000C0670000}"/>
    <cellStyle name="SAPBEXHLevel0X 3 4 2 3 3" xfId="31845" xr:uid="{00000000-0005-0000-0000-0000C1670000}"/>
    <cellStyle name="SAPBEXHLevel0X 3 4 2 4" xfId="16304" xr:uid="{00000000-0005-0000-0000-0000C2670000}"/>
    <cellStyle name="SAPBEXHLevel0X 3 4 2 4 2" xfId="29950" xr:uid="{00000000-0005-0000-0000-0000C3670000}"/>
    <cellStyle name="SAPBEXHLevel0X 3 4 2 5" xfId="22272" xr:uid="{00000000-0005-0000-0000-0000C4670000}"/>
    <cellStyle name="SAPBEXHLevel0X 3 4 2 5 2" xfId="35735" xr:uid="{00000000-0005-0000-0000-0000C5670000}"/>
    <cellStyle name="SAPBEXHLevel0X 3 4 2 6" xfId="28024" xr:uid="{00000000-0005-0000-0000-0000C6670000}"/>
    <cellStyle name="SAPBEXHLevel0X 3 4 3" xfId="18889" xr:uid="{00000000-0005-0000-0000-0000C7670000}"/>
    <cellStyle name="SAPBEXHLevel0X 3 4 3 2" xfId="24661" xr:uid="{00000000-0005-0000-0000-0000C8670000}"/>
    <cellStyle name="SAPBEXHLevel0X 3 4 3 3" xfId="32363" xr:uid="{00000000-0005-0000-0000-0000C9670000}"/>
    <cellStyle name="SAPBEXHLevel0X 3 4 4" xfId="17476" xr:uid="{00000000-0005-0000-0000-0000CA670000}"/>
    <cellStyle name="SAPBEXHLevel0X 3 4 4 2" xfId="23300" xr:uid="{00000000-0005-0000-0000-0000CB670000}"/>
    <cellStyle name="SAPBEXHLevel0X 3 4 4 2 2" xfId="36763" xr:uid="{00000000-0005-0000-0000-0000CC670000}"/>
    <cellStyle name="SAPBEXHLevel0X 3 4 4 3" xfId="30988" xr:uid="{00000000-0005-0000-0000-0000CD670000}"/>
    <cellStyle name="SAPBEXHLevel0X 3 4 5" xfId="15218" xr:uid="{00000000-0005-0000-0000-0000CE670000}"/>
    <cellStyle name="SAPBEXHLevel0X 3 4 5 2" xfId="29052" xr:uid="{00000000-0005-0000-0000-0000CF670000}"/>
    <cellStyle name="SAPBEXHLevel0X 3 4 6" xfId="21373" xr:uid="{00000000-0005-0000-0000-0000D0670000}"/>
    <cellStyle name="SAPBEXHLevel0X 3 4 6 2" xfId="34836" xr:uid="{00000000-0005-0000-0000-0000D1670000}"/>
    <cellStyle name="SAPBEXHLevel0X 3 4 7" xfId="27125" xr:uid="{00000000-0005-0000-0000-0000D2670000}"/>
    <cellStyle name="SAPBEXHLevel0X 3 5" xfId="17246" xr:uid="{00000000-0005-0000-0000-0000D3670000}"/>
    <cellStyle name="SAPBEXHLevel0X 3 5 2" xfId="23080" xr:uid="{00000000-0005-0000-0000-0000D4670000}"/>
    <cellStyle name="SAPBEXHLevel0X 3 5 2 2" xfId="36543" xr:uid="{00000000-0005-0000-0000-0000D5670000}"/>
    <cellStyle name="SAPBEXHLevel0X 3 5 3" xfId="30765" xr:uid="{00000000-0005-0000-0000-0000D6670000}"/>
    <cellStyle name="SAPBEXHLevel0X 3 6" xfId="17383" xr:uid="{00000000-0005-0000-0000-0000D7670000}"/>
    <cellStyle name="SAPBEXHLevel0X 3 6 2" xfId="23210" xr:uid="{00000000-0005-0000-0000-0000D8670000}"/>
    <cellStyle name="SAPBEXHLevel0X 3 6 2 2" xfId="36673" xr:uid="{00000000-0005-0000-0000-0000D9670000}"/>
    <cellStyle name="SAPBEXHLevel0X 3 6 3" xfId="30898" xr:uid="{00000000-0005-0000-0000-0000DA670000}"/>
    <cellStyle name="SAPBEXHLevel0X 3 7" xfId="12223" xr:uid="{00000000-0005-0000-0000-0000DB670000}"/>
    <cellStyle name="SAPBEXHLevel0X 3 7 2" xfId="28588" xr:uid="{00000000-0005-0000-0000-0000DC670000}"/>
    <cellStyle name="SAPBEXHLevel0X 4" xfId="4223" xr:uid="{00000000-0005-0000-0000-0000DD670000}"/>
    <cellStyle name="SAPBEXHLevel0X 4 2" xfId="5207" xr:uid="{00000000-0005-0000-0000-0000DE670000}"/>
    <cellStyle name="SAPBEXHLevel0X 4 2 2" xfId="5938" xr:uid="{00000000-0005-0000-0000-0000DF670000}"/>
    <cellStyle name="SAPBEXHLevel0X 4 2 2 2" xfId="7025" xr:uid="{00000000-0005-0000-0000-0000E0670000}"/>
    <cellStyle name="SAPBEXHLevel0X 4 2 2 2 2" xfId="20321" xr:uid="{00000000-0005-0000-0000-0000E1670000}"/>
    <cellStyle name="SAPBEXHLevel0X 4 2 2 2 2 2" xfId="26091" xr:uid="{00000000-0005-0000-0000-0000E2670000}"/>
    <cellStyle name="SAPBEXHLevel0X 4 2 2 2 2 3" xfId="33794" xr:uid="{00000000-0005-0000-0000-0000E3670000}"/>
    <cellStyle name="SAPBEXHLevel0X 4 2 2 2 3" xfId="18100" xr:uid="{00000000-0005-0000-0000-0000E4670000}"/>
    <cellStyle name="SAPBEXHLevel0X 4 2 2 2 3 2" xfId="23902" xr:uid="{00000000-0005-0000-0000-0000E5670000}"/>
    <cellStyle name="SAPBEXHLevel0X 4 2 2 2 3 3" xfId="31599" xr:uid="{00000000-0005-0000-0000-0000E6670000}"/>
    <cellStyle name="SAPBEXHLevel0X 4 2 2 2 4" xfId="16853" xr:uid="{00000000-0005-0000-0000-0000E7670000}"/>
    <cellStyle name="SAPBEXHLevel0X 4 2 2 2 4 2" xfId="30406" xr:uid="{00000000-0005-0000-0000-0000E8670000}"/>
    <cellStyle name="SAPBEXHLevel0X 4 2 2 2 5" xfId="22729" xr:uid="{00000000-0005-0000-0000-0000E9670000}"/>
    <cellStyle name="SAPBEXHLevel0X 4 2 2 2 5 2" xfId="36192" xr:uid="{00000000-0005-0000-0000-0000EA670000}"/>
    <cellStyle name="SAPBEXHLevel0X 4 2 2 2 6" xfId="28481" xr:uid="{00000000-0005-0000-0000-0000EB670000}"/>
    <cellStyle name="SAPBEXHLevel0X 4 2 2 3" xfId="19372" xr:uid="{00000000-0005-0000-0000-0000EC670000}"/>
    <cellStyle name="SAPBEXHLevel0X 4 2 2 3 2" xfId="25143" xr:uid="{00000000-0005-0000-0000-0000ED670000}"/>
    <cellStyle name="SAPBEXHLevel0X 4 2 2 3 3" xfId="32845" xr:uid="{00000000-0005-0000-0000-0000EE670000}"/>
    <cellStyle name="SAPBEXHLevel0X 4 2 2 4" xfId="20698" xr:uid="{00000000-0005-0000-0000-0000EF670000}"/>
    <cellStyle name="SAPBEXHLevel0X 4 2 2 4 2" xfId="26461" xr:uid="{00000000-0005-0000-0000-0000F0670000}"/>
    <cellStyle name="SAPBEXHLevel0X 4 2 2 4 3" xfId="34166" xr:uid="{00000000-0005-0000-0000-0000F1670000}"/>
    <cellStyle name="SAPBEXHLevel0X 4 2 2 5" xfId="15767" xr:uid="{00000000-0005-0000-0000-0000F2670000}"/>
    <cellStyle name="SAPBEXHLevel0X 4 2 2 5 2" xfId="29508" xr:uid="{00000000-0005-0000-0000-0000F3670000}"/>
    <cellStyle name="SAPBEXHLevel0X 4 2 2 6" xfId="21830" xr:uid="{00000000-0005-0000-0000-0000F4670000}"/>
    <cellStyle name="SAPBEXHLevel0X 4 2 2 6 2" xfId="35293" xr:uid="{00000000-0005-0000-0000-0000F5670000}"/>
    <cellStyle name="SAPBEXHLevel0X 4 2 2 7" xfId="27582" xr:uid="{00000000-0005-0000-0000-0000F6670000}"/>
    <cellStyle name="SAPBEXHLevel0X 4 2 3" xfId="6295" xr:uid="{00000000-0005-0000-0000-0000F7670000}"/>
    <cellStyle name="SAPBEXHLevel0X 4 2 3 2" xfId="19666" xr:uid="{00000000-0005-0000-0000-0000F8670000}"/>
    <cellStyle name="SAPBEXHLevel0X 4 2 3 2 2" xfId="25436" xr:uid="{00000000-0005-0000-0000-0000F9670000}"/>
    <cellStyle name="SAPBEXHLevel0X 4 2 3 2 3" xfId="33139" xr:uid="{00000000-0005-0000-0000-0000FA670000}"/>
    <cellStyle name="SAPBEXHLevel0X 4 2 3 3" xfId="20376" xr:uid="{00000000-0005-0000-0000-0000FB670000}"/>
    <cellStyle name="SAPBEXHLevel0X 4 2 3 3 2" xfId="26146" xr:uid="{00000000-0005-0000-0000-0000FC670000}"/>
    <cellStyle name="SAPBEXHLevel0X 4 2 3 3 3" xfId="33849" xr:uid="{00000000-0005-0000-0000-0000FD670000}"/>
    <cellStyle name="SAPBEXHLevel0X 4 2 3 4" xfId="16124" xr:uid="{00000000-0005-0000-0000-0000FE670000}"/>
    <cellStyle name="SAPBEXHLevel0X 4 2 3 4 2" xfId="29781" xr:uid="{00000000-0005-0000-0000-0000FF670000}"/>
    <cellStyle name="SAPBEXHLevel0X 4 2 3 5" xfId="22103" xr:uid="{00000000-0005-0000-0000-000000680000}"/>
    <cellStyle name="SAPBEXHLevel0X 4 2 3 5 2" xfId="35566" xr:uid="{00000000-0005-0000-0000-000001680000}"/>
    <cellStyle name="SAPBEXHLevel0X 4 2 3 6" xfId="27855" xr:uid="{00000000-0005-0000-0000-000002680000}"/>
    <cellStyle name="SAPBEXHLevel0X 4 2 4" xfId="18714" xr:uid="{00000000-0005-0000-0000-000003680000}"/>
    <cellStyle name="SAPBEXHLevel0X 4 2 4 2" xfId="24486" xr:uid="{00000000-0005-0000-0000-000004680000}"/>
    <cellStyle name="SAPBEXHLevel0X 4 2 4 3" xfId="32188" xr:uid="{00000000-0005-0000-0000-000005680000}"/>
    <cellStyle name="SAPBEXHLevel0X 4 2 5" xfId="20546" xr:uid="{00000000-0005-0000-0000-000006680000}"/>
    <cellStyle name="SAPBEXHLevel0X 4 2 5 2" xfId="26311" xr:uid="{00000000-0005-0000-0000-000007680000}"/>
    <cellStyle name="SAPBEXHLevel0X 4 2 5 3" xfId="34015" xr:uid="{00000000-0005-0000-0000-000008680000}"/>
    <cellStyle name="SAPBEXHLevel0X 4 2 6" xfId="15037" xr:uid="{00000000-0005-0000-0000-000009680000}"/>
    <cellStyle name="SAPBEXHLevel0X 4 2 6 2" xfId="28882" xr:uid="{00000000-0005-0000-0000-00000A680000}"/>
    <cellStyle name="SAPBEXHLevel0X 4 2 7" xfId="21203" xr:uid="{00000000-0005-0000-0000-00000B680000}"/>
    <cellStyle name="SAPBEXHLevel0X 4 2 7 2" xfId="34666" xr:uid="{00000000-0005-0000-0000-00000C680000}"/>
    <cellStyle name="SAPBEXHLevel0X 4 2 8" xfId="26956" xr:uid="{00000000-0005-0000-0000-00000D680000}"/>
    <cellStyle name="SAPBEXHLevel0X 4 3" xfId="5368" xr:uid="{00000000-0005-0000-0000-00000E680000}"/>
    <cellStyle name="SAPBEXHLevel0X 4 3 2" xfId="6455" xr:uid="{00000000-0005-0000-0000-00000F680000}"/>
    <cellStyle name="SAPBEXHLevel0X 4 3 2 2" xfId="19820" xr:uid="{00000000-0005-0000-0000-000010680000}"/>
    <cellStyle name="SAPBEXHLevel0X 4 3 2 2 2" xfId="25590" xr:uid="{00000000-0005-0000-0000-000011680000}"/>
    <cellStyle name="SAPBEXHLevel0X 4 3 2 2 3" xfId="33293" xr:uid="{00000000-0005-0000-0000-000012680000}"/>
    <cellStyle name="SAPBEXHLevel0X 4 3 2 3" xfId="16984" xr:uid="{00000000-0005-0000-0000-000013680000}"/>
    <cellStyle name="SAPBEXHLevel0X 4 3 2 3 2" xfId="22834" xr:uid="{00000000-0005-0000-0000-000014680000}"/>
    <cellStyle name="SAPBEXHLevel0X 4 3 2 3 2 2" xfId="36297" xr:uid="{00000000-0005-0000-0000-000015680000}"/>
    <cellStyle name="SAPBEXHLevel0X 4 3 2 3 3" xfId="30512" xr:uid="{00000000-0005-0000-0000-000016680000}"/>
    <cellStyle name="SAPBEXHLevel0X 4 3 2 4" xfId="16284" xr:uid="{00000000-0005-0000-0000-000017680000}"/>
    <cellStyle name="SAPBEXHLevel0X 4 3 2 4 2" xfId="29930" xr:uid="{00000000-0005-0000-0000-000018680000}"/>
    <cellStyle name="SAPBEXHLevel0X 4 3 2 5" xfId="22252" xr:uid="{00000000-0005-0000-0000-000019680000}"/>
    <cellStyle name="SAPBEXHLevel0X 4 3 2 5 2" xfId="35715" xr:uid="{00000000-0005-0000-0000-00001A680000}"/>
    <cellStyle name="SAPBEXHLevel0X 4 3 2 6" xfId="28004" xr:uid="{00000000-0005-0000-0000-00001B680000}"/>
    <cellStyle name="SAPBEXHLevel0X 4 3 3" xfId="18869" xr:uid="{00000000-0005-0000-0000-00001C680000}"/>
    <cellStyle name="SAPBEXHLevel0X 4 3 3 2" xfId="24641" xr:uid="{00000000-0005-0000-0000-00001D680000}"/>
    <cellStyle name="SAPBEXHLevel0X 4 3 3 3" xfId="32343" xr:uid="{00000000-0005-0000-0000-00001E680000}"/>
    <cellStyle name="SAPBEXHLevel0X 4 3 4" xfId="18049" xr:uid="{00000000-0005-0000-0000-00001F680000}"/>
    <cellStyle name="SAPBEXHLevel0X 4 3 4 2" xfId="23853" xr:uid="{00000000-0005-0000-0000-000020680000}"/>
    <cellStyle name="SAPBEXHLevel0X 4 3 4 3" xfId="31550" xr:uid="{00000000-0005-0000-0000-000021680000}"/>
    <cellStyle name="SAPBEXHLevel0X 4 3 5" xfId="15198" xr:uid="{00000000-0005-0000-0000-000022680000}"/>
    <cellStyle name="SAPBEXHLevel0X 4 3 5 2" xfId="29032" xr:uid="{00000000-0005-0000-0000-000023680000}"/>
    <cellStyle name="SAPBEXHLevel0X 4 3 6" xfId="21353" xr:uid="{00000000-0005-0000-0000-000024680000}"/>
    <cellStyle name="SAPBEXHLevel0X 4 3 6 2" xfId="34816" xr:uid="{00000000-0005-0000-0000-000025680000}"/>
    <cellStyle name="SAPBEXHLevel0X 4 3 7" xfId="27105" xr:uid="{00000000-0005-0000-0000-000026680000}"/>
    <cellStyle name="SAPBEXHLevel0X 4 4" xfId="6038" xr:uid="{00000000-0005-0000-0000-000027680000}"/>
    <cellStyle name="SAPBEXHLevel0X 4 4 2" xfId="19451" xr:uid="{00000000-0005-0000-0000-000028680000}"/>
    <cellStyle name="SAPBEXHLevel0X 4 4 2 2" xfId="25221" xr:uid="{00000000-0005-0000-0000-000029680000}"/>
    <cellStyle name="SAPBEXHLevel0X 4 4 2 3" xfId="32924" xr:uid="{00000000-0005-0000-0000-00002A680000}"/>
    <cellStyle name="SAPBEXHLevel0X 4 4 3" xfId="17264" xr:uid="{00000000-0005-0000-0000-00002B680000}"/>
    <cellStyle name="SAPBEXHLevel0X 4 4 3 2" xfId="23096" xr:uid="{00000000-0005-0000-0000-00002C680000}"/>
    <cellStyle name="SAPBEXHLevel0X 4 4 3 2 2" xfId="36559" xr:uid="{00000000-0005-0000-0000-00002D680000}"/>
    <cellStyle name="SAPBEXHLevel0X 4 4 3 3" xfId="30781" xr:uid="{00000000-0005-0000-0000-00002E680000}"/>
    <cellStyle name="SAPBEXHLevel0X 4 4 4" xfId="15867" xr:uid="{00000000-0005-0000-0000-00002F680000}"/>
    <cellStyle name="SAPBEXHLevel0X 4 4 4 2" xfId="29579" xr:uid="{00000000-0005-0000-0000-000030680000}"/>
    <cellStyle name="SAPBEXHLevel0X 4 4 5" xfId="21901" xr:uid="{00000000-0005-0000-0000-000031680000}"/>
    <cellStyle name="SAPBEXHLevel0X 4 4 5 2" xfId="35364" xr:uid="{00000000-0005-0000-0000-000032680000}"/>
    <cellStyle name="SAPBEXHLevel0X 4 4 6" xfId="27653" xr:uid="{00000000-0005-0000-0000-000033680000}"/>
    <cellStyle name="SAPBEXHLevel0X 4 5" xfId="18281" xr:uid="{00000000-0005-0000-0000-000034680000}"/>
    <cellStyle name="SAPBEXHLevel0X 4 5 2" xfId="24063" xr:uid="{00000000-0005-0000-0000-000035680000}"/>
    <cellStyle name="SAPBEXHLevel0X 4 5 3" xfId="31764" xr:uid="{00000000-0005-0000-0000-000036680000}"/>
    <cellStyle name="SAPBEXHLevel0X 4 6" xfId="20687" xr:uid="{00000000-0005-0000-0000-000037680000}"/>
    <cellStyle name="SAPBEXHLevel0X 4 6 2" xfId="26450" xr:uid="{00000000-0005-0000-0000-000038680000}"/>
    <cellStyle name="SAPBEXHLevel0X 4 6 3" xfId="34155" xr:uid="{00000000-0005-0000-0000-000039680000}"/>
    <cellStyle name="SAPBEXHLevel0X 4 7" xfId="14304" xr:uid="{00000000-0005-0000-0000-00003A680000}"/>
    <cellStyle name="SAPBEXHLevel0X 4 7 2" xfId="28658" xr:uid="{00000000-0005-0000-0000-00003B680000}"/>
    <cellStyle name="SAPBEXHLevel0X 4 8" xfId="21001" xr:uid="{00000000-0005-0000-0000-00003C680000}"/>
    <cellStyle name="SAPBEXHLevel0X 4 8 2" xfId="34464" xr:uid="{00000000-0005-0000-0000-00003D680000}"/>
    <cellStyle name="SAPBEXHLevel0X 4 9" xfId="26756" xr:uid="{00000000-0005-0000-0000-00003E680000}"/>
    <cellStyle name="SAPBEXHLevel0X 5" xfId="5067" xr:uid="{00000000-0005-0000-0000-00003F680000}"/>
    <cellStyle name="SAPBEXHLevel0X 5 10" xfId="10672" xr:uid="{00000000-0005-0000-0000-000040680000}"/>
    <cellStyle name="SAPBEXHLevel0X 5 2" xfId="5655" xr:uid="{00000000-0005-0000-0000-000041680000}"/>
    <cellStyle name="SAPBEXHLevel0X 5 2 2" xfId="6742" xr:uid="{00000000-0005-0000-0000-000042680000}"/>
    <cellStyle name="SAPBEXHLevel0X 5 2 2 2" xfId="20064" xr:uid="{00000000-0005-0000-0000-000043680000}"/>
    <cellStyle name="SAPBEXHLevel0X 5 2 2 2 2" xfId="25834" xr:uid="{00000000-0005-0000-0000-000044680000}"/>
    <cellStyle name="SAPBEXHLevel0X 5 2 2 2 3" xfId="33537" xr:uid="{00000000-0005-0000-0000-000045680000}"/>
    <cellStyle name="SAPBEXHLevel0X 5 2 2 3" xfId="20639" xr:uid="{00000000-0005-0000-0000-000046680000}"/>
    <cellStyle name="SAPBEXHLevel0X 5 2 2 3 2" xfId="26402" xr:uid="{00000000-0005-0000-0000-000047680000}"/>
    <cellStyle name="SAPBEXHLevel0X 5 2 2 3 3" xfId="34107" xr:uid="{00000000-0005-0000-0000-000048680000}"/>
    <cellStyle name="SAPBEXHLevel0X 5 2 2 4" xfId="16570" xr:uid="{00000000-0005-0000-0000-000049680000}"/>
    <cellStyle name="SAPBEXHLevel0X 5 2 2 4 2" xfId="30158" xr:uid="{00000000-0005-0000-0000-00004A680000}"/>
    <cellStyle name="SAPBEXHLevel0X 5 2 2 5" xfId="22481" xr:uid="{00000000-0005-0000-0000-00004B680000}"/>
    <cellStyle name="SAPBEXHLevel0X 5 2 2 5 2" xfId="35944" xr:uid="{00000000-0005-0000-0000-00004C680000}"/>
    <cellStyle name="SAPBEXHLevel0X 5 2 2 6" xfId="28233" xr:uid="{00000000-0005-0000-0000-00004D680000}"/>
    <cellStyle name="SAPBEXHLevel0X 5 2 2 7" xfId="11693" xr:uid="{00000000-0005-0000-0000-00004E680000}"/>
    <cellStyle name="SAPBEXHLevel0X 5 2 3" xfId="19114" xr:uid="{00000000-0005-0000-0000-00004F680000}"/>
    <cellStyle name="SAPBEXHLevel0X 5 2 3 2" xfId="24886" xr:uid="{00000000-0005-0000-0000-000050680000}"/>
    <cellStyle name="SAPBEXHLevel0X 5 2 3 3" xfId="32588" xr:uid="{00000000-0005-0000-0000-000051680000}"/>
    <cellStyle name="SAPBEXHLevel0X 5 2 4" xfId="17766" xr:uid="{00000000-0005-0000-0000-000052680000}"/>
    <cellStyle name="SAPBEXHLevel0X 5 2 4 2" xfId="23581" xr:uid="{00000000-0005-0000-0000-000053680000}"/>
    <cellStyle name="SAPBEXHLevel0X 5 2 4 2 2" xfId="37044" xr:uid="{00000000-0005-0000-0000-000054680000}"/>
    <cellStyle name="SAPBEXHLevel0X 5 2 4 3" xfId="31272" xr:uid="{00000000-0005-0000-0000-000055680000}"/>
    <cellStyle name="SAPBEXHLevel0X 5 2 5" xfId="15484" xr:uid="{00000000-0005-0000-0000-000056680000}"/>
    <cellStyle name="SAPBEXHLevel0X 5 2 5 2" xfId="29260" xr:uid="{00000000-0005-0000-0000-000057680000}"/>
    <cellStyle name="SAPBEXHLevel0X 5 2 6" xfId="21582" xr:uid="{00000000-0005-0000-0000-000058680000}"/>
    <cellStyle name="SAPBEXHLevel0X 5 2 6 2" xfId="35045" xr:uid="{00000000-0005-0000-0000-000059680000}"/>
    <cellStyle name="SAPBEXHLevel0X 5 2 7" xfId="27334" xr:uid="{00000000-0005-0000-0000-00005A680000}"/>
    <cellStyle name="SAPBEXHLevel0X 5 2 8" xfId="11032" xr:uid="{00000000-0005-0000-0000-00005B680000}"/>
    <cellStyle name="SAPBEXHLevel0X 5 3" xfId="5828" xr:uid="{00000000-0005-0000-0000-00005C680000}"/>
    <cellStyle name="SAPBEXHLevel0X 5 3 2" xfId="6915" xr:uid="{00000000-0005-0000-0000-00005D680000}"/>
    <cellStyle name="SAPBEXHLevel0X 5 3 2 2" xfId="20211" xr:uid="{00000000-0005-0000-0000-00005E680000}"/>
    <cellStyle name="SAPBEXHLevel0X 5 3 2 2 2" xfId="25981" xr:uid="{00000000-0005-0000-0000-00005F680000}"/>
    <cellStyle name="SAPBEXHLevel0X 5 3 2 2 3" xfId="33684" xr:uid="{00000000-0005-0000-0000-000060680000}"/>
    <cellStyle name="SAPBEXHLevel0X 5 3 2 3" xfId="18349" xr:uid="{00000000-0005-0000-0000-000061680000}"/>
    <cellStyle name="SAPBEXHLevel0X 5 3 2 3 2" xfId="24129" xr:uid="{00000000-0005-0000-0000-000062680000}"/>
    <cellStyle name="SAPBEXHLevel0X 5 3 2 3 3" xfId="31830" xr:uid="{00000000-0005-0000-0000-000063680000}"/>
    <cellStyle name="SAPBEXHLevel0X 5 3 2 4" xfId="16743" xr:uid="{00000000-0005-0000-0000-000064680000}"/>
    <cellStyle name="SAPBEXHLevel0X 5 3 2 4 2" xfId="30296" xr:uid="{00000000-0005-0000-0000-000065680000}"/>
    <cellStyle name="SAPBEXHLevel0X 5 3 2 5" xfId="22619" xr:uid="{00000000-0005-0000-0000-000066680000}"/>
    <cellStyle name="SAPBEXHLevel0X 5 3 2 5 2" xfId="36082" xr:uid="{00000000-0005-0000-0000-000067680000}"/>
    <cellStyle name="SAPBEXHLevel0X 5 3 2 6" xfId="28371" xr:uid="{00000000-0005-0000-0000-000068680000}"/>
    <cellStyle name="SAPBEXHLevel0X 5 3 2 7" xfId="11794" xr:uid="{00000000-0005-0000-0000-000069680000}"/>
    <cellStyle name="SAPBEXHLevel0X 5 3 3" xfId="19262" xr:uid="{00000000-0005-0000-0000-00006A680000}"/>
    <cellStyle name="SAPBEXHLevel0X 5 3 3 2" xfId="25033" xr:uid="{00000000-0005-0000-0000-00006B680000}"/>
    <cellStyle name="SAPBEXHLevel0X 5 3 3 3" xfId="32735" xr:uid="{00000000-0005-0000-0000-00006C680000}"/>
    <cellStyle name="SAPBEXHLevel0X 5 3 4" xfId="18117" xr:uid="{00000000-0005-0000-0000-00006D680000}"/>
    <cellStyle name="SAPBEXHLevel0X 5 3 4 2" xfId="23919" xr:uid="{00000000-0005-0000-0000-00006E680000}"/>
    <cellStyle name="SAPBEXHLevel0X 5 3 4 3" xfId="31616" xr:uid="{00000000-0005-0000-0000-00006F680000}"/>
    <cellStyle name="SAPBEXHLevel0X 5 3 5" xfId="15657" xr:uid="{00000000-0005-0000-0000-000070680000}"/>
    <cellStyle name="SAPBEXHLevel0X 5 3 5 2" xfId="29398" xr:uid="{00000000-0005-0000-0000-000071680000}"/>
    <cellStyle name="SAPBEXHLevel0X 5 3 6" xfId="21720" xr:uid="{00000000-0005-0000-0000-000072680000}"/>
    <cellStyle name="SAPBEXHLevel0X 5 3 6 2" xfId="35183" xr:uid="{00000000-0005-0000-0000-000073680000}"/>
    <cellStyle name="SAPBEXHLevel0X 5 3 7" xfId="27472" xr:uid="{00000000-0005-0000-0000-000074680000}"/>
    <cellStyle name="SAPBEXHLevel0X 5 3 8" xfId="11133" xr:uid="{00000000-0005-0000-0000-000075680000}"/>
    <cellStyle name="SAPBEXHLevel0X 5 4" xfId="6159" xr:uid="{00000000-0005-0000-0000-000076680000}"/>
    <cellStyle name="SAPBEXHLevel0X 5 4 2" xfId="19551" xr:uid="{00000000-0005-0000-0000-000077680000}"/>
    <cellStyle name="SAPBEXHLevel0X 5 4 2 2" xfId="25321" xr:uid="{00000000-0005-0000-0000-000078680000}"/>
    <cellStyle name="SAPBEXHLevel0X 5 4 2 3" xfId="33024" xr:uid="{00000000-0005-0000-0000-000079680000}"/>
    <cellStyle name="SAPBEXHLevel0X 5 4 3" xfId="18568" xr:uid="{00000000-0005-0000-0000-00007A680000}"/>
    <cellStyle name="SAPBEXHLevel0X 5 4 3 2" xfId="24340" xr:uid="{00000000-0005-0000-0000-00007B680000}"/>
    <cellStyle name="SAPBEXHLevel0X 5 4 3 3" xfId="32042" xr:uid="{00000000-0005-0000-0000-00007C680000}"/>
    <cellStyle name="SAPBEXHLevel0X 5 4 4" xfId="15988" xr:uid="{00000000-0005-0000-0000-00007D680000}"/>
    <cellStyle name="SAPBEXHLevel0X 5 4 4 2" xfId="29671" xr:uid="{00000000-0005-0000-0000-00007E680000}"/>
    <cellStyle name="SAPBEXHLevel0X 5 4 5" xfId="21993" xr:uid="{00000000-0005-0000-0000-00007F680000}"/>
    <cellStyle name="SAPBEXHLevel0X 5 4 5 2" xfId="35456" xr:uid="{00000000-0005-0000-0000-000080680000}"/>
    <cellStyle name="SAPBEXHLevel0X 5 4 6" xfId="27745" xr:uid="{00000000-0005-0000-0000-000081680000}"/>
    <cellStyle name="SAPBEXHLevel0X 5 4 7" xfId="11335" xr:uid="{00000000-0005-0000-0000-000082680000}"/>
    <cellStyle name="SAPBEXHLevel0X 5 5" xfId="18599" xr:uid="{00000000-0005-0000-0000-000083680000}"/>
    <cellStyle name="SAPBEXHLevel0X 5 5 2" xfId="24371" xr:uid="{00000000-0005-0000-0000-000084680000}"/>
    <cellStyle name="SAPBEXHLevel0X 5 5 3" xfId="32073" xr:uid="{00000000-0005-0000-0000-000085680000}"/>
    <cellStyle name="SAPBEXHLevel0X 5 6" xfId="20778" xr:uid="{00000000-0005-0000-0000-000086680000}"/>
    <cellStyle name="SAPBEXHLevel0X 5 6 2" xfId="26540" xr:uid="{00000000-0005-0000-0000-000087680000}"/>
    <cellStyle name="SAPBEXHLevel0X 5 6 3" xfId="34245" xr:uid="{00000000-0005-0000-0000-000088680000}"/>
    <cellStyle name="SAPBEXHLevel0X 5 7" xfId="14897" xr:uid="{00000000-0005-0000-0000-000089680000}"/>
    <cellStyle name="SAPBEXHLevel0X 5 7 2" xfId="28771" xr:uid="{00000000-0005-0000-0000-00008A680000}"/>
    <cellStyle name="SAPBEXHLevel0X 5 8" xfId="21092" xr:uid="{00000000-0005-0000-0000-00008B680000}"/>
    <cellStyle name="SAPBEXHLevel0X 5 8 2" xfId="34555" xr:uid="{00000000-0005-0000-0000-00008C680000}"/>
    <cellStyle name="SAPBEXHLevel0X 5 9" xfId="26846" xr:uid="{00000000-0005-0000-0000-00008D680000}"/>
    <cellStyle name="SAPBEXHLevel0X 6" xfId="5270" xr:uid="{00000000-0005-0000-0000-00008E680000}"/>
    <cellStyle name="SAPBEXHLevel0X 6 2" xfId="6357" xr:uid="{00000000-0005-0000-0000-00008F680000}"/>
    <cellStyle name="SAPBEXHLevel0X 6 2 2" xfId="19724" xr:uid="{00000000-0005-0000-0000-000090680000}"/>
    <cellStyle name="SAPBEXHLevel0X 6 2 2 2" xfId="25494" xr:uid="{00000000-0005-0000-0000-000091680000}"/>
    <cellStyle name="SAPBEXHLevel0X 6 2 2 3" xfId="33197" xr:uid="{00000000-0005-0000-0000-000092680000}"/>
    <cellStyle name="SAPBEXHLevel0X 6 2 3" xfId="17658" xr:uid="{00000000-0005-0000-0000-000093680000}"/>
    <cellStyle name="SAPBEXHLevel0X 6 2 3 2" xfId="23475" xr:uid="{00000000-0005-0000-0000-000094680000}"/>
    <cellStyle name="SAPBEXHLevel0X 6 2 3 2 2" xfId="36938" xr:uid="{00000000-0005-0000-0000-000095680000}"/>
    <cellStyle name="SAPBEXHLevel0X 6 2 3 3" xfId="31165" xr:uid="{00000000-0005-0000-0000-000096680000}"/>
    <cellStyle name="SAPBEXHLevel0X 6 2 4" xfId="16186" xr:uid="{00000000-0005-0000-0000-000097680000}"/>
    <cellStyle name="SAPBEXHLevel0X 6 2 4 2" xfId="29834" xr:uid="{00000000-0005-0000-0000-000098680000}"/>
    <cellStyle name="SAPBEXHLevel0X 6 2 5" xfId="22156" xr:uid="{00000000-0005-0000-0000-000099680000}"/>
    <cellStyle name="SAPBEXHLevel0X 6 2 5 2" xfId="35619" xr:uid="{00000000-0005-0000-0000-00009A680000}"/>
    <cellStyle name="SAPBEXHLevel0X 6 2 6" xfId="27908" xr:uid="{00000000-0005-0000-0000-00009B680000}"/>
    <cellStyle name="SAPBEXHLevel0X 6 2 7" xfId="11470" xr:uid="{00000000-0005-0000-0000-00009C680000}"/>
    <cellStyle name="SAPBEXHLevel0X 6 3" xfId="18772" xr:uid="{00000000-0005-0000-0000-00009D680000}"/>
    <cellStyle name="SAPBEXHLevel0X 6 3 2" xfId="24544" xr:uid="{00000000-0005-0000-0000-00009E680000}"/>
    <cellStyle name="SAPBEXHLevel0X 6 3 3" xfId="32246" xr:uid="{00000000-0005-0000-0000-00009F680000}"/>
    <cellStyle name="SAPBEXHLevel0X 6 4" xfId="17528" xr:uid="{00000000-0005-0000-0000-0000A0680000}"/>
    <cellStyle name="SAPBEXHLevel0X 6 4 2" xfId="23349" xr:uid="{00000000-0005-0000-0000-0000A1680000}"/>
    <cellStyle name="SAPBEXHLevel0X 6 4 2 2" xfId="36812" xr:uid="{00000000-0005-0000-0000-0000A2680000}"/>
    <cellStyle name="SAPBEXHLevel0X 6 4 3" xfId="31037" xr:uid="{00000000-0005-0000-0000-0000A3680000}"/>
    <cellStyle name="SAPBEXHLevel0X 6 5" xfId="15100" xr:uid="{00000000-0005-0000-0000-0000A4680000}"/>
    <cellStyle name="SAPBEXHLevel0X 6 5 2" xfId="28936" xr:uid="{00000000-0005-0000-0000-0000A5680000}"/>
    <cellStyle name="SAPBEXHLevel0X 6 6" xfId="21257" xr:uid="{00000000-0005-0000-0000-0000A6680000}"/>
    <cellStyle name="SAPBEXHLevel0X 6 6 2" xfId="34720" xr:uid="{00000000-0005-0000-0000-0000A7680000}"/>
    <cellStyle name="SAPBEXHLevel0X 6 7" xfId="27009" xr:uid="{00000000-0005-0000-0000-0000A8680000}"/>
    <cellStyle name="SAPBEXHLevel0X 6 8" xfId="10809" xr:uid="{00000000-0005-0000-0000-0000A9680000}"/>
    <cellStyle name="SAPBEXHLevel0X 7" xfId="5309" xr:uid="{00000000-0005-0000-0000-0000AA680000}"/>
    <cellStyle name="SAPBEXHLevel0X 7 2" xfId="6396" xr:uid="{00000000-0005-0000-0000-0000AB680000}"/>
    <cellStyle name="SAPBEXHLevel0X 7 2 2" xfId="19762" xr:uid="{00000000-0005-0000-0000-0000AC680000}"/>
    <cellStyle name="SAPBEXHLevel0X 7 2 2 2" xfId="25532" xr:uid="{00000000-0005-0000-0000-0000AD680000}"/>
    <cellStyle name="SAPBEXHLevel0X 7 2 2 3" xfId="33235" xr:uid="{00000000-0005-0000-0000-0000AE680000}"/>
    <cellStyle name="SAPBEXHLevel0X 7 2 3" xfId="17114" xr:uid="{00000000-0005-0000-0000-0000AF680000}"/>
    <cellStyle name="SAPBEXHLevel0X 7 2 3 2" xfId="22955" xr:uid="{00000000-0005-0000-0000-0000B0680000}"/>
    <cellStyle name="SAPBEXHLevel0X 7 2 3 2 2" xfId="36418" xr:uid="{00000000-0005-0000-0000-0000B1680000}"/>
    <cellStyle name="SAPBEXHLevel0X 7 2 3 3" xfId="30636" xr:uid="{00000000-0005-0000-0000-0000B2680000}"/>
    <cellStyle name="SAPBEXHLevel0X 7 2 4" xfId="16225" xr:uid="{00000000-0005-0000-0000-0000B3680000}"/>
    <cellStyle name="SAPBEXHLevel0X 7 2 4 2" xfId="29872" xr:uid="{00000000-0005-0000-0000-0000B4680000}"/>
    <cellStyle name="SAPBEXHLevel0X 7 2 5" xfId="22194" xr:uid="{00000000-0005-0000-0000-0000B5680000}"/>
    <cellStyle name="SAPBEXHLevel0X 7 2 5 2" xfId="35657" xr:uid="{00000000-0005-0000-0000-0000B6680000}"/>
    <cellStyle name="SAPBEXHLevel0X 7 2 6" xfId="27946" xr:uid="{00000000-0005-0000-0000-0000B7680000}"/>
    <cellStyle name="SAPBEXHLevel0X 7 2 7" xfId="11508" xr:uid="{00000000-0005-0000-0000-0000B8680000}"/>
    <cellStyle name="SAPBEXHLevel0X 7 3" xfId="18810" xr:uid="{00000000-0005-0000-0000-0000B9680000}"/>
    <cellStyle name="SAPBEXHLevel0X 7 3 2" xfId="24582" xr:uid="{00000000-0005-0000-0000-0000BA680000}"/>
    <cellStyle name="SAPBEXHLevel0X 7 3 3" xfId="32284" xr:uid="{00000000-0005-0000-0000-0000BB680000}"/>
    <cellStyle name="SAPBEXHLevel0X 7 4" xfId="18025" xr:uid="{00000000-0005-0000-0000-0000BC680000}"/>
    <cellStyle name="SAPBEXHLevel0X 7 4 2" xfId="23829" xr:uid="{00000000-0005-0000-0000-0000BD680000}"/>
    <cellStyle name="SAPBEXHLevel0X 7 4 3" xfId="31526" xr:uid="{00000000-0005-0000-0000-0000BE680000}"/>
    <cellStyle name="SAPBEXHLevel0X 7 5" xfId="15139" xr:uid="{00000000-0005-0000-0000-0000BF680000}"/>
    <cellStyle name="SAPBEXHLevel0X 7 5 2" xfId="28974" xr:uid="{00000000-0005-0000-0000-0000C0680000}"/>
    <cellStyle name="SAPBEXHLevel0X 7 6" xfId="21295" xr:uid="{00000000-0005-0000-0000-0000C1680000}"/>
    <cellStyle name="SAPBEXHLevel0X 7 6 2" xfId="34758" xr:uid="{00000000-0005-0000-0000-0000C2680000}"/>
    <cellStyle name="SAPBEXHLevel0X 7 7" xfId="27047" xr:uid="{00000000-0005-0000-0000-0000C3680000}"/>
    <cellStyle name="SAPBEXHLevel0X 7 8" xfId="10847" xr:uid="{00000000-0005-0000-0000-0000C4680000}"/>
    <cellStyle name="SAPBEXHLevel0X 8" xfId="17030" xr:uid="{00000000-0005-0000-0000-0000C5680000}"/>
    <cellStyle name="SAPBEXHLevel0X 8 2" xfId="22876" xr:uid="{00000000-0005-0000-0000-0000C6680000}"/>
    <cellStyle name="SAPBEXHLevel0X 8 2 2" xfId="36339" xr:uid="{00000000-0005-0000-0000-0000C7680000}"/>
    <cellStyle name="SAPBEXHLevel0X 8 3" xfId="30557" xr:uid="{00000000-0005-0000-0000-0000C8680000}"/>
    <cellStyle name="SAPBEXHLevel0X 9" xfId="20505" xr:uid="{00000000-0005-0000-0000-0000C9680000}"/>
    <cellStyle name="SAPBEXHLevel0X 9 2" xfId="26272" xr:uid="{00000000-0005-0000-0000-0000CA680000}"/>
    <cellStyle name="SAPBEXHLevel0X 9 3" xfId="33976" xr:uid="{00000000-0005-0000-0000-0000CB680000}"/>
    <cellStyle name="SAPBEXHLevel0X_SAP EC_Data ENVIRONMENTAL BackEnd V4 (BI)" xfId="637" xr:uid="{00000000-0005-0000-0000-0000CC680000}"/>
    <cellStyle name="SAPBEXHLevel1" xfId="397" xr:uid="{00000000-0005-0000-0000-0000CD680000}"/>
    <cellStyle name="SAPBEXHLevel1 10" xfId="37379" xr:uid="{00000000-0005-0000-0000-0000CE680000}"/>
    <cellStyle name="SAPBEXHLevel1 2" xfId="638" xr:uid="{00000000-0005-0000-0000-0000CF680000}"/>
    <cellStyle name="SAPBEXHLevel1 2 2" xfId="988" xr:uid="{00000000-0005-0000-0000-0000D0680000}"/>
    <cellStyle name="SAPBEXHLevel1 2 2 2" xfId="5129" xr:uid="{00000000-0005-0000-0000-0000D1680000}"/>
    <cellStyle name="SAPBEXHLevel1 2 2 2 2" xfId="5717" xr:uid="{00000000-0005-0000-0000-0000D2680000}"/>
    <cellStyle name="SAPBEXHLevel1 2 2 2 2 2" xfId="6804" xr:uid="{00000000-0005-0000-0000-0000D3680000}"/>
    <cellStyle name="SAPBEXHLevel1 2 2 2 2 2 2" xfId="20126" xr:uid="{00000000-0005-0000-0000-0000D4680000}"/>
    <cellStyle name="SAPBEXHLevel1 2 2 2 2 2 2 2" xfId="25896" xr:uid="{00000000-0005-0000-0000-0000D5680000}"/>
    <cellStyle name="SAPBEXHLevel1 2 2 2 2 2 2 3" xfId="33599" xr:uid="{00000000-0005-0000-0000-0000D6680000}"/>
    <cellStyle name="SAPBEXHLevel1 2 2 2 2 2 3" xfId="16948" xr:uid="{00000000-0005-0000-0000-0000D7680000}"/>
    <cellStyle name="SAPBEXHLevel1 2 2 2 2 2 3 2" xfId="22799" xr:uid="{00000000-0005-0000-0000-0000D8680000}"/>
    <cellStyle name="SAPBEXHLevel1 2 2 2 2 2 3 2 2" xfId="36262" xr:uid="{00000000-0005-0000-0000-0000D9680000}"/>
    <cellStyle name="SAPBEXHLevel1 2 2 2 2 2 3 3" xfId="30477" xr:uid="{00000000-0005-0000-0000-0000DA680000}"/>
    <cellStyle name="SAPBEXHLevel1 2 2 2 2 2 4" xfId="16632" xr:uid="{00000000-0005-0000-0000-0000DB680000}"/>
    <cellStyle name="SAPBEXHLevel1 2 2 2 2 2 4 2" xfId="30219" xr:uid="{00000000-0005-0000-0000-0000DC680000}"/>
    <cellStyle name="SAPBEXHLevel1 2 2 2 2 2 5" xfId="22542" xr:uid="{00000000-0005-0000-0000-0000DD680000}"/>
    <cellStyle name="SAPBEXHLevel1 2 2 2 2 2 5 2" xfId="36005" xr:uid="{00000000-0005-0000-0000-0000DE680000}"/>
    <cellStyle name="SAPBEXHLevel1 2 2 2 2 2 6" xfId="28294" xr:uid="{00000000-0005-0000-0000-0000DF680000}"/>
    <cellStyle name="SAPBEXHLevel1 2 2 2 2 3" xfId="19176" xr:uid="{00000000-0005-0000-0000-0000E0680000}"/>
    <cellStyle name="SAPBEXHLevel1 2 2 2 2 3 2" xfId="24947" xr:uid="{00000000-0005-0000-0000-0000E1680000}"/>
    <cellStyle name="SAPBEXHLevel1 2 2 2 2 3 3" xfId="32649" xr:uid="{00000000-0005-0000-0000-0000E2680000}"/>
    <cellStyle name="SAPBEXHLevel1 2 2 2 2 4" xfId="17326" xr:uid="{00000000-0005-0000-0000-0000E3680000}"/>
    <cellStyle name="SAPBEXHLevel1 2 2 2 2 4 2" xfId="23155" xr:uid="{00000000-0005-0000-0000-0000E4680000}"/>
    <cellStyle name="SAPBEXHLevel1 2 2 2 2 4 2 2" xfId="36618" xr:uid="{00000000-0005-0000-0000-0000E5680000}"/>
    <cellStyle name="SAPBEXHLevel1 2 2 2 2 4 3" xfId="30842" xr:uid="{00000000-0005-0000-0000-0000E6680000}"/>
    <cellStyle name="SAPBEXHLevel1 2 2 2 2 5" xfId="15546" xr:uid="{00000000-0005-0000-0000-0000E7680000}"/>
    <cellStyle name="SAPBEXHLevel1 2 2 2 2 5 2" xfId="29321" xr:uid="{00000000-0005-0000-0000-0000E8680000}"/>
    <cellStyle name="SAPBEXHLevel1 2 2 2 2 6" xfId="21643" xr:uid="{00000000-0005-0000-0000-0000E9680000}"/>
    <cellStyle name="SAPBEXHLevel1 2 2 2 2 6 2" xfId="35106" xr:uid="{00000000-0005-0000-0000-0000EA680000}"/>
    <cellStyle name="SAPBEXHLevel1 2 2 2 2 7" xfId="27395" xr:uid="{00000000-0005-0000-0000-0000EB680000}"/>
    <cellStyle name="SAPBEXHLevel1 2 2 2 3" xfId="5889" xr:uid="{00000000-0005-0000-0000-0000EC680000}"/>
    <cellStyle name="SAPBEXHLevel1 2 2 2 3 2" xfId="6976" xr:uid="{00000000-0005-0000-0000-0000ED680000}"/>
    <cellStyle name="SAPBEXHLevel1 2 2 2 3 2 2" xfId="20272" xr:uid="{00000000-0005-0000-0000-0000EE680000}"/>
    <cellStyle name="SAPBEXHLevel1 2 2 2 3 2 2 2" xfId="26042" xr:uid="{00000000-0005-0000-0000-0000EF680000}"/>
    <cellStyle name="SAPBEXHLevel1 2 2 2 3 2 2 3" xfId="33745" xr:uid="{00000000-0005-0000-0000-0000F0680000}"/>
    <cellStyle name="SAPBEXHLevel1 2 2 2 3 2 3" xfId="17490" xr:uid="{00000000-0005-0000-0000-0000F1680000}"/>
    <cellStyle name="SAPBEXHLevel1 2 2 2 3 2 3 2" xfId="23313" xr:uid="{00000000-0005-0000-0000-0000F2680000}"/>
    <cellStyle name="SAPBEXHLevel1 2 2 2 3 2 3 2 2" xfId="36776" xr:uid="{00000000-0005-0000-0000-0000F3680000}"/>
    <cellStyle name="SAPBEXHLevel1 2 2 2 3 2 3 3" xfId="31001" xr:uid="{00000000-0005-0000-0000-0000F4680000}"/>
    <cellStyle name="SAPBEXHLevel1 2 2 2 3 2 4" xfId="16804" xr:uid="{00000000-0005-0000-0000-0000F5680000}"/>
    <cellStyle name="SAPBEXHLevel1 2 2 2 3 2 4 2" xfId="30357" xr:uid="{00000000-0005-0000-0000-0000F6680000}"/>
    <cellStyle name="SAPBEXHLevel1 2 2 2 3 2 5" xfId="22680" xr:uid="{00000000-0005-0000-0000-0000F7680000}"/>
    <cellStyle name="SAPBEXHLevel1 2 2 2 3 2 5 2" xfId="36143" xr:uid="{00000000-0005-0000-0000-0000F8680000}"/>
    <cellStyle name="SAPBEXHLevel1 2 2 2 3 2 6" xfId="28432" xr:uid="{00000000-0005-0000-0000-0000F9680000}"/>
    <cellStyle name="SAPBEXHLevel1 2 2 2 3 3" xfId="19323" xr:uid="{00000000-0005-0000-0000-0000FA680000}"/>
    <cellStyle name="SAPBEXHLevel1 2 2 2 3 3 2" xfId="25094" xr:uid="{00000000-0005-0000-0000-0000FB680000}"/>
    <cellStyle name="SAPBEXHLevel1 2 2 2 3 3 3" xfId="32796" xr:uid="{00000000-0005-0000-0000-0000FC680000}"/>
    <cellStyle name="SAPBEXHLevel1 2 2 2 3 4" xfId="17782" xr:uid="{00000000-0005-0000-0000-0000FD680000}"/>
    <cellStyle name="SAPBEXHLevel1 2 2 2 3 4 2" xfId="23597" xr:uid="{00000000-0005-0000-0000-0000FE680000}"/>
    <cellStyle name="SAPBEXHLevel1 2 2 2 3 4 2 2" xfId="37060" xr:uid="{00000000-0005-0000-0000-0000FF680000}"/>
    <cellStyle name="SAPBEXHLevel1 2 2 2 3 4 3" xfId="31288" xr:uid="{00000000-0005-0000-0000-000000690000}"/>
    <cellStyle name="SAPBEXHLevel1 2 2 2 3 5" xfId="15718" xr:uid="{00000000-0005-0000-0000-000001690000}"/>
    <cellStyle name="SAPBEXHLevel1 2 2 2 3 5 2" xfId="29459" xr:uid="{00000000-0005-0000-0000-000002690000}"/>
    <cellStyle name="SAPBEXHLevel1 2 2 2 3 6" xfId="21781" xr:uid="{00000000-0005-0000-0000-000003690000}"/>
    <cellStyle name="SAPBEXHLevel1 2 2 2 3 6 2" xfId="35244" xr:uid="{00000000-0005-0000-0000-000004690000}"/>
    <cellStyle name="SAPBEXHLevel1 2 2 2 3 7" xfId="27533" xr:uid="{00000000-0005-0000-0000-000005690000}"/>
    <cellStyle name="SAPBEXHLevel1 2 2 2 4" xfId="6221" xr:uid="{00000000-0005-0000-0000-000006690000}"/>
    <cellStyle name="SAPBEXHLevel1 2 2 2 4 2" xfId="19612" xr:uid="{00000000-0005-0000-0000-000007690000}"/>
    <cellStyle name="SAPBEXHLevel1 2 2 2 4 2 2" xfId="25382" xr:uid="{00000000-0005-0000-0000-000008690000}"/>
    <cellStyle name="SAPBEXHLevel1 2 2 2 4 2 3" xfId="33085" xr:uid="{00000000-0005-0000-0000-000009690000}"/>
    <cellStyle name="SAPBEXHLevel1 2 2 2 4 3" xfId="18408" xr:uid="{00000000-0005-0000-0000-00000A690000}"/>
    <cellStyle name="SAPBEXHLevel1 2 2 2 4 3 2" xfId="24186" xr:uid="{00000000-0005-0000-0000-00000B690000}"/>
    <cellStyle name="SAPBEXHLevel1 2 2 2 4 3 3" xfId="31887" xr:uid="{00000000-0005-0000-0000-00000C690000}"/>
    <cellStyle name="SAPBEXHLevel1 2 2 2 4 4" xfId="16050" xr:uid="{00000000-0005-0000-0000-00000D690000}"/>
    <cellStyle name="SAPBEXHLevel1 2 2 2 4 4 2" xfId="29732" xr:uid="{00000000-0005-0000-0000-00000E690000}"/>
    <cellStyle name="SAPBEXHLevel1 2 2 2 4 5" xfId="22054" xr:uid="{00000000-0005-0000-0000-00000F690000}"/>
    <cellStyle name="SAPBEXHLevel1 2 2 2 4 5 2" xfId="35517" xr:uid="{00000000-0005-0000-0000-000010690000}"/>
    <cellStyle name="SAPBEXHLevel1 2 2 2 4 6" xfId="27806" xr:uid="{00000000-0005-0000-0000-000011690000}"/>
    <cellStyle name="SAPBEXHLevel1 2 2 2 5" xfId="18660" xr:uid="{00000000-0005-0000-0000-000012690000}"/>
    <cellStyle name="SAPBEXHLevel1 2 2 2 5 2" xfId="24432" xr:uid="{00000000-0005-0000-0000-000013690000}"/>
    <cellStyle name="SAPBEXHLevel1 2 2 2 5 3" xfId="32134" xr:uid="{00000000-0005-0000-0000-000014690000}"/>
    <cellStyle name="SAPBEXHLevel1 2 2 2 6" xfId="18268" xr:uid="{00000000-0005-0000-0000-000015690000}"/>
    <cellStyle name="SAPBEXHLevel1 2 2 2 6 2" xfId="24050" xr:uid="{00000000-0005-0000-0000-000016690000}"/>
    <cellStyle name="SAPBEXHLevel1 2 2 2 6 3" xfId="31751" xr:uid="{00000000-0005-0000-0000-000017690000}"/>
    <cellStyle name="SAPBEXHLevel1 2 2 2 7" xfId="14959" xr:uid="{00000000-0005-0000-0000-000018690000}"/>
    <cellStyle name="SAPBEXHLevel1 2 2 2 7 2" xfId="28832" xr:uid="{00000000-0005-0000-0000-000019690000}"/>
    <cellStyle name="SAPBEXHLevel1 2 2 2 8" xfId="21153" xr:uid="{00000000-0005-0000-0000-00001A690000}"/>
    <cellStyle name="SAPBEXHLevel1 2 2 2 8 2" xfId="34616" xr:uid="{00000000-0005-0000-0000-00001B690000}"/>
    <cellStyle name="SAPBEXHLevel1 2 2 2 9" xfId="26907" xr:uid="{00000000-0005-0000-0000-00001C690000}"/>
    <cellStyle name="SAPBEXHLevel1 2 2 3" xfId="5355" xr:uid="{00000000-0005-0000-0000-00001D690000}"/>
    <cellStyle name="SAPBEXHLevel1 2 2 3 2" xfId="6442" xr:uid="{00000000-0005-0000-0000-00001E690000}"/>
    <cellStyle name="SAPBEXHLevel1 2 2 3 2 2" xfId="19807" xr:uid="{00000000-0005-0000-0000-00001F690000}"/>
    <cellStyle name="SAPBEXHLevel1 2 2 3 2 2 2" xfId="25577" xr:uid="{00000000-0005-0000-0000-000020690000}"/>
    <cellStyle name="SAPBEXHLevel1 2 2 3 2 2 3" xfId="33280" xr:uid="{00000000-0005-0000-0000-000021690000}"/>
    <cellStyle name="SAPBEXHLevel1 2 2 3 2 3" xfId="17867" xr:uid="{00000000-0005-0000-0000-000022690000}"/>
    <cellStyle name="SAPBEXHLevel1 2 2 3 2 3 2" xfId="23678" xr:uid="{00000000-0005-0000-0000-000023690000}"/>
    <cellStyle name="SAPBEXHLevel1 2 2 3 2 3 2 2" xfId="37141" xr:uid="{00000000-0005-0000-0000-000024690000}"/>
    <cellStyle name="SAPBEXHLevel1 2 2 3 2 3 3" xfId="31371" xr:uid="{00000000-0005-0000-0000-000025690000}"/>
    <cellStyle name="SAPBEXHLevel1 2 2 3 2 4" xfId="16271" xr:uid="{00000000-0005-0000-0000-000026690000}"/>
    <cellStyle name="SAPBEXHLevel1 2 2 3 2 4 2" xfId="29917" xr:uid="{00000000-0005-0000-0000-000027690000}"/>
    <cellStyle name="SAPBEXHLevel1 2 2 3 2 5" xfId="22239" xr:uid="{00000000-0005-0000-0000-000028690000}"/>
    <cellStyle name="SAPBEXHLevel1 2 2 3 2 5 2" xfId="35702" xr:uid="{00000000-0005-0000-0000-000029690000}"/>
    <cellStyle name="SAPBEXHLevel1 2 2 3 2 6" xfId="27991" xr:uid="{00000000-0005-0000-0000-00002A690000}"/>
    <cellStyle name="SAPBEXHLevel1 2 2 3 3" xfId="18856" xr:uid="{00000000-0005-0000-0000-00002B690000}"/>
    <cellStyle name="SAPBEXHLevel1 2 2 3 3 2" xfId="24628" xr:uid="{00000000-0005-0000-0000-00002C690000}"/>
    <cellStyle name="SAPBEXHLevel1 2 2 3 3 3" xfId="32330" xr:uid="{00000000-0005-0000-0000-00002D690000}"/>
    <cellStyle name="SAPBEXHLevel1 2 2 3 4" xfId="17575" xr:uid="{00000000-0005-0000-0000-00002E690000}"/>
    <cellStyle name="SAPBEXHLevel1 2 2 3 4 2" xfId="23394" xr:uid="{00000000-0005-0000-0000-00002F690000}"/>
    <cellStyle name="SAPBEXHLevel1 2 2 3 4 2 2" xfId="36857" xr:uid="{00000000-0005-0000-0000-000030690000}"/>
    <cellStyle name="SAPBEXHLevel1 2 2 3 4 3" xfId="31084" xr:uid="{00000000-0005-0000-0000-000031690000}"/>
    <cellStyle name="SAPBEXHLevel1 2 2 3 5" xfId="15185" xr:uid="{00000000-0005-0000-0000-000032690000}"/>
    <cellStyle name="SAPBEXHLevel1 2 2 3 5 2" xfId="29019" xr:uid="{00000000-0005-0000-0000-000033690000}"/>
    <cellStyle name="SAPBEXHLevel1 2 2 3 6" xfId="21340" xr:uid="{00000000-0005-0000-0000-000034690000}"/>
    <cellStyle name="SAPBEXHLevel1 2 2 3 6 2" xfId="34803" xr:uid="{00000000-0005-0000-0000-000035690000}"/>
    <cellStyle name="SAPBEXHLevel1 2 2 3 7" xfId="27092" xr:uid="{00000000-0005-0000-0000-000036690000}"/>
    <cellStyle name="SAPBEXHLevel1 2 2 4" xfId="5444" xr:uid="{00000000-0005-0000-0000-000037690000}"/>
    <cellStyle name="SAPBEXHLevel1 2 2 4 2" xfId="6531" xr:uid="{00000000-0005-0000-0000-000038690000}"/>
    <cellStyle name="SAPBEXHLevel1 2 2 4 2 2" xfId="19890" xr:uid="{00000000-0005-0000-0000-000039690000}"/>
    <cellStyle name="SAPBEXHLevel1 2 2 4 2 2 2" xfId="25660" xr:uid="{00000000-0005-0000-0000-00003A690000}"/>
    <cellStyle name="SAPBEXHLevel1 2 2 4 2 2 3" xfId="33363" xr:uid="{00000000-0005-0000-0000-00003B690000}"/>
    <cellStyle name="SAPBEXHLevel1 2 2 4 2 3" xfId="17779" xr:uid="{00000000-0005-0000-0000-00003C690000}"/>
    <cellStyle name="SAPBEXHLevel1 2 2 4 2 3 2" xfId="23594" xr:uid="{00000000-0005-0000-0000-00003D690000}"/>
    <cellStyle name="SAPBEXHLevel1 2 2 4 2 3 2 2" xfId="37057" xr:uid="{00000000-0005-0000-0000-00003E690000}"/>
    <cellStyle name="SAPBEXHLevel1 2 2 4 2 3 3" xfId="31285" xr:uid="{00000000-0005-0000-0000-00003F690000}"/>
    <cellStyle name="SAPBEXHLevel1 2 2 4 2 4" xfId="16360" xr:uid="{00000000-0005-0000-0000-000040690000}"/>
    <cellStyle name="SAPBEXHLevel1 2 2 4 2 4 2" xfId="29998" xr:uid="{00000000-0005-0000-0000-000041690000}"/>
    <cellStyle name="SAPBEXHLevel1 2 2 4 2 5" xfId="22320" xr:uid="{00000000-0005-0000-0000-000042690000}"/>
    <cellStyle name="SAPBEXHLevel1 2 2 4 2 5 2" xfId="35783" xr:uid="{00000000-0005-0000-0000-000043690000}"/>
    <cellStyle name="SAPBEXHLevel1 2 2 4 2 6" xfId="28072" xr:uid="{00000000-0005-0000-0000-000044690000}"/>
    <cellStyle name="SAPBEXHLevel1 2 2 4 3" xfId="18938" xr:uid="{00000000-0005-0000-0000-000045690000}"/>
    <cellStyle name="SAPBEXHLevel1 2 2 4 3 2" xfId="24710" xr:uid="{00000000-0005-0000-0000-000046690000}"/>
    <cellStyle name="SAPBEXHLevel1 2 2 4 3 3" xfId="32412" xr:uid="{00000000-0005-0000-0000-000047690000}"/>
    <cellStyle name="SAPBEXHLevel1 2 2 4 4" xfId="18127" xr:uid="{00000000-0005-0000-0000-000048690000}"/>
    <cellStyle name="SAPBEXHLevel1 2 2 4 4 2" xfId="23928" xr:uid="{00000000-0005-0000-0000-000049690000}"/>
    <cellStyle name="SAPBEXHLevel1 2 2 4 4 3" xfId="31625" xr:uid="{00000000-0005-0000-0000-00004A690000}"/>
    <cellStyle name="SAPBEXHLevel1 2 2 4 5" xfId="15274" xr:uid="{00000000-0005-0000-0000-00004B690000}"/>
    <cellStyle name="SAPBEXHLevel1 2 2 4 5 2" xfId="29100" xr:uid="{00000000-0005-0000-0000-00004C690000}"/>
    <cellStyle name="SAPBEXHLevel1 2 2 4 6" xfId="21421" xr:uid="{00000000-0005-0000-0000-00004D690000}"/>
    <cellStyle name="SAPBEXHLevel1 2 2 4 6 2" xfId="34884" xr:uid="{00000000-0005-0000-0000-00004E690000}"/>
    <cellStyle name="SAPBEXHLevel1 2 2 4 7" xfId="27173" xr:uid="{00000000-0005-0000-0000-00004F690000}"/>
    <cellStyle name="SAPBEXHLevel1 2 2 5" xfId="17279" xr:uid="{00000000-0005-0000-0000-000050690000}"/>
    <cellStyle name="SAPBEXHLevel1 2 2 5 2" xfId="23109" xr:uid="{00000000-0005-0000-0000-000051690000}"/>
    <cellStyle name="SAPBEXHLevel1 2 2 5 2 2" xfId="36572" xr:uid="{00000000-0005-0000-0000-000052690000}"/>
    <cellStyle name="SAPBEXHLevel1 2 2 5 3" xfId="30796" xr:uid="{00000000-0005-0000-0000-000053690000}"/>
    <cellStyle name="SAPBEXHLevel1 2 2 6" xfId="18082" xr:uid="{00000000-0005-0000-0000-000054690000}"/>
    <cellStyle name="SAPBEXHLevel1 2 2 6 2" xfId="23884" xr:uid="{00000000-0005-0000-0000-000055690000}"/>
    <cellStyle name="SAPBEXHLevel1 2 2 6 3" xfId="31581" xr:uid="{00000000-0005-0000-0000-000056690000}"/>
    <cellStyle name="SAPBEXHLevel1 2 2 7" xfId="12209" xr:uid="{00000000-0005-0000-0000-000057690000}"/>
    <cellStyle name="SAPBEXHLevel1 2 2 7 2" xfId="28575" xr:uid="{00000000-0005-0000-0000-000058690000}"/>
    <cellStyle name="SAPBEXHLevel1 2 3" xfId="5095" xr:uid="{00000000-0005-0000-0000-000059690000}"/>
    <cellStyle name="SAPBEXHLevel1 2 3 10" xfId="10699" xr:uid="{00000000-0005-0000-0000-00005A690000}"/>
    <cellStyle name="SAPBEXHLevel1 2 3 2" xfId="5683" xr:uid="{00000000-0005-0000-0000-00005B690000}"/>
    <cellStyle name="SAPBEXHLevel1 2 3 2 2" xfId="6770" xr:uid="{00000000-0005-0000-0000-00005C690000}"/>
    <cellStyle name="SAPBEXHLevel1 2 3 2 2 2" xfId="20092" xr:uid="{00000000-0005-0000-0000-00005D690000}"/>
    <cellStyle name="SAPBEXHLevel1 2 3 2 2 2 2" xfId="25862" xr:uid="{00000000-0005-0000-0000-00005E690000}"/>
    <cellStyle name="SAPBEXHLevel1 2 3 2 2 2 3" xfId="33565" xr:uid="{00000000-0005-0000-0000-00005F690000}"/>
    <cellStyle name="SAPBEXHLevel1 2 3 2 2 3" xfId="17427" xr:uid="{00000000-0005-0000-0000-000060690000}"/>
    <cellStyle name="SAPBEXHLevel1 2 3 2 2 3 2" xfId="23252" xr:uid="{00000000-0005-0000-0000-000061690000}"/>
    <cellStyle name="SAPBEXHLevel1 2 3 2 2 3 2 2" xfId="36715" xr:uid="{00000000-0005-0000-0000-000062690000}"/>
    <cellStyle name="SAPBEXHLevel1 2 3 2 2 3 3" xfId="30940" xr:uid="{00000000-0005-0000-0000-000063690000}"/>
    <cellStyle name="SAPBEXHLevel1 2 3 2 2 4" xfId="16598" xr:uid="{00000000-0005-0000-0000-000064690000}"/>
    <cellStyle name="SAPBEXHLevel1 2 3 2 2 4 2" xfId="30185" xr:uid="{00000000-0005-0000-0000-000065690000}"/>
    <cellStyle name="SAPBEXHLevel1 2 3 2 2 5" xfId="22508" xr:uid="{00000000-0005-0000-0000-000066690000}"/>
    <cellStyle name="SAPBEXHLevel1 2 3 2 2 5 2" xfId="35971" xr:uid="{00000000-0005-0000-0000-000067690000}"/>
    <cellStyle name="SAPBEXHLevel1 2 3 2 2 6" xfId="28260" xr:uid="{00000000-0005-0000-0000-000068690000}"/>
    <cellStyle name="SAPBEXHLevel1 2 3 2 2 7" xfId="11720" xr:uid="{00000000-0005-0000-0000-000069690000}"/>
    <cellStyle name="SAPBEXHLevel1 2 3 2 3" xfId="19142" xr:uid="{00000000-0005-0000-0000-00006A690000}"/>
    <cellStyle name="SAPBEXHLevel1 2 3 2 3 2" xfId="24913" xr:uid="{00000000-0005-0000-0000-00006B690000}"/>
    <cellStyle name="SAPBEXHLevel1 2 3 2 3 3" xfId="32615" xr:uid="{00000000-0005-0000-0000-00006C690000}"/>
    <cellStyle name="SAPBEXHLevel1 2 3 2 4" xfId="20618" xr:uid="{00000000-0005-0000-0000-00006D690000}"/>
    <cellStyle name="SAPBEXHLevel1 2 3 2 4 2" xfId="26382" xr:uid="{00000000-0005-0000-0000-00006E690000}"/>
    <cellStyle name="SAPBEXHLevel1 2 3 2 4 3" xfId="34087" xr:uid="{00000000-0005-0000-0000-00006F690000}"/>
    <cellStyle name="SAPBEXHLevel1 2 3 2 5" xfId="15512" xr:uid="{00000000-0005-0000-0000-000070690000}"/>
    <cellStyle name="SAPBEXHLevel1 2 3 2 5 2" xfId="29287" xr:uid="{00000000-0005-0000-0000-000071690000}"/>
    <cellStyle name="SAPBEXHLevel1 2 3 2 6" xfId="21609" xr:uid="{00000000-0005-0000-0000-000072690000}"/>
    <cellStyle name="SAPBEXHLevel1 2 3 2 6 2" xfId="35072" xr:uid="{00000000-0005-0000-0000-000073690000}"/>
    <cellStyle name="SAPBEXHLevel1 2 3 2 7" xfId="27361" xr:uid="{00000000-0005-0000-0000-000074690000}"/>
    <cellStyle name="SAPBEXHLevel1 2 3 2 8" xfId="11059" xr:uid="{00000000-0005-0000-0000-000075690000}"/>
    <cellStyle name="SAPBEXHLevel1 2 3 3" xfId="5855" xr:uid="{00000000-0005-0000-0000-000076690000}"/>
    <cellStyle name="SAPBEXHLevel1 2 3 3 2" xfId="6942" xr:uid="{00000000-0005-0000-0000-000077690000}"/>
    <cellStyle name="SAPBEXHLevel1 2 3 3 2 2" xfId="20238" xr:uid="{00000000-0005-0000-0000-000078690000}"/>
    <cellStyle name="SAPBEXHLevel1 2 3 3 2 2 2" xfId="26008" xr:uid="{00000000-0005-0000-0000-000079690000}"/>
    <cellStyle name="SAPBEXHLevel1 2 3 3 2 2 3" xfId="33711" xr:uid="{00000000-0005-0000-0000-00007A690000}"/>
    <cellStyle name="SAPBEXHLevel1 2 3 3 2 3" xfId="20576" xr:uid="{00000000-0005-0000-0000-00007B690000}"/>
    <cellStyle name="SAPBEXHLevel1 2 3 3 2 3 2" xfId="26341" xr:uid="{00000000-0005-0000-0000-00007C690000}"/>
    <cellStyle name="SAPBEXHLevel1 2 3 3 2 3 3" xfId="34045" xr:uid="{00000000-0005-0000-0000-00007D690000}"/>
    <cellStyle name="SAPBEXHLevel1 2 3 3 2 4" xfId="16770" xr:uid="{00000000-0005-0000-0000-00007E690000}"/>
    <cellStyle name="SAPBEXHLevel1 2 3 3 2 4 2" xfId="30323" xr:uid="{00000000-0005-0000-0000-00007F690000}"/>
    <cellStyle name="SAPBEXHLevel1 2 3 3 2 5" xfId="22646" xr:uid="{00000000-0005-0000-0000-000080690000}"/>
    <cellStyle name="SAPBEXHLevel1 2 3 3 2 5 2" xfId="36109" xr:uid="{00000000-0005-0000-0000-000081690000}"/>
    <cellStyle name="SAPBEXHLevel1 2 3 3 2 6" xfId="28398" xr:uid="{00000000-0005-0000-0000-000082690000}"/>
    <cellStyle name="SAPBEXHLevel1 2 3 3 2 7" xfId="11821" xr:uid="{00000000-0005-0000-0000-000083690000}"/>
    <cellStyle name="SAPBEXHLevel1 2 3 3 3" xfId="19289" xr:uid="{00000000-0005-0000-0000-000084690000}"/>
    <cellStyle name="SAPBEXHLevel1 2 3 3 3 2" xfId="25060" xr:uid="{00000000-0005-0000-0000-000085690000}"/>
    <cellStyle name="SAPBEXHLevel1 2 3 3 3 3" xfId="32762" xr:uid="{00000000-0005-0000-0000-000086690000}"/>
    <cellStyle name="SAPBEXHLevel1 2 3 3 4" xfId="18045" xr:uid="{00000000-0005-0000-0000-000087690000}"/>
    <cellStyle name="SAPBEXHLevel1 2 3 3 4 2" xfId="23849" xr:uid="{00000000-0005-0000-0000-000088690000}"/>
    <cellStyle name="SAPBEXHLevel1 2 3 3 4 3" xfId="31546" xr:uid="{00000000-0005-0000-0000-000089690000}"/>
    <cellStyle name="SAPBEXHLevel1 2 3 3 5" xfId="15684" xr:uid="{00000000-0005-0000-0000-00008A690000}"/>
    <cellStyle name="SAPBEXHLevel1 2 3 3 5 2" xfId="29425" xr:uid="{00000000-0005-0000-0000-00008B690000}"/>
    <cellStyle name="SAPBEXHLevel1 2 3 3 6" xfId="21747" xr:uid="{00000000-0005-0000-0000-00008C690000}"/>
    <cellStyle name="SAPBEXHLevel1 2 3 3 6 2" xfId="35210" xr:uid="{00000000-0005-0000-0000-00008D690000}"/>
    <cellStyle name="SAPBEXHLevel1 2 3 3 7" xfId="27499" xr:uid="{00000000-0005-0000-0000-00008E690000}"/>
    <cellStyle name="SAPBEXHLevel1 2 3 3 8" xfId="11160" xr:uid="{00000000-0005-0000-0000-00008F690000}"/>
    <cellStyle name="SAPBEXHLevel1 2 3 4" xfId="6187" xr:uid="{00000000-0005-0000-0000-000090690000}"/>
    <cellStyle name="SAPBEXHLevel1 2 3 4 2" xfId="19578" xr:uid="{00000000-0005-0000-0000-000091690000}"/>
    <cellStyle name="SAPBEXHLevel1 2 3 4 2 2" xfId="25348" xr:uid="{00000000-0005-0000-0000-000092690000}"/>
    <cellStyle name="SAPBEXHLevel1 2 3 4 2 3" xfId="33051" xr:uid="{00000000-0005-0000-0000-000093690000}"/>
    <cellStyle name="SAPBEXHLevel1 2 3 4 3" xfId="18250" xr:uid="{00000000-0005-0000-0000-000094690000}"/>
    <cellStyle name="SAPBEXHLevel1 2 3 4 3 2" xfId="24036" xr:uid="{00000000-0005-0000-0000-000095690000}"/>
    <cellStyle name="SAPBEXHLevel1 2 3 4 3 3" xfId="31737" xr:uid="{00000000-0005-0000-0000-000096690000}"/>
    <cellStyle name="SAPBEXHLevel1 2 3 4 4" xfId="16016" xr:uid="{00000000-0005-0000-0000-000097690000}"/>
    <cellStyle name="SAPBEXHLevel1 2 3 4 4 2" xfId="29698" xr:uid="{00000000-0005-0000-0000-000098690000}"/>
    <cellStyle name="SAPBEXHLevel1 2 3 4 5" xfId="22020" xr:uid="{00000000-0005-0000-0000-000099690000}"/>
    <cellStyle name="SAPBEXHLevel1 2 3 4 5 2" xfId="35483" xr:uid="{00000000-0005-0000-0000-00009A690000}"/>
    <cellStyle name="SAPBEXHLevel1 2 3 4 6" xfId="27772" xr:uid="{00000000-0005-0000-0000-00009B690000}"/>
    <cellStyle name="SAPBEXHLevel1 2 3 4 7" xfId="11362" xr:uid="{00000000-0005-0000-0000-00009C690000}"/>
    <cellStyle name="SAPBEXHLevel1 2 3 5" xfId="18626" xr:uid="{00000000-0005-0000-0000-00009D690000}"/>
    <cellStyle name="SAPBEXHLevel1 2 3 5 2" xfId="24398" xr:uid="{00000000-0005-0000-0000-00009E690000}"/>
    <cellStyle name="SAPBEXHLevel1 2 3 5 3" xfId="32100" xr:uid="{00000000-0005-0000-0000-00009F690000}"/>
    <cellStyle name="SAPBEXHLevel1 2 3 6" xfId="16957" xr:uid="{00000000-0005-0000-0000-0000A0690000}"/>
    <cellStyle name="SAPBEXHLevel1 2 3 6 2" xfId="22807" xr:uid="{00000000-0005-0000-0000-0000A1690000}"/>
    <cellStyle name="SAPBEXHLevel1 2 3 6 2 2" xfId="36270" xr:uid="{00000000-0005-0000-0000-0000A2690000}"/>
    <cellStyle name="SAPBEXHLevel1 2 3 6 3" xfId="30485" xr:uid="{00000000-0005-0000-0000-0000A3690000}"/>
    <cellStyle name="SAPBEXHLevel1 2 3 7" xfId="14925" xr:uid="{00000000-0005-0000-0000-0000A4690000}"/>
    <cellStyle name="SAPBEXHLevel1 2 3 7 2" xfId="28798" xr:uid="{00000000-0005-0000-0000-0000A5690000}"/>
    <cellStyle name="SAPBEXHLevel1 2 3 8" xfId="21119" xr:uid="{00000000-0005-0000-0000-0000A6690000}"/>
    <cellStyle name="SAPBEXHLevel1 2 3 8 2" xfId="34582" xr:uid="{00000000-0005-0000-0000-0000A7690000}"/>
    <cellStyle name="SAPBEXHLevel1 2 3 9" xfId="26873" xr:uid="{00000000-0005-0000-0000-0000A8690000}"/>
    <cellStyle name="SAPBEXHLevel1 2 4" xfId="5312" xr:uid="{00000000-0005-0000-0000-0000A9690000}"/>
    <cellStyle name="SAPBEXHLevel1 2 4 2" xfId="6399" xr:uid="{00000000-0005-0000-0000-0000AA690000}"/>
    <cellStyle name="SAPBEXHLevel1 2 4 2 2" xfId="19765" xr:uid="{00000000-0005-0000-0000-0000AB690000}"/>
    <cellStyle name="SAPBEXHLevel1 2 4 2 2 2" xfId="25535" xr:uid="{00000000-0005-0000-0000-0000AC690000}"/>
    <cellStyle name="SAPBEXHLevel1 2 4 2 2 3" xfId="33238" xr:uid="{00000000-0005-0000-0000-0000AD690000}"/>
    <cellStyle name="SAPBEXHLevel1 2 4 2 3" xfId="17620" xr:uid="{00000000-0005-0000-0000-0000AE690000}"/>
    <cellStyle name="SAPBEXHLevel1 2 4 2 3 2" xfId="23438" xr:uid="{00000000-0005-0000-0000-0000AF690000}"/>
    <cellStyle name="SAPBEXHLevel1 2 4 2 3 2 2" xfId="36901" xr:uid="{00000000-0005-0000-0000-0000B0690000}"/>
    <cellStyle name="SAPBEXHLevel1 2 4 2 3 3" xfId="31128" xr:uid="{00000000-0005-0000-0000-0000B1690000}"/>
    <cellStyle name="SAPBEXHLevel1 2 4 2 4" xfId="16228" xr:uid="{00000000-0005-0000-0000-0000B2690000}"/>
    <cellStyle name="SAPBEXHLevel1 2 4 2 4 2" xfId="29875" xr:uid="{00000000-0005-0000-0000-0000B3690000}"/>
    <cellStyle name="SAPBEXHLevel1 2 4 2 5" xfId="22197" xr:uid="{00000000-0005-0000-0000-0000B4690000}"/>
    <cellStyle name="SAPBEXHLevel1 2 4 2 5 2" xfId="35660" xr:uid="{00000000-0005-0000-0000-0000B5690000}"/>
    <cellStyle name="SAPBEXHLevel1 2 4 2 6" xfId="27949" xr:uid="{00000000-0005-0000-0000-0000B6690000}"/>
    <cellStyle name="SAPBEXHLevel1 2 4 2 7" xfId="11511" xr:uid="{00000000-0005-0000-0000-0000B7690000}"/>
    <cellStyle name="SAPBEXHLevel1 2 4 3" xfId="18813" xr:uid="{00000000-0005-0000-0000-0000B8690000}"/>
    <cellStyle name="SAPBEXHLevel1 2 4 3 2" xfId="24585" xr:uid="{00000000-0005-0000-0000-0000B9690000}"/>
    <cellStyle name="SAPBEXHLevel1 2 4 3 3" xfId="32287" xr:uid="{00000000-0005-0000-0000-0000BA690000}"/>
    <cellStyle name="SAPBEXHLevel1 2 4 4" xfId="18395" xr:uid="{00000000-0005-0000-0000-0000BB690000}"/>
    <cellStyle name="SAPBEXHLevel1 2 4 4 2" xfId="24174" xr:uid="{00000000-0005-0000-0000-0000BC690000}"/>
    <cellStyle name="SAPBEXHLevel1 2 4 4 3" xfId="31875" xr:uid="{00000000-0005-0000-0000-0000BD690000}"/>
    <cellStyle name="SAPBEXHLevel1 2 4 5" xfId="15142" xr:uid="{00000000-0005-0000-0000-0000BE690000}"/>
    <cellStyle name="SAPBEXHLevel1 2 4 5 2" xfId="28977" xr:uid="{00000000-0005-0000-0000-0000BF690000}"/>
    <cellStyle name="SAPBEXHLevel1 2 4 6" xfId="21298" xr:uid="{00000000-0005-0000-0000-0000C0690000}"/>
    <cellStyle name="SAPBEXHLevel1 2 4 6 2" xfId="34761" xr:uid="{00000000-0005-0000-0000-0000C1690000}"/>
    <cellStyle name="SAPBEXHLevel1 2 4 7" xfId="27050" xr:uid="{00000000-0005-0000-0000-0000C2690000}"/>
    <cellStyle name="SAPBEXHLevel1 2 4 8" xfId="10850" xr:uid="{00000000-0005-0000-0000-0000C3690000}"/>
    <cellStyle name="SAPBEXHLevel1 2 5" xfId="5409" xr:uid="{00000000-0005-0000-0000-0000C4690000}"/>
    <cellStyle name="SAPBEXHLevel1 2 5 2" xfId="6496" xr:uid="{00000000-0005-0000-0000-0000C5690000}"/>
    <cellStyle name="SAPBEXHLevel1 2 5 2 2" xfId="19860" xr:uid="{00000000-0005-0000-0000-0000C6690000}"/>
    <cellStyle name="SAPBEXHLevel1 2 5 2 2 2" xfId="25630" xr:uid="{00000000-0005-0000-0000-0000C7690000}"/>
    <cellStyle name="SAPBEXHLevel1 2 5 2 2 3" xfId="33333" xr:uid="{00000000-0005-0000-0000-0000C8690000}"/>
    <cellStyle name="SAPBEXHLevel1 2 5 2 3" xfId="17726" xr:uid="{00000000-0005-0000-0000-0000C9690000}"/>
    <cellStyle name="SAPBEXHLevel1 2 5 2 3 2" xfId="23541" xr:uid="{00000000-0005-0000-0000-0000CA690000}"/>
    <cellStyle name="SAPBEXHLevel1 2 5 2 3 2 2" xfId="37004" xr:uid="{00000000-0005-0000-0000-0000CB690000}"/>
    <cellStyle name="SAPBEXHLevel1 2 5 2 3 3" xfId="31232" xr:uid="{00000000-0005-0000-0000-0000CC690000}"/>
    <cellStyle name="SAPBEXHLevel1 2 5 2 4" xfId="16325" xr:uid="{00000000-0005-0000-0000-0000CD690000}"/>
    <cellStyle name="SAPBEXHLevel1 2 5 2 4 2" xfId="29970" xr:uid="{00000000-0005-0000-0000-0000CE690000}"/>
    <cellStyle name="SAPBEXHLevel1 2 5 2 5" xfId="22292" xr:uid="{00000000-0005-0000-0000-0000CF690000}"/>
    <cellStyle name="SAPBEXHLevel1 2 5 2 5 2" xfId="35755" xr:uid="{00000000-0005-0000-0000-0000D0690000}"/>
    <cellStyle name="SAPBEXHLevel1 2 5 2 6" xfId="28044" xr:uid="{00000000-0005-0000-0000-0000D1690000}"/>
    <cellStyle name="SAPBEXHLevel1 2 5 2 7" xfId="11566" xr:uid="{00000000-0005-0000-0000-0000D2690000}"/>
    <cellStyle name="SAPBEXHLevel1 2 5 3" xfId="18909" xr:uid="{00000000-0005-0000-0000-0000D3690000}"/>
    <cellStyle name="SAPBEXHLevel1 2 5 3 2" xfId="24681" xr:uid="{00000000-0005-0000-0000-0000D4690000}"/>
    <cellStyle name="SAPBEXHLevel1 2 5 3 3" xfId="32383" xr:uid="{00000000-0005-0000-0000-0000D5690000}"/>
    <cellStyle name="SAPBEXHLevel1 2 5 4" xfId="17227" xr:uid="{00000000-0005-0000-0000-0000D6690000}"/>
    <cellStyle name="SAPBEXHLevel1 2 5 4 2" xfId="23063" xr:uid="{00000000-0005-0000-0000-0000D7690000}"/>
    <cellStyle name="SAPBEXHLevel1 2 5 4 2 2" xfId="36526" xr:uid="{00000000-0005-0000-0000-0000D8690000}"/>
    <cellStyle name="SAPBEXHLevel1 2 5 4 3" xfId="30746" xr:uid="{00000000-0005-0000-0000-0000D9690000}"/>
    <cellStyle name="SAPBEXHLevel1 2 5 5" xfId="15239" xr:uid="{00000000-0005-0000-0000-0000DA690000}"/>
    <cellStyle name="SAPBEXHLevel1 2 5 5 2" xfId="29072" xr:uid="{00000000-0005-0000-0000-0000DB690000}"/>
    <cellStyle name="SAPBEXHLevel1 2 5 6" xfId="21393" xr:uid="{00000000-0005-0000-0000-0000DC690000}"/>
    <cellStyle name="SAPBEXHLevel1 2 5 6 2" xfId="34856" xr:uid="{00000000-0005-0000-0000-0000DD690000}"/>
    <cellStyle name="SAPBEXHLevel1 2 5 7" xfId="27145" xr:uid="{00000000-0005-0000-0000-0000DE690000}"/>
    <cellStyle name="SAPBEXHLevel1 2 5 8" xfId="10905" xr:uid="{00000000-0005-0000-0000-0000DF690000}"/>
    <cellStyle name="SAPBEXHLevel1 2 6" xfId="17142" xr:uid="{00000000-0005-0000-0000-0000E0690000}"/>
    <cellStyle name="SAPBEXHLevel1 2 6 2" xfId="22983" xr:uid="{00000000-0005-0000-0000-0000E1690000}"/>
    <cellStyle name="SAPBEXHLevel1 2 6 2 2" xfId="36446" xr:uid="{00000000-0005-0000-0000-0000E2690000}"/>
    <cellStyle name="SAPBEXHLevel1 2 6 3" xfId="30664" xr:uid="{00000000-0005-0000-0000-0000E3690000}"/>
    <cellStyle name="SAPBEXHLevel1 2 7" xfId="18080" xr:uid="{00000000-0005-0000-0000-0000E4690000}"/>
    <cellStyle name="SAPBEXHLevel1 2 7 2" xfId="23882" xr:uid="{00000000-0005-0000-0000-0000E5690000}"/>
    <cellStyle name="SAPBEXHLevel1 2 7 3" xfId="31579" xr:uid="{00000000-0005-0000-0000-0000E6690000}"/>
    <cellStyle name="SAPBEXHLevel1 2 8" xfId="14854" xr:uid="{00000000-0005-0000-0000-0000E7690000}"/>
    <cellStyle name="SAPBEXHLevel1 2 8 2" xfId="28739" xr:uid="{00000000-0005-0000-0000-0000E8690000}"/>
    <cellStyle name="SAPBEXHLevel1 3" xfId="905" xr:uid="{00000000-0005-0000-0000-0000E9690000}"/>
    <cellStyle name="SAPBEXHLevel1 3 2" xfId="5116" xr:uid="{00000000-0005-0000-0000-0000EA690000}"/>
    <cellStyle name="SAPBEXHLevel1 3 2 2" xfId="5704" xr:uid="{00000000-0005-0000-0000-0000EB690000}"/>
    <cellStyle name="SAPBEXHLevel1 3 2 2 2" xfId="6791" xr:uid="{00000000-0005-0000-0000-0000EC690000}"/>
    <cellStyle name="SAPBEXHLevel1 3 2 2 2 2" xfId="20113" xr:uid="{00000000-0005-0000-0000-0000ED690000}"/>
    <cellStyle name="SAPBEXHLevel1 3 2 2 2 2 2" xfId="25883" xr:uid="{00000000-0005-0000-0000-0000EE690000}"/>
    <cellStyle name="SAPBEXHLevel1 3 2 2 2 2 3" xfId="33586" xr:uid="{00000000-0005-0000-0000-0000EF690000}"/>
    <cellStyle name="SAPBEXHLevel1 3 2 2 2 3" xfId="19074" xr:uid="{00000000-0005-0000-0000-0000F0690000}"/>
    <cellStyle name="SAPBEXHLevel1 3 2 2 2 3 2" xfId="24846" xr:uid="{00000000-0005-0000-0000-0000F1690000}"/>
    <cellStyle name="SAPBEXHLevel1 3 2 2 2 3 3" xfId="32548" xr:uid="{00000000-0005-0000-0000-0000F2690000}"/>
    <cellStyle name="SAPBEXHLevel1 3 2 2 2 4" xfId="16619" xr:uid="{00000000-0005-0000-0000-0000F3690000}"/>
    <cellStyle name="SAPBEXHLevel1 3 2 2 2 4 2" xfId="30206" xr:uid="{00000000-0005-0000-0000-0000F4690000}"/>
    <cellStyle name="SAPBEXHLevel1 3 2 2 2 5" xfId="22529" xr:uid="{00000000-0005-0000-0000-0000F5690000}"/>
    <cellStyle name="SAPBEXHLevel1 3 2 2 2 5 2" xfId="35992" xr:uid="{00000000-0005-0000-0000-0000F6690000}"/>
    <cellStyle name="SAPBEXHLevel1 3 2 2 2 6" xfId="28281" xr:uid="{00000000-0005-0000-0000-0000F7690000}"/>
    <cellStyle name="SAPBEXHLevel1 3 2 2 3" xfId="19163" xr:uid="{00000000-0005-0000-0000-0000F8690000}"/>
    <cellStyle name="SAPBEXHLevel1 3 2 2 3 2" xfId="24934" xr:uid="{00000000-0005-0000-0000-0000F9690000}"/>
    <cellStyle name="SAPBEXHLevel1 3 2 2 3 3" xfId="32636" xr:uid="{00000000-0005-0000-0000-0000FA690000}"/>
    <cellStyle name="SAPBEXHLevel1 3 2 2 4" xfId="18154" xr:uid="{00000000-0005-0000-0000-0000FB690000}"/>
    <cellStyle name="SAPBEXHLevel1 3 2 2 4 2" xfId="23952" xr:uid="{00000000-0005-0000-0000-0000FC690000}"/>
    <cellStyle name="SAPBEXHLevel1 3 2 2 4 3" xfId="31650" xr:uid="{00000000-0005-0000-0000-0000FD690000}"/>
    <cellStyle name="SAPBEXHLevel1 3 2 2 5" xfId="15533" xr:uid="{00000000-0005-0000-0000-0000FE690000}"/>
    <cellStyle name="SAPBEXHLevel1 3 2 2 5 2" xfId="29308" xr:uid="{00000000-0005-0000-0000-0000FF690000}"/>
    <cellStyle name="SAPBEXHLevel1 3 2 2 6" xfId="21630" xr:uid="{00000000-0005-0000-0000-0000006A0000}"/>
    <cellStyle name="SAPBEXHLevel1 3 2 2 6 2" xfId="35093" xr:uid="{00000000-0005-0000-0000-0000016A0000}"/>
    <cellStyle name="SAPBEXHLevel1 3 2 2 7" xfId="27382" xr:uid="{00000000-0005-0000-0000-0000026A0000}"/>
    <cellStyle name="SAPBEXHLevel1 3 2 3" xfId="5876" xr:uid="{00000000-0005-0000-0000-0000036A0000}"/>
    <cellStyle name="SAPBEXHLevel1 3 2 3 2" xfId="6963" xr:uid="{00000000-0005-0000-0000-0000046A0000}"/>
    <cellStyle name="SAPBEXHLevel1 3 2 3 2 2" xfId="20259" xr:uid="{00000000-0005-0000-0000-0000056A0000}"/>
    <cellStyle name="SAPBEXHLevel1 3 2 3 2 2 2" xfId="26029" xr:uid="{00000000-0005-0000-0000-0000066A0000}"/>
    <cellStyle name="SAPBEXHLevel1 3 2 3 2 2 3" xfId="33732" xr:uid="{00000000-0005-0000-0000-0000076A0000}"/>
    <cellStyle name="SAPBEXHLevel1 3 2 3 2 3" xfId="17804" xr:uid="{00000000-0005-0000-0000-0000086A0000}"/>
    <cellStyle name="SAPBEXHLevel1 3 2 3 2 3 2" xfId="23619" xr:uid="{00000000-0005-0000-0000-0000096A0000}"/>
    <cellStyle name="SAPBEXHLevel1 3 2 3 2 3 2 2" xfId="37082" xr:uid="{00000000-0005-0000-0000-00000A6A0000}"/>
    <cellStyle name="SAPBEXHLevel1 3 2 3 2 3 3" xfId="31310" xr:uid="{00000000-0005-0000-0000-00000B6A0000}"/>
    <cellStyle name="SAPBEXHLevel1 3 2 3 2 4" xfId="16791" xr:uid="{00000000-0005-0000-0000-00000C6A0000}"/>
    <cellStyle name="SAPBEXHLevel1 3 2 3 2 4 2" xfId="30344" xr:uid="{00000000-0005-0000-0000-00000D6A0000}"/>
    <cellStyle name="SAPBEXHLevel1 3 2 3 2 5" xfId="22667" xr:uid="{00000000-0005-0000-0000-00000E6A0000}"/>
    <cellStyle name="SAPBEXHLevel1 3 2 3 2 5 2" xfId="36130" xr:uid="{00000000-0005-0000-0000-00000F6A0000}"/>
    <cellStyle name="SAPBEXHLevel1 3 2 3 2 6" xfId="28419" xr:uid="{00000000-0005-0000-0000-0000106A0000}"/>
    <cellStyle name="SAPBEXHLevel1 3 2 3 3" xfId="19310" xr:uid="{00000000-0005-0000-0000-0000116A0000}"/>
    <cellStyle name="SAPBEXHLevel1 3 2 3 3 2" xfId="25081" xr:uid="{00000000-0005-0000-0000-0000126A0000}"/>
    <cellStyle name="SAPBEXHLevel1 3 2 3 3 3" xfId="32783" xr:uid="{00000000-0005-0000-0000-0000136A0000}"/>
    <cellStyle name="SAPBEXHLevel1 3 2 3 4" xfId="20378" xr:uid="{00000000-0005-0000-0000-0000146A0000}"/>
    <cellStyle name="SAPBEXHLevel1 3 2 3 4 2" xfId="26148" xr:uid="{00000000-0005-0000-0000-0000156A0000}"/>
    <cellStyle name="SAPBEXHLevel1 3 2 3 4 3" xfId="33851" xr:uid="{00000000-0005-0000-0000-0000166A0000}"/>
    <cellStyle name="SAPBEXHLevel1 3 2 3 5" xfId="15705" xr:uid="{00000000-0005-0000-0000-0000176A0000}"/>
    <cellStyle name="SAPBEXHLevel1 3 2 3 5 2" xfId="29446" xr:uid="{00000000-0005-0000-0000-0000186A0000}"/>
    <cellStyle name="SAPBEXHLevel1 3 2 3 6" xfId="21768" xr:uid="{00000000-0005-0000-0000-0000196A0000}"/>
    <cellStyle name="SAPBEXHLevel1 3 2 3 6 2" xfId="35231" xr:uid="{00000000-0005-0000-0000-00001A6A0000}"/>
    <cellStyle name="SAPBEXHLevel1 3 2 3 7" xfId="27520" xr:uid="{00000000-0005-0000-0000-00001B6A0000}"/>
    <cellStyle name="SAPBEXHLevel1 3 2 4" xfId="6208" xr:uid="{00000000-0005-0000-0000-00001C6A0000}"/>
    <cellStyle name="SAPBEXHLevel1 3 2 4 2" xfId="19599" xr:uid="{00000000-0005-0000-0000-00001D6A0000}"/>
    <cellStyle name="SAPBEXHLevel1 3 2 4 2 2" xfId="25369" xr:uid="{00000000-0005-0000-0000-00001E6A0000}"/>
    <cellStyle name="SAPBEXHLevel1 3 2 4 2 3" xfId="33072" xr:uid="{00000000-0005-0000-0000-00001F6A0000}"/>
    <cellStyle name="SAPBEXHLevel1 3 2 4 3" xfId="20782" xr:uid="{00000000-0005-0000-0000-0000206A0000}"/>
    <cellStyle name="SAPBEXHLevel1 3 2 4 3 2" xfId="26543" xr:uid="{00000000-0005-0000-0000-0000216A0000}"/>
    <cellStyle name="SAPBEXHLevel1 3 2 4 3 3" xfId="34248" xr:uid="{00000000-0005-0000-0000-0000226A0000}"/>
    <cellStyle name="SAPBEXHLevel1 3 2 4 4" xfId="16037" xr:uid="{00000000-0005-0000-0000-0000236A0000}"/>
    <cellStyle name="SAPBEXHLevel1 3 2 4 4 2" xfId="29719" xr:uid="{00000000-0005-0000-0000-0000246A0000}"/>
    <cellStyle name="SAPBEXHLevel1 3 2 4 5" xfId="22041" xr:uid="{00000000-0005-0000-0000-0000256A0000}"/>
    <cellStyle name="SAPBEXHLevel1 3 2 4 5 2" xfId="35504" xr:uid="{00000000-0005-0000-0000-0000266A0000}"/>
    <cellStyle name="SAPBEXHLevel1 3 2 4 6" xfId="27793" xr:uid="{00000000-0005-0000-0000-0000276A0000}"/>
    <cellStyle name="SAPBEXHLevel1 3 2 5" xfId="18647" xr:uid="{00000000-0005-0000-0000-0000286A0000}"/>
    <cellStyle name="SAPBEXHLevel1 3 2 5 2" xfId="24419" xr:uid="{00000000-0005-0000-0000-0000296A0000}"/>
    <cellStyle name="SAPBEXHLevel1 3 2 5 3" xfId="32121" xr:uid="{00000000-0005-0000-0000-00002A6A0000}"/>
    <cellStyle name="SAPBEXHLevel1 3 2 6" xfId="20643" xr:uid="{00000000-0005-0000-0000-00002B6A0000}"/>
    <cellStyle name="SAPBEXHLevel1 3 2 6 2" xfId="26406" xr:uid="{00000000-0005-0000-0000-00002C6A0000}"/>
    <cellStyle name="SAPBEXHLevel1 3 2 6 3" xfId="34111" xr:uid="{00000000-0005-0000-0000-00002D6A0000}"/>
    <cellStyle name="SAPBEXHLevel1 3 2 7" xfId="14946" xr:uid="{00000000-0005-0000-0000-00002E6A0000}"/>
    <cellStyle name="SAPBEXHLevel1 3 2 7 2" xfId="28819" xr:uid="{00000000-0005-0000-0000-00002F6A0000}"/>
    <cellStyle name="SAPBEXHLevel1 3 2 8" xfId="21140" xr:uid="{00000000-0005-0000-0000-0000306A0000}"/>
    <cellStyle name="SAPBEXHLevel1 3 2 8 2" xfId="34603" xr:uid="{00000000-0005-0000-0000-0000316A0000}"/>
    <cellStyle name="SAPBEXHLevel1 3 2 9" xfId="26894" xr:uid="{00000000-0005-0000-0000-0000326A0000}"/>
    <cellStyle name="SAPBEXHLevel1 3 3" xfId="5338" xr:uid="{00000000-0005-0000-0000-0000336A0000}"/>
    <cellStyle name="SAPBEXHLevel1 3 3 2" xfId="6425" xr:uid="{00000000-0005-0000-0000-0000346A0000}"/>
    <cellStyle name="SAPBEXHLevel1 3 3 2 2" xfId="19790" xr:uid="{00000000-0005-0000-0000-0000356A0000}"/>
    <cellStyle name="SAPBEXHLevel1 3 3 2 2 2" xfId="25560" xr:uid="{00000000-0005-0000-0000-0000366A0000}"/>
    <cellStyle name="SAPBEXHLevel1 3 3 2 2 3" xfId="33263" xr:uid="{00000000-0005-0000-0000-0000376A0000}"/>
    <cellStyle name="SAPBEXHLevel1 3 3 2 3" xfId="18091" xr:uid="{00000000-0005-0000-0000-0000386A0000}"/>
    <cellStyle name="SAPBEXHLevel1 3 3 2 3 2" xfId="23893" xr:uid="{00000000-0005-0000-0000-0000396A0000}"/>
    <cellStyle name="SAPBEXHLevel1 3 3 2 3 3" xfId="31590" xr:uid="{00000000-0005-0000-0000-00003A6A0000}"/>
    <cellStyle name="SAPBEXHLevel1 3 3 2 4" xfId="16254" xr:uid="{00000000-0005-0000-0000-00003B6A0000}"/>
    <cellStyle name="SAPBEXHLevel1 3 3 2 4 2" xfId="29900" xr:uid="{00000000-0005-0000-0000-00003C6A0000}"/>
    <cellStyle name="SAPBEXHLevel1 3 3 2 5" xfId="22222" xr:uid="{00000000-0005-0000-0000-00003D6A0000}"/>
    <cellStyle name="SAPBEXHLevel1 3 3 2 5 2" xfId="35685" xr:uid="{00000000-0005-0000-0000-00003E6A0000}"/>
    <cellStyle name="SAPBEXHLevel1 3 3 2 6" xfId="27974" xr:uid="{00000000-0005-0000-0000-00003F6A0000}"/>
    <cellStyle name="SAPBEXHLevel1 3 3 3" xfId="18839" xr:uid="{00000000-0005-0000-0000-0000406A0000}"/>
    <cellStyle name="SAPBEXHLevel1 3 3 3 2" xfId="24611" xr:uid="{00000000-0005-0000-0000-0000416A0000}"/>
    <cellStyle name="SAPBEXHLevel1 3 3 3 3" xfId="32313" xr:uid="{00000000-0005-0000-0000-0000426A0000}"/>
    <cellStyle name="SAPBEXHLevel1 3 3 4" xfId="18071" xr:uid="{00000000-0005-0000-0000-0000436A0000}"/>
    <cellStyle name="SAPBEXHLevel1 3 3 4 2" xfId="23873" xr:uid="{00000000-0005-0000-0000-0000446A0000}"/>
    <cellStyle name="SAPBEXHLevel1 3 3 4 3" xfId="31570" xr:uid="{00000000-0005-0000-0000-0000456A0000}"/>
    <cellStyle name="SAPBEXHLevel1 3 3 5" xfId="15168" xr:uid="{00000000-0005-0000-0000-0000466A0000}"/>
    <cellStyle name="SAPBEXHLevel1 3 3 5 2" xfId="29002" xr:uid="{00000000-0005-0000-0000-0000476A0000}"/>
    <cellStyle name="SAPBEXHLevel1 3 3 6" xfId="21323" xr:uid="{00000000-0005-0000-0000-0000486A0000}"/>
    <cellStyle name="SAPBEXHLevel1 3 3 6 2" xfId="34786" xr:uid="{00000000-0005-0000-0000-0000496A0000}"/>
    <cellStyle name="SAPBEXHLevel1 3 3 7" xfId="27075" xr:uid="{00000000-0005-0000-0000-00004A6A0000}"/>
    <cellStyle name="SAPBEXHLevel1 3 4" xfId="5450" xr:uid="{00000000-0005-0000-0000-00004B6A0000}"/>
    <cellStyle name="SAPBEXHLevel1 3 4 2" xfId="6537" xr:uid="{00000000-0005-0000-0000-00004C6A0000}"/>
    <cellStyle name="SAPBEXHLevel1 3 4 2 2" xfId="19895" xr:uid="{00000000-0005-0000-0000-00004D6A0000}"/>
    <cellStyle name="SAPBEXHLevel1 3 4 2 2 2" xfId="25665" xr:uid="{00000000-0005-0000-0000-00004E6A0000}"/>
    <cellStyle name="SAPBEXHLevel1 3 4 2 2 3" xfId="33368" xr:uid="{00000000-0005-0000-0000-00004F6A0000}"/>
    <cellStyle name="SAPBEXHLevel1 3 4 2 3" xfId="20798" xr:uid="{00000000-0005-0000-0000-0000506A0000}"/>
    <cellStyle name="SAPBEXHLevel1 3 4 2 3 2" xfId="26559" xr:uid="{00000000-0005-0000-0000-0000516A0000}"/>
    <cellStyle name="SAPBEXHLevel1 3 4 2 3 3" xfId="34264" xr:uid="{00000000-0005-0000-0000-0000526A0000}"/>
    <cellStyle name="SAPBEXHLevel1 3 4 2 4" xfId="16366" xr:uid="{00000000-0005-0000-0000-0000536A0000}"/>
    <cellStyle name="SAPBEXHLevel1 3 4 2 4 2" xfId="30003" xr:uid="{00000000-0005-0000-0000-0000546A0000}"/>
    <cellStyle name="SAPBEXHLevel1 3 4 2 5" xfId="22325" xr:uid="{00000000-0005-0000-0000-0000556A0000}"/>
    <cellStyle name="SAPBEXHLevel1 3 4 2 5 2" xfId="35788" xr:uid="{00000000-0005-0000-0000-0000566A0000}"/>
    <cellStyle name="SAPBEXHLevel1 3 4 2 6" xfId="28077" xr:uid="{00000000-0005-0000-0000-0000576A0000}"/>
    <cellStyle name="SAPBEXHLevel1 3 4 3" xfId="18944" xr:uid="{00000000-0005-0000-0000-0000586A0000}"/>
    <cellStyle name="SAPBEXHLevel1 3 4 3 2" xfId="24716" xr:uid="{00000000-0005-0000-0000-0000596A0000}"/>
    <cellStyle name="SAPBEXHLevel1 3 4 3 3" xfId="32418" xr:uid="{00000000-0005-0000-0000-00005A6A0000}"/>
    <cellStyle name="SAPBEXHLevel1 3 4 4" xfId="17507" xr:uid="{00000000-0005-0000-0000-00005B6A0000}"/>
    <cellStyle name="SAPBEXHLevel1 3 4 4 2" xfId="23330" xr:uid="{00000000-0005-0000-0000-00005C6A0000}"/>
    <cellStyle name="SAPBEXHLevel1 3 4 4 2 2" xfId="36793" xr:uid="{00000000-0005-0000-0000-00005D6A0000}"/>
    <cellStyle name="SAPBEXHLevel1 3 4 4 3" xfId="31018" xr:uid="{00000000-0005-0000-0000-00005E6A0000}"/>
    <cellStyle name="SAPBEXHLevel1 3 4 5" xfId="15280" xr:uid="{00000000-0005-0000-0000-00005F6A0000}"/>
    <cellStyle name="SAPBEXHLevel1 3 4 5 2" xfId="29105" xr:uid="{00000000-0005-0000-0000-0000606A0000}"/>
    <cellStyle name="SAPBEXHLevel1 3 4 6" xfId="21426" xr:uid="{00000000-0005-0000-0000-0000616A0000}"/>
    <cellStyle name="SAPBEXHLevel1 3 4 6 2" xfId="34889" xr:uid="{00000000-0005-0000-0000-0000626A0000}"/>
    <cellStyle name="SAPBEXHLevel1 3 4 7" xfId="27178" xr:uid="{00000000-0005-0000-0000-0000636A0000}"/>
    <cellStyle name="SAPBEXHLevel1 3 5" xfId="17247" xr:uid="{00000000-0005-0000-0000-0000646A0000}"/>
    <cellStyle name="SAPBEXHLevel1 3 5 2" xfId="23081" xr:uid="{00000000-0005-0000-0000-0000656A0000}"/>
    <cellStyle name="SAPBEXHLevel1 3 5 2 2" xfId="36544" xr:uid="{00000000-0005-0000-0000-0000666A0000}"/>
    <cellStyle name="SAPBEXHLevel1 3 5 3" xfId="30766" xr:uid="{00000000-0005-0000-0000-0000676A0000}"/>
    <cellStyle name="SAPBEXHLevel1 3 6" xfId="18350" xr:uid="{00000000-0005-0000-0000-0000686A0000}"/>
    <cellStyle name="SAPBEXHLevel1 3 6 2" xfId="24130" xr:uid="{00000000-0005-0000-0000-0000696A0000}"/>
    <cellStyle name="SAPBEXHLevel1 3 6 3" xfId="31831" xr:uid="{00000000-0005-0000-0000-00006A6A0000}"/>
    <cellStyle name="SAPBEXHLevel1 3 7" xfId="11988" xr:uid="{00000000-0005-0000-0000-00006B6A0000}"/>
    <cellStyle name="SAPBEXHLevel1 3 7 2" xfId="28527" xr:uid="{00000000-0005-0000-0000-00006C6A0000}"/>
    <cellStyle name="SAPBEXHLevel1 4" xfId="3423" xr:uid="{00000000-0005-0000-0000-00006D6A0000}"/>
    <cellStyle name="SAPBEXHLevel1 4 2" xfId="5169" xr:uid="{00000000-0005-0000-0000-00006E6A0000}"/>
    <cellStyle name="SAPBEXHLevel1 4 2 2" xfId="5909" xr:uid="{00000000-0005-0000-0000-00006F6A0000}"/>
    <cellStyle name="SAPBEXHLevel1 4 2 2 2" xfId="6996" xr:uid="{00000000-0005-0000-0000-0000706A0000}"/>
    <cellStyle name="SAPBEXHLevel1 4 2 2 2 2" xfId="20292" xr:uid="{00000000-0005-0000-0000-0000716A0000}"/>
    <cellStyle name="SAPBEXHLevel1 4 2 2 2 2 2" xfId="26062" xr:uid="{00000000-0005-0000-0000-0000726A0000}"/>
    <cellStyle name="SAPBEXHLevel1 4 2 2 2 2 3" xfId="33765" xr:uid="{00000000-0005-0000-0000-0000736A0000}"/>
    <cellStyle name="SAPBEXHLevel1 4 2 2 2 3" xfId="20728" xr:uid="{00000000-0005-0000-0000-0000746A0000}"/>
    <cellStyle name="SAPBEXHLevel1 4 2 2 2 3 2" xfId="26491" xr:uid="{00000000-0005-0000-0000-0000756A0000}"/>
    <cellStyle name="SAPBEXHLevel1 4 2 2 2 3 3" xfId="34196" xr:uid="{00000000-0005-0000-0000-0000766A0000}"/>
    <cellStyle name="SAPBEXHLevel1 4 2 2 2 4" xfId="16824" xr:uid="{00000000-0005-0000-0000-0000776A0000}"/>
    <cellStyle name="SAPBEXHLevel1 4 2 2 2 4 2" xfId="30377" xr:uid="{00000000-0005-0000-0000-0000786A0000}"/>
    <cellStyle name="SAPBEXHLevel1 4 2 2 2 5" xfId="22700" xr:uid="{00000000-0005-0000-0000-0000796A0000}"/>
    <cellStyle name="SAPBEXHLevel1 4 2 2 2 5 2" xfId="36163" xr:uid="{00000000-0005-0000-0000-00007A6A0000}"/>
    <cellStyle name="SAPBEXHLevel1 4 2 2 2 6" xfId="28452" xr:uid="{00000000-0005-0000-0000-00007B6A0000}"/>
    <cellStyle name="SAPBEXHLevel1 4 2 2 3" xfId="19343" xr:uid="{00000000-0005-0000-0000-00007C6A0000}"/>
    <cellStyle name="SAPBEXHLevel1 4 2 2 3 2" xfId="25114" xr:uid="{00000000-0005-0000-0000-00007D6A0000}"/>
    <cellStyle name="SAPBEXHLevel1 4 2 2 3 3" xfId="32816" xr:uid="{00000000-0005-0000-0000-00007E6A0000}"/>
    <cellStyle name="SAPBEXHLevel1 4 2 2 4" xfId="20644" xr:uid="{00000000-0005-0000-0000-00007F6A0000}"/>
    <cellStyle name="SAPBEXHLevel1 4 2 2 4 2" xfId="26407" xr:uid="{00000000-0005-0000-0000-0000806A0000}"/>
    <cellStyle name="SAPBEXHLevel1 4 2 2 4 3" xfId="34112" xr:uid="{00000000-0005-0000-0000-0000816A0000}"/>
    <cellStyle name="SAPBEXHLevel1 4 2 2 5" xfId="15738" xr:uid="{00000000-0005-0000-0000-0000826A0000}"/>
    <cellStyle name="SAPBEXHLevel1 4 2 2 5 2" xfId="29479" xr:uid="{00000000-0005-0000-0000-0000836A0000}"/>
    <cellStyle name="SAPBEXHLevel1 4 2 2 6" xfId="21801" xr:uid="{00000000-0005-0000-0000-0000846A0000}"/>
    <cellStyle name="SAPBEXHLevel1 4 2 2 6 2" xfId="35264" xr:uid="{00000000-0005-0000-0000-0000856A0000}"/>
    <cellStyle name="SAPBEXHLevel1 4 2 2 7" xfId="27553" xr:uid="{00000000-0005-0000-0000-0000866A0000}"/>
    <cellStyle name="SAPBEXHLevel1 4 2 3" xfId="6258" xr:uid="{00000000-0005-0000-0000-0000876A0000}"/>
    <cellStyle name="SAPBEXHLevel1 4 2 3 2" xfId="19636" xr:uid="{00000000-0005-0000-0000-0000886A0000}"/>
    <cellStyle name="SAPBEXHLevel1 4 2 3 2 2" xfId="25406" xr:uid="{00000000-0005-0000-0000-0000896A0000}"/>
    <cellStyle name="SAPBEXHLevel1 4 2 3 2 3" xfId="33109" xr:uid="{00000000-0005-0000-0000-00008A6A0000}"/>
    <cellStyle name="SAPBEXHLevel1 4 2 3 3" xfId="20597" xr:uid="{00000000-0005-0000-0000-00008B6A0000}"/>
    <cellStyle name="SAPBEXHLevel1 4 2 3 3 2" xfId="26361" xr:uid="{00000000-0005-0000-0000-00008C6A0000}"/>
    <cellStyle name="SAPBEXHLevel1 4 2 3 3 3" xfId="34066" xr:uid="{00000000-0005-0000-0000-00008D6A0000}"/>
    <cellStyle name="SAPBEXHLevel1 4 2 3 4" xfId="16087" xr:uid="{00000000-0005-0000-0000-00008E6A0000}"/>
    <cellStyle name="SAPBEXHLevel1 4 2 3 4 2" xfId="29752" xr:uid="{00000000-0005-0000-0000-00008F6A0000}"/>
    <cellStyle name="SAPBEXHLevel1 4 2 3 5" xfId="22074" xr:uid="{00000000-0005-0000-0000-0000906A0000}"/>
    <cellStyle name="SAPBEXHLevel1 4 2 3 5 2" xfId="35537" xr:uid="{00000000-0005-0000-0000-0000916A0000}"/>
    <cellStyle name="SAPBEXHLevel1 4 2 3 6" xfId="27826" xr:uid="{00000000-0005-0000-0000-0000926A0000}"/>
    <cellStyle name="SAPBEXHLevel1 4 2 4" xfId="18681" xr:uid="{00000000-0005-0000-0000-0000936A0000}"/>
    <cellStyle name="SAPBEXHLevel1 4 2 4 2" xfId="24453" xr:uid="{00000000-0005-0000-0000-0000946A0000}"/>
    <cellStyle name="SAPBEXHLevel1 4 2 4 3" xfId="32155" xr:uid="{00000000-0005-0000-0000-0000956A0000}"/>
    <cellStyle name="SAPBEXHLevel1 4 2 5" xfId="18940" xr:uid="{00000000-0005-0000-0000-0000966A0000}"/>
    <cellStyle name="SAPBEXHLevel1 4 2 5 2" xfId="24712" xr:uid="{00000000-0005-0000-0000-0000976A0000}"/>
    <cellStyle name="SAPBEXHLevel1 4 2 5 3" xfId="32414" xr:uid="{00000000-0005-0000-0000-0000986A0000}"/>
    <cellStyle name="SAPBEXHLevel1 4 2 6" xfId="14999" xr:uid="{00000000-0005-0000-0000-0000996A0000}"/>
    <cellStyle name="SAPBEXHLevel1 4 2 6 2" xfId="28852" xr:uid="{00000000-0005-0000-0000-00009A6A0000}"/>
    <cellStyle name="SAPBEXHLevel1 4 2 7" xfId="21173" xr:uid="{00000000-0005-0000-0000-00009B6A0000}"/>
    <cellStyle name="SAPBEXHLevel1 4 2 7 2" xfId="34636" xr:uid="{00000000-0005-0000-0000-00009C6A0000}"/>
    <cellStyle name="SAPBEXHLevel1 4 2 8" xfId="26927" xr:uid="{00000000-0005-0000-0000-00009D6A0000}"/>
    <cellStyle name="SAPBEXHLevel1 4 3" xfId="5394" xr:uid="{00000000-0005-0000-0000-00009E6A0000}"/>
    <cellStyle name="SAPBEXHLevel1 4 3 2" xfId="6481" xr:uid="{00000000-0005-0000-0000-00009F6A0000}"/>
    <cellStyle name="SAPBEXHLevel1 4 3 2 2" xfId="19845" xr:uid="{00000000-0005-0000-0000-0000A06A0000}"/>
    <cellStyle name="SAPBEXHLevel1 4 3 2 2 2" xfId="25615" xr:uid="{00000000-0005-0000-0000-0000A16A0000}"/>
    <cellStyle name="SAPBEXHLevel1 4 3 2 2 3" xfId="33318" xr:uid="{00000000-0005-0000-0000-0000A26A0000}"/>
    <cellStyle name="SAPBEXHLevel1 4 3 2 3" xfId="17810" xr:uid="{00000000-0005-0000-0000-0000A36A0000}"/>
    <cellStyle name="SAPBEXHLevel1 4 3 2 3 2" xfId="23624" xr:uid="{00000000-0005-0000-0000-0000A46A0000}"/>
    <cellStyle name="SAPBEXHLevel1 4 3 2 3 2 2" xfId="37087" xr:uid="{00000000-0005-0000-0000-0000A56A0000}"/>
    <cellStyle name="SAPBEXHLevel1 4 3 2 3 3" xfId="31316" xr:uid="{00000000-0005-0000-0000-0000A66A0000}"/>
    <cellStyle name="SAPBEXHLevel1 4 3 2 4" xfId="16310" xr:uid="{00000000-0005-0000-0000-0000A76A0000}"/>
    <cellStyle name="SAPBEXHLevel1 4 3 2 4 2" xfId="29955" xr:uid="{00000000-0005-0000-0000-0000A86A0000}"/>
    <cellStyle name="SAPBEXHLevel1 4 3 2 5" xfId="22277" xr:uid="{00000000-0005-0000-0000-0000A96A0000}"/>
    <cellStyle name="SAPBEXHLevel1 4 3 2 5 2" xfId="35740" xr:uid="{00000000-0005-0000-0000-0000AA6A0000}"/>
    <cellStyle name="SAPBEXHLevel1 4 3 2 6" xfId="28029" xr:uid="{00000000-0005-0000-0000-0000AB6A0000}"/>
    <cellStyle name="SAPBEXHLevel1 4 3 3" xfId="18894" xr:uid="{00000000-0005-0000-0000-0000AC6A0000}"/>
    <cellStyle name="SAPBEXHLevel1 4 3 3 2" xfId="24666" xr:uid="{00000000-0005-0000-0000-0000AD6A0000}"/>
    <cellStyle name="SAPBEXHLevel1 4 3 3 3" xfId="32368" xr:uid="{00000000-0005-0000-0000-0000AE6A0000}"/>
    <cellStyle name="SAPBEXHLevel1 4 3 4" xfId="17090" xr:uid="{00000000-0005-0000-0000-0000AF6A0000}"/>
    <cellStyle name="SAPBEXHLevel1 4 3 4 2" xfId="22932" xr:uid="{00000000-0005-0000-0000-0000B06A0000}"/>
    <cellStyle name="SAPBEXHLevel1 4 3 4 2 2" xfId="36395" xr:uid="{00000000-0005-0000-0000-0000B16A0000}"/>
    <cellStyle name="SAPBEXHLevel1 4 3 4 3" xfId="30613" xr:uid="{00000000-0005-0000-0000-0000B26A0000}"/>
    <cellStyle name="SAPBEXHLevel1 4 3 5" xfId="15224" xr:uid="{00000000-0005-0000-0000-0000B36A0000}"/>
    <cellStyle name="SAPBEXHLevel1 4 3 5 2" xfId="29057" xr:uid="{00000000-0005-0000-0000-0000B46A0000}"/>
    <cellStyle name="SAPBEXHLevel1 4 3 6" xfId="21378" xr:uid="{00000000-0005-0000-0000-0000B56A0000}"/>
    <cellStyle name="SAPBEXHLevel1 4 3 6 2" xfId="34841" xr:uid="{00000000-0005-0000-0000-0000B66A0000}"/>
    <cellStyle name="SAPBEXHLevel1 4 3 7" xfId="27130" xr:uid="{00000000-0005-0000-0000-0000B76A0000}"/>
    <cellStyle name="SAPBEXHLevel1 4 4" xfId="6008" xr:uid="{00000000-0005-0000-0000-0000B86A0000}"/>
    <cellStyle name="SAPBEXHLevel1 4 4 2" xfId="19428" xr:uid="{00000000-0005-0000-0000-0000B96A0000}"/>
    <cellStyle name="SAPBEXHLevel1 4 4 2 2" xfId="25198" xr:uid="{00000000-0005-0000-0000-0000BA6A0000}"/>
    <cellStyle name="SAPBEXHLevel1 4 4 2 3" xfId="32901" xr:uid="{00000000-0005-0000-0000-0000BB6A0000}"/>
    <cellStyle name="SAPBEXHLevel1 4 4 3" xfId="18537" xr:uid="{00000000-0005-0000-0000-0000BC6A0000}"/>
    <cellStyle name="SAPBEXHLevel1 4 4 3 2" xfId="24310" xr:uid="{00000000-0005-0000-0000-0000BD6A0000}"/>
    <cellStyle name="SAPBEXHLevel1 4 4 3 3" xfId="32011" xr:uid="{00000000-0005-0000-0000-0000BE6A0000}"/>
    <cellStyle name="SAPBEXHLevel1 4 4 4" xfId="15837" xr:uid="{00000000-0005-0000-0000-0000BF6A0000}"/>
    <cellStyle name="SAPBEXHLevel1 4 4 4 2" xfId="29558" xr:uid="{00000000-0005-0000-0000-0000C06A0000}"/>
    <cellStyle name="SAPBEXHLevel1 4 4 5" xfId="21880" xr:uid="{00000000-0005-0000-0000-0000C16A0000}"/>
    <cellStyle name="SAPBEXHLevel1 4 4 5 2" xfId="35343" xr:uid="{00000000-0005-0000-0000-0000C26A0000}"/>
    <cellStyle name="SAPBEXHLevel1 4 4 6" xfId="27632" xr:uid="{00000000-0005-0000-0000-0000C36A0000}"/>
    <cellStyle name="SAPBEXHLevel1 4 5" xfId="18016" xr:uid="{00000000-0005-0000-0000-0000C46A0000}"/>
    <cellStyle name="SAPBEXHLevel1 4 5 2" xfId="23821" xr:uid="{00000000-0005-0000-0000-0000C56A0000}"/>
    <cellStyle name="SAPBEXHLevel1 4 5 3" xfId="31518" xr:uid="{00000000-0005-0000-0000-0000C66A0000}"/>
    <cellStyle name="SAPBEXHLevel1 4 6" xfId="17752" xr:uid="{00000000-0005-0000-0000-0000C76A0000}"/>
    <cellStyle name="SAPBEXHLevel1 4 6 2" xfId="23567" xr:uid="{00000000-0005-0000-0000-0000C86A0000}"/>
    <cellStyle name="SAPBEXHLevel1 4 6 2 2" xfId="37030" xr:uid="{00000000-0005-0000-0000-0000C96A0000}"/>
    <cellStyle name="SAPBEXHLevel1 4 6 3" xfId="31258" xr:uid="{00000000-0005-0000-0000-0000CA6A0000}"/>
    <cellStyle name="SAPBEXHLevel1 4 7" xfId="14111" xr:uid="{00000000-0005-0000-0000-0000CB6A0000}"/>
    <cellStyle name="SAPBEXHLevel1 4 7 2" xfId="28611" xr:uid="{00000000-0005-0000-0000-0000CC6A0000}"/>
    <cellStyle name="SAPBEXHLevel1 4 8" xfId="20970" xr:uid="{00000000-0005-0000-0000-0000CD6A0000}"/>
    <cellStyle name="SAPBEXHLevel1 4 8 2" xfId="34433" xr:uid="{00000000-0005-0000-0000-0000CE6A0000}"/>
    <cellStyle name="SAPBEXHLevel1 4 9" xfId="26737" xr:uid="{00000000-0005-0000-0000-0000CF6A0000}"/>
    <cellStyle name="SAPBEXHLevel1 5" xfId="5308" xr:uid="{00000000-0005-0000-0000-0000D06A0000}"/>
    <cellStyle name="SAPBEXHLevel1 5 2" xfId="6395" xr:uid="{00000000-0005-0000-0000-0000D16A0000}"/>
    <cellStyle name="SAPBEXHLevel1 5 2 2" xfId="19761" xr:uid="{00000000-0005-0000-0000-0000D26A0000}"/>
    <cellStyle name="SAPBEXHLevel1 5 2 2 2" xfId="25531" xr:uid="{00000000-0005-0000-0000-0000D36A0000}"/>
    <cellStyle name="SAPBEXHLevel1 5 2 2 3" xfId="33234" xr:uid="{00000000-0005-0000-0000-0000D46A0000}"/>
    <cellStyle name="SAPBEXHLevel1 5 2 3" xfId="19042" xr:uid="{00000000-0005-0000-0000-0000D56A0000}"/>
    <cellStyle name="SAPBEXHLevel1 5 2 3 2" xfId="24814" xr:uid="{00000000-0005-0000-0000-0000D66A0000}"/>
    <cellStyle name="SAPBEXHLevel1 5 2 3 3" xfId="32516" xr:uid="{00000000-0005-0000-0000-0000D76A0000}"/>
    <cellStyle name="SAPBEXHLevel1 5 2 4" xfId="16224" xr:uid="{00000000-0005-0000-0000-0000D86A0000}"/>
    <cellStyle name="SAPBEXHLevel1 5 2 4 2" xfId="29871" xr:uid="{00000000-0005-0000-0000-0000D96A0000}"/>
    <cellStyle name="SAPBEXHLevel1 5 2 5" xfId="22193" xr:uid="{00000000-0005-0000-0000-0000DA6A0000}"/>
    <cellStyle name="SAPBEXHLevel1 5 2 5 2" xfId="35656" xr:uid="{00000000-0005-0000-0000-0000DB6A0000}"/>
    <cellStyle name="SAPBEXHLevel1 5 2 6" xfId="27945" xr:uid="{00000000-0005-0000-0000-0000DC6A0000}"/>
    <cellStyle name="SAPBEXHLevel1 5 2 7" xfId="11507" xr:uid="{00000000-0005-0000-0000-0000DD6A0000}"/>
    <cellStyle name="SAPBEXHLevel1 5 3" xfId="18809" xr:uid="{00000000-0005-0000-0000-0000DE6A0000}"/>
    <cellStyle name="SAPBEXHLevel1 5 3 2" xfId="24581" xr:uid="{00000000-0005-0000-0000-0000DF6A0000}"/>
    <cellStyle name="SAPBEXHLevel1 5 3 3" xfId="32283" xr:uid="{00000000-0005-0000-0000-0000E06A0000}"/>
    <cellStyle name="SAPBEXHLevel1 5 4" xfId="20802" xr:uid="{00000000-0005-0000-0000-0000E16A0000}"/>
    <cellStyle name="SAPBEXHLevel1 5 4 2" xfId="26563" xr:uid="{00000000-0005-0000-0000-0000E26A0000}"/>
    <cellStyle name="SAPBEXHLevel1 5 4 3" xfId="34268" xr:uid="{00000000-0005-0000-0000-0000E36A0000}"/>
    <cellStyle name="SAPBEXHLevel1 5 5" xfId="15138" xr:uid="{00000000-0005-0000-0000-0000E46A0000}"/>
    <cellStyle name="SAPBEXHLevel1 5 5 2" xfId="28973" xr:uid="{00000000-0005-0000-0000-0000E56A0000}"/>
    <cellStyle name="SAPBEXHLevel1 5 6" xfId="21294" xr:uid="{00000000-0005-0000-0000-0000E66A0000}"/>
    <cellStyle name="SAPBEXHLevel1 5 6 2" xfId="34757" xr:uid="{00000000-0005-0000-0000-0000E76A0000}"/>
    <cellStyle name="SAPBEXHLevel1 5 7" xfId="27046" xr:uid="{00000000-0005-0000-0000-0000E86A0000}"/>
    <cellStyle name="SAPBEXHLevel1 5 8" xfId="10846" xr:uid="{00000000-0005-0000-0000-0000E96A0000}"/>
    <cellStyle name="SAPBEXHLevel1 6" xfId="17031" xr:uid="{00000000-0005-0000-0000-0000EA6A0000}"/>
    <cellStyle name="SAPBEXHLevel1 6 2" xfId="22877" xr:uid="{00000000-0005-0000-0000-0000EB6A0000}"/>
    <cellStyle name="SAPBEXHLevel1 6 2 2" xfId="36340" xr:uid="{00000000-0005-0000-0000-0000EC6A0000}"/>
    <cellStyle name="SAPBEXHLevel1 6 3" xfId="30558" xr:uid="{00000000-0005-0000-0000-0000ED6A0000}"/>
    <cellStyle name="SAPBEXHLevel1 7" xfId="17161" xr:uid="{00000000-0005-0000-0000-0000EE6A0000}"/>
    <cellStyle name="SAPBEXHLevel1 7 2" xfId="23002" xr:uid="{00000000-0005-0000-0000-0000EF6A0000}"/>
    <cellStyle name="SAPBEXHLevel1 7 2 2" xfId="36465" xr:uid="{00000000-0005-0000-0000-0000F06A0000}"/>
    <cellStyle name="SAPBEXHLevel1 7 3" xfId="30683" xr:uid="{00000000-0005-0000-0000-0000F16A0000}"/>
    <cellStyle name="SAPBEXHLevel1 8" xfId="12004" xr:uid="{00000000-0005-0000-0000-0000F26A0000}"/>
    <cellStyle name="SAPBEXHLevel1 8 2" xfId="28541" xr:uid="{00000000-0005-0000-0000-0000F36A0000}"/>
    <cellStyle name="SAPBEXHLevel1 9" xfId="7282" xr:uid="{00000000-0005-0000-0000-0000F46A0000}"/>
    <cellStyle name="SAPBEXHLevel1X" xfId="398" xr:uid="{00000000-0005-0000-0000-0000F56A0000}"/>
    <cellStyle name="SAPBEXHLevel1X 10" xfId="12116" xr:uid="{00000000-0005-0000-0000-0000F66A0000}"/>
    <cellStyle name="SAPBEXHLevel1X 10 2" xfId="28562" xr:uid="{00000000-0005-0000-0000-0000F76A0000}"/>
    <cellStyle name="SAPBEXHLevel1X 11" xfId="7283" xr:uid="{00000000-0005-0000-0000-0000F86A0000}"/>
    <cellStyle name="SAPBEXHLevel1X 12" xfId="37380" xr:uid="{00000000-0005-0000-0000-0000F96A0000}"/>
    <cellStyle name="SAPBEXHLevel1X 2" xfId="639" xr:uid="{00000000-0005-0000-0000-0000FA6A0000}"/>
    <cellStyle name="SAPBEXHLevel1X 2 2" xfId="989" xr:uid="{00000000-0005-0000-0000-0000FB6A0000}"/>
    <cellStyle name="SAPBEXHLevel1X 2 2 2" xfId="5130" xr:uid="{00000000-0005-0000-0000-0000FC6A0000}"/>
    <cellStyle name="SAPBEXHLevel1X 2 2 2 2" xfId="5718" xr:uid="{00000000-0005-0000-0000-0000FD6A0000}"/>
    <cellStyle name="SAPBEXHLevel1X 2 2 2 2 2" xfId="6805" xr:uid="{00000000-0005-0000-0000-0000FE6A0000}"/>
    <cellStyle name="SAPBEXHLevel1X 2 2 2 2 2 2" xfId="20127" xr:uid="{00000000-0005-0000-0000-0000FF6A0000}"/>
    <cellStyle name="SAPBEXHLevel1X 2 2 2 2 2 2 2" xfId="25897" xr:uid="{00000000-0005-0000-0000-0000006B0000}"/>
    <cellStyle name="SAPBEXHLevel1X 2 2 2 2 2 2 3" xfId="33600" xr:uid="{00000000-0005-0000-0000-0000016B0000}"/>
    <cellStyle name="SAPBEXHLevel1X 2 2 2 2 2 3" xfId="17855" xr:uid="{00000000-0005-0000-0000-0000026B0000}"/>
    <cellStyle name="SAPBEXHLevel1X 2 2 2 2 2 3 2" xfId="23667" xr:uid="{00000000-0005-0000-0000-0000036B0000}"/>
    <cellStyle name="SAPBEXHLevel1X 2 2 2 2 2 3 2 2" xfId="37130" xr:uid="{00000000-0005-0000-0000-0000046B0000}"/>
    <cellStyle name="SAPBEXHLevel1X 2 2 2 2 2 3 3" xfId="31359" xr:uid="{00000000-0005-0000-0000-0000056B0000}"/>
    <cellStyle name="SAPBEXHLevel1X 2 2 2 2 2 4" xfId="16633" xr:uid="{00000000-0005-0000-0000-0000066B0000}"/>
    <cellStyle name="SAPBEXHLevel1X 2 2 2 2 2 4 2" xfId="30220" xr:uid="{00000000-0005-0000-0000-0000076B0000}"/>
    <cellStyle name="SAPBEXHLevel1X 2 2 2 2 2 5" xfId="22543" xr:uid="{00000000-0005-0000-0000-0000086B0000}"/>
    <cellStyle name="SAPBEXHLevel1X 2 2 2 2 2 5 2" xfId="36006" xr:uid="{00000000-0005-0000-0000-0000096B0000}"/>
    <cellStyle name="SAPBEXHLevel1X 2 2 2 2 2 6" xfId="28295" xr:uid="{00000000-0005-0000-0000-00000A6B0000}"/>
    <cellStyle name="SAPBEXHLevel1X 2 2 2 2 3" xfId="19177" xr:uid="{00000000-0005-0000-0000-00000B6B0000}"/>
    <cellStyle name="SAPBEXHLevel1X 2 2 2 2 3 2" xfId="24948" xr:uid="{00000000-0005-0000-0000-00000C6B0000}"/>
    <cellStyle name="SAPBEXHLevel1X 2 2 2 2 3 3" xfId="32650" xr:uid="{00000000-0005-0000-0000-00000D6B0000}"/>
    <cellStyle name="SAPBEXHLevel1X 2 2 2 2 4" xfId="18328" xr:uid="{00000000-0005-0000-0000-00000E6B0000}"/>
    <cellStyle name="SAPBEXHLevel1X 2 2 2 2 4 2" xfId="24108" xr:uid="{00000000-0005-0000-0000-00000F6B0000}"/>
    <cellStyle name="SAPBEXHLevel1X 2 2 2 2 4 3" xfId="31809" xr:uid="{00000000-0005-0000-0000-0000106B0000}"/>
    <cellStyle name="SAPBEXHLevel1X 2 2 2 2 5" xfId="15547" xr:uid="{00000000-0005-0000-0000-0000116B0000}"/>
    <cellStyle name="SAPBEXHLevel1X 2 2 2 2 5 2" xfId="29322" xr:uid="{00000000-0005-0000-0000-0000126B0000}"/>
    <cellStyle name="SAPBEXHLevel1X 2 2 2 2 6" xfId="21644" xr:uid="{00000000-0005-0000-0000-0000136B0000}"/>
    <cellStyle name="SAPBEXHLevel1X 2 2 2 2 6 2" xfId="35107" xr:uid="{00000000-0005-0000-0000-0000146B0000}"/>
    <cellStyle name="SAPBEXHLevel1X 2 2 2 2 7" xfId="27396" xr:uid="{00000000-0005-0000-0000-0000156B0000}"/>
    <cellStyle name="SAPBEXHLevel1X 2 2 2 3" xfId="5890" xr:uid="{00000000-0005-0000-0000-0000166B0000}"/>
    <cellStyle name="SAPBEXHLevel1X 2 2 2 3 2" xfId="6977" xr:uid="{00000000-0005-0000-0000-0000176B0000}"/>
    <cellStyle name="SAPBEXHLevel1X 2 2 2 3 2 2" xfId="20273" xr:uid="{00000000-0005-0000-0000-0000186B0000}"/>
    <cellStyle name="SAPBEXHLevel1X 2 2 2 3 2 2 2" xfId="26043" xr:uid="{00000000-0005-0000-0000-0000196B0000}"/>
    <cellStyle name="SAPBEXHLevel1X 2 2 2 3 2 2 3" xfId="33746" xr:uid="{00000000-0005-0000-0000-00001A6B0000}"/>
    <cellStyle name="SAPBEXHLevel1X 2 2 2 3 2 3" xfId="18121" xr:uid="{00000000-0005-0000-0000-00001B6B0000}"/>
    <cellStyle name="SAPBEXHLevel1X 2 2 2 3 2 3 2" xfId="23923" xr:uid="{00000000-0005-0000-0000-00001C6B0000}"/>
    <cellStyle name="SAPBEXHLevel1X 2 2 2 3 2 3 3" xfId="31620" xr:uid="{00000000-0005-0000-0000-00001D6B0000}"/>
    <cellStyle name="SAPBEXHLevel1X 2 2 2 3 2 4" xfId="16805" xr:uid="{00000000-0005-0000-0000-00001E6B0000}"/>
    <cellStyle name="SAPBEXHLevel1X 2 2 2 3 2 4 2" xfId="30358" xr:uid="{00000000-0005-0000-0000-00001F6B0000}"/>
    <cellStyle name="SAPBEXHLevel1X 2 2 2 3 2 5" xfId="22681" xr:uid="{00000000-0005-0000-0000-0000206B0000}"/>
    <cellStyle name="SAPBEXHLevel1X 2 2 2 3 2 5 2" xfId="36144" xr:uid="{00000000-0005-0000-0000-0000216B0000}"/>
    <cellStyle name="SAPBEXHLevel1X 2 2 2 3 2 6" xfId="28433" xr:uid="{00000000-0005-0000-0000-0000226B0000}"/>
    <cellStyle name="SAPBEXHLevel1X 2 2 2 3 3" xfId="19324" xr:uid="{00000000-0005-0000-0000-0000236B0000}"/>
    <cellStyle name="SAPBEXHLevel1X 2 2 2 3 3 2" xfId="25095" xr:uid="{00000000-0005-0000-0000-0000246B0000}"/>
    <cellStyle name="SAPBEXHLevel1X 2 2 2 3 3 3" xfId="32797" xr:uid="{00000000-0005-0000-0000-0000256B0000}"/>
    <cellStyle name="SAPBEXHLevel1X 2 2 2 3 4" xfId="18095" xr:uid="{00000000-0005-0000-0000-0000266B0000}"/>
    <cellStyle name="SAPBEXHLevel1X 2 2 2 3 4 2" xfId="23897" xr:uid="{00000000-0005-0000-0000-0000276B0000}"/>
    <cellStyle name="SAPBEXHLevel1X 2 2 2 3 4 3" xfId="31594" xr:uid="{00000000-0005-0000-0000-0000286B0000}"/>
    <cellStyle name="SAPBEXHLevel1X 2 2 2 3 5" xfId="15719" xr:uid="{00000000-0005-0000-0000-0000296B0000}"/>
    <cellStyle name="SAPBEXHLevel1X 2 2 2 3 5 2" xfId="29460" xr:uid="{00000000-0005-0000-0000-00002A6B0000}"/>
    <cellStyle name="SAPBEXHLevel1X 2 2 2 3 6" xfId="21782" xr:uid="{00000000-0005-0000-0000-00002B6B0000}"/>
    <cellStyle name="SAPBEXHLevel1X 2 2 2 3 6 2" xfId="35245" xr:uid="{00000000-0005-0000-0000-00002C6B0000}"/>
    <cellStyle name="SAPBEXHLevel1X 2 2 2 3 7" xfId="27534" xr:uid="{00000000-0005-0000-0000-00002D6B0000}"/>
    <cellStyle name="SAPBEXHLevel1X 2 2 2 4" xfId="6222" xr:uid="{00000000-0005-0000-0000-00002E6B0000}"/>
    <cellStyle name="SAPBEXHLevel1X 2 2 2 4 2" xfId="19613" xr:uid="{00000000-0005-0000-0000-00002F6B0000}"/>
    <cellStyle name="SAPBEXHLevel1X 2 2 2 4 2 2" xfId="25383" xr:uid="{00000000-0005-0000-0000-0000306B0000}"/>
    <cellStyle name="SAPBEXHLevel1X 2 2 2 4 2 3" xfId="33086" xr:uid="{00000000-0005-0000-0000-0000316B0000}"/>
    <cellStyle name="SAPBEXHLevel1X 2 2 2 4 3" xfId="20507" xr:uid="{00000000-0005-0000-0000-0000326B0000}"/>
    <cellStyle name="SAPBEXHLevel1X 2 2 2 4 3 2" xfId="26274" xr:uid="{00000000-0005-0000-0000-0000336B0000}"/>
    <cellStyle name="SAPBEXHLevel1X 2 2 2 4 3 3" xfId="33978" xr:uid="{00000000-0005-0000-0000-0000346B0000}"/>
    <cellStyle name="SAPBEXHLevel1X 2 2 2 4 4" xfId="16051" xr:uid="{00000000-0005-0000-0000-0000356B0000}"/>
    <cellStyle name="SAPBEXHLevel1X 2 2 2 4 4 2" xfId="29733" xr:uid="{00000000-0005-0000-0000-0000366B0000}"/>
    <cellStyle name="SAPBEXHLevel1X 2 2 2 4 5" xfId="22055" xr:uid="{00000000-0005-0000-0000-0000376B0000}"/>
    <cellStyle name="SAPBEXHLevel1X 2 2 2 4 5 2" xfId="35518" xr:uid="{00000000-0005-0000-0000-0000386B0000}"/>
    <cellStyle name="SAPBEXHLevel1X 2 2 2 4 6" xfId="27807" xr:uid="{00000000-0005-0000-0000-0000396B0000}"/>
    <cellStyle name="SAPBEXHLevel1X 2 2 2 5" xfId="18661" xr:uid="{00000000-0005-0000-0000-00003A6B0000}"/>
    <cellStyle name="SAPBEXHLevel1X 2 2 2 5 2" xfId="24433" xr:uid="{00000000-0005-0000-0000-00003B6B0000}"/>
    <cellStyle name="SAPBEXHLevel1X 2 2 2 5 3" xfId="32135" xr:uid="{00000000-0005-0000-0000-00003C6B0000}"/>
    <cellStyle name="SAPBEXHLevel1X 2 2 2 6" xfId="17663" xr:uid="{00000000-0005-0000-0000-00003D6B0000}"/>
    <cellStyle name="SAPBEXHLevel1X 2 2 2 6 2" xfId="23480" xr:uid="{00000000-0005-0000-0000-00003E6B0000}"/>
    <cellStyle name="SAPBEXHLevel1X 2 2 2 6 2 2" xfId="36943" xr:uid="{00000000-0005-0000-0000-00003F6B0000}"/>
    <cellStyle name="SAPBEXHLevel1X 2 2 2 6 3" xfId="31170" xr:uid="{00000000-0005-0000-0000-0000406B0000}"/>
    <cellStyle name="SAPBEXHLevel1X 2 2 2 7" xfId="14960" xr:uid="{00000000-0005-0000-0000-0000416B0000}"/>
    <cellStyle name="SAPBEXHLevel1X 2 2 2 7 2" xfId="28833" xr:uid="{00000000-0005-0000-0000-0000426B0000}"/>
    <cellStyle name="SAPBEXHLevel1X 2 2 2 8" xfId="21154" xr:uid="{00000000-0005-0000-0000-0000436B0000}"/>
    <cellStyle name="SAPBEXHLevel1X 2 2 2 8 2" xfId="34617" xr:uid="{00000000-0005-0000-0000-0000446B0000}"/>
    <cellStyle name="SAPBEXHLevel1X 2 2 2 9" xfId="26908" xr:uid="{00000000-0005-0000-0000-0000456B0000}"/>
    <cellStyle name="SAPBEXHLevel1X 2 2 3" xfId="5356" xr:uid="{00000000-0005-0000-0000-0000466B0000}"/>
    <cellStyle name="SAPBEXHLevel1X 2 2 3 2" xfId="6443" xr:uid="{00000000-0005-0000-0000-0000476B0000}"/>
    <cellStyle name="SAPBEXHLevel1X 2 2 3 2 2" xfId="19808" xr:uid="{00000000-0005-0000-0000-0000486B0000}"/>
    <cellStyle name="SAPBEXHLevel1X 2 2 3 2 2 2" xfId="25578" xr:uid="{00000000-0005-0000-0000-0000496B0000}"/>
    <cellStyle name="SAPBEXHLevel1X 2 2 3 2 2 3" xfId="33281" xr:uid="{00000000-0005-0000-0000-00004A6B0000}"/>
    <cellStyle name="SAPBEXHLevel1X 2 2 3 2 3" xfId="17845" xr:uid="{00000000-0005-0000-0000-00004B6B0000}"/>
    <cellStyle name="SAPBEXHLevel1X 2 2 3 2 3 2" xfId="23657" xr:uid="{00000000-0005-0000-0000-00004C6B0000}"/>
    <cellStyle name="SAPBEXHLevel1X 2 2 3 2 3 2 2" xfId="37120" xr:uid="{00000000-0005-0000-0000-00004D6B0000}"/>
    <cellStyle name="SAPBEXHLevel1X 2 2 3 2 3 3" xfId="31349" xr:uid="{00000000-0005-0000-0000-00004E6B0000}"/>
    <cellStyle name="SAPBEXHLevel1X 2 2 3 2 4" xfId="16272" xr:uid="{00000000-0005-0000-0000-00004F6B0000}"/>
    <cellStyle name="SAPBEXHLevel1X 2 2 3 2 4 2" xfId="29918" xr:uid="{00000000-0005-0000-0000-0000506B0000}"/>
    <cellStyle name="SAPBEXHLevel1X 2 2 3 2 5" xfId="22240" xr:uid="{00000000-0005-0000-0000-0000516B0000}"/>
    <cellStyle name="SAPBEXHLevel1X 2 2 3 2 5 2" xfId="35703" xr:uid="{00000000-0005-0000-0000-0000526B0000}"/>
    <cellStyle name="SAPBEXHLevel1X 2 2 3 2 6" xfId="27992" xr:uid="{00000000-0005-0000-0000-0000536B0000}"/>
    <cellStyle name="SAPBEXHLevel1X 2 2 3 3" xfId="18857" xr:uid="{00000000-0005-0000-0000-0000546B0000}"/>
    <cellStyle name="SAPBEXHLevel1X 2 2 3 3 2" xfId="24629" xr:uid="{00000000-0005-0000-0000-0000556B0000}"/>
    <cellStyle name="SAPBEXHLevel1X 2 2 3 3 3" xfId="32331" xr:uid="{00000000-0005-0000-0000-0000566B0000}"/>
    <cellStyle name="SAPBEXHLevel1X 2 2 3 4" xfId="17166" xr:uid="{00000000-0005-0000-0000-0000576B0000}"/>
    <cellStyle name="SAPBEXHLevel1X 2 2 3 4 2" xfId="23007" xr:uid="{00000000-0005-0000-0000-0000586B0000}"/>
    <cellStyle name="SAPBEXHLevel1X 2 2 3 4 2 2" xfId="36470" xr:uid="{00000000-0005-0000-0000-0000596B0000}"/>
    <cellStyle name="SAPBEXHLevel1X 2 2 3 4 3" xfId="30688" xr:uid="{00000000-0005-0000-0000-00005A6B0000}"/>
    <cellStyle name="SAPBEXHLevel1X 2 2 3 5" xfId="15186" xr:uid="{00000000-0005-0000-0000-00005B6B0000}"/>
    <cellStyle name="SAPBEXHLevel1X 2 2 3 5 2" xfId="29020" xr:uid="{00000000-0005-0000-0000-00005C6B0000}"/>
    <cellStyle name="SAPBEXHLevel1X 2 2 3 6" xfId="21341" xr:uid="{00000000-0005-0000-0000-00005D6B0000}"/>
    <cellStyle name="SAPBEXHLevel1X 2 2 3 6 2" xfId="34804" xr:uid="{00000000-0005-0000-0000-00005E6B0000}"/>
    <cellStyle name="SAPBEXHLevel1X 2 2 3 7" xfId="27093" xr:uid="{00000000-0005-0000-0000-00005F6B0000}"/>
    <cellStyle name="SAPBEXHLevel1X 2 2 4" xfId="5477" xr:uid="{00000000-0005-0000-0000-0000606B0000}"/>
    <cellStyle name="SAPBEXHLevel1X 2 2 4 2" xfId="6564" xr:uid="{00000000-0005-0000-0000-0000616B0000}"/>
    <cellStyle name="SAPBEXHLevel1X 2 2 4 2 2" xfId="19921" xr:uid="{00000000-0005-0000-0000-0000626B0000}"/>
    <cellStyle name="SAPBEXHLevel1X 2 2 4 2 2 2" xfId="25691" xr:uid="{00000000-0005-0000-0000-0000636B0000}"/>
    <cellStyle name="SAPBEXHLevel1X 2 2 4 2 2 3" xfId="33394" xr:uid="{00000000-0005-0000-0000-0000646B0000}"/>
    <cellStyle name="SAPBEXHLevel1X 2 2 4 2 3" xfId="20852" xr:uid="{00000000-0005-0000-0000-0000656B0000}"/>
    <cellStyle name="SAPBEXHLevel1X 2 2 4 2 3 2" xfId="26612" xr:uid="{00000000-0005-0000-0000-0000666B0000}"/>
    <cellStyle name="SAPBEXHLevel1X 2 2 4 2 3 3" xfId="34317" xr:uid="{00000000-0005-0000-0000-0000676B0000}"/>
    <cellStyle name="SAPBEXHLevel1X 2 2 4 2 4" xfId="16393" xr:uid="{00000000-0005-0000-0000-0000686B0000}"/>
    <cellStyle name="SAPBEXHLevel1X 2 2 4 2 4 2" xfId="30028" xr:uid="{00000000-0005-0000-0000-0000696B0000}"/>
    <cellStyle name="SAPBEXHLevel1X 2 2 4 2 5" xfId="22350" xr:uid="{00000000-0005-0000-0000-00006A6B0000}"/>
    <cellStyle name="SAPBEXHLevel1X 2 2 4 2 5 2" xfId="35813" xr:uid="{00000000-0005-0000-0000-00006B6B0000}"/>
    <cellStyle name="SAPBEXHLevel1X 2 2 4 2 6" xfId="28102" xr:uid="{00000000-0005-0000-0000-00006C6B0000}"/>
    <cellStyle name="SAPBEXHLevel1X 2 2 4 3" xfId="18970" xr:uid="{00000000-0005-0000-0000-00006D6B0000}"/>
    <cellStyle name="SAPBEXHLevel1X 2 2 4 3 2" xfId="24742" xr:uid="{00000000-0005-0000-0000-00006E6B0000}"/>
    <cellStyle name="SAPBEXHLevel1X 2 2 4 3 3" xfId="32444" xr:uid="{00000000-0005-0000-0000-00006F6B0000}"/>
    <cellStyle name="SAPBEXHLevel1X 2 2 4 4" xfId="20608" xr:uid="{00000000-0005-0000-0000-0000706B0000}"/>
    <cellStyle name="SAPBEXHLevel1X 2 2 4 4 2" xfId="26372" xr:uid="{00000000-0005-0000-0000-0000716B0000}"/>
    <cellStyle name="SAPBEXHLevel1X 2 2 4 4 3" xfId="34077" xr:uid="{00000000-0005-0000-0000-0000726B0000}"/>
    <cellStyle name="SAPBEXHLevel1X 2 2 4 5" xfId="15307" xr:uid="{00000000-0005-0000-0000-0000736B0000}"/>
    <cellStyle name="SAPBEXHLevel1X 2 2 4 5 2" xfId="29130" xr:uid="{00000000-0005-0000-0000-0000746B0000}"/>
    <cellStyle name="SAPBEXHLevel1X 2 2 4 6" xfId="21451" xr:uid="{00000000-0005-0000-0000-0000756B0000}"/>
    <cellStyle name="SAPBEXHLevel1X 2 2 4 6 2" xfId="34914" xr:uid="{00000000-0005-0000-0000-0000766B0000}"/>
    <cellStyle name="SAPBEXHLevel1X 2 2 4 7" xfId="27203" xr:uid="{00000000-0005-0000-0000-0000776B0000}"/>
    <cellStyle name="SAPBEXHLevel1X 2 2 5" xfId="17280" xr:uid="{00000000-0005-0000-0000-0000786B0000}"/>
    <cellStyle name="SAPBEXHLevel1X 2 2 5 2" xfId="23110" xr:uid="{00000000-0005-0000-0000-0000796B0000}"/>
    <cellStyle name="SAPBEXHLevel1X 2 2 5 2 2" xfId="36573" xr:uid="{00000000-0005-0000-0000-00007A6B0000}"/>
    <cellStyle name="SAPBEXHLevel1X 2 2 5 3" xfId="30797" xr:uid="{00000000-0005-0000-0000-00007B6B0000}"/>
    <cellStyle name="SAPBEXHLevel1X 2 2 6" xfId="20744" xr:uid="{00000000-0005-0000-0000-00007C6B0000}"/>
    <cellStyle name="SAPBEXHLevel1X 2 2 6 2" xfId="26507" xr:uid="{00000000-0005-0000-0000-00007D6B0000}"/>
    <cellStyle name="SAPBEXHLevel1X 2 2 6 3" xfId="34212" xr:uid="{00000000-0005-0000-0000-00007E6B0000}"/>
    <cellStyle name="SAPBEXHLevel1X 2 2 7" xfId="12220" xr:uid="{00000000-0005-0000-0000-00007F6B0000}"/>
    <cellStyle name="SAPBEXHLevel1X 2 2 7 2" xfId="28585" xr:uid="{00000000-0005-0000-0000-0000806B0000}"/>
    <cellStyle name="SAPBEXHLevel1X 2 3" xfId="5096" xr:uid="{00000000-0005-0000-0000-0000816B0000}"/>
    <cellStyle name="SAPBEXHLevel1X 2 3 10" xfId="10700" xr:uid="{00000000-0005-0000-0000-0000826B0000}"/>
    <cellStyle name="SAPBEXHLevel1X 2 3 2" xfId="5684" xr:uid="{00000000-0005-0000-0000-0000836B0000}"/>
    <cellStyle name="SAPBEXHLevel1X 2 3 2 2" xfId="6771" xr:uid="{00000000-0005-0000-0000-0000846B0000}"/>
    <cellStyle name="SAPBEXHLevel1X 2 3 2 2 2" xfId="20093" xr:uid="{00000000-0005-0000-0000-0000856B0000}"/>
    <cellStyle name="SAPBEXHLevel1X 2 3 2 2 2 2" xfId="25863" xr:uid="{00000000-0005-0000-0000-0000866B0000}"/>
    <cellStyle name="SAPBEXHLevel1X 2 3 2 2 2 3" xfId="33566" xr:uid="{00000000-0005-0000-0000-0000876B0000}"/>
    <cellStyle name="SAPBEXHLevel1X 2 3 2 2 3" xfId="17188" xr:uid="{00000000-0005-0000-0000-0000886B0000}"/>
    <cellStyle name="SAPBEXHLevel1X 2 3 2 2 3 2" xfId="23027" xr:uid="{00000000-0005-0000-0000-0000896B0000}"/>
    <cellStyle name="SAPBEXHLevel1X 2 3 2 2 3 2 2" xfId="36490" xr:uid="{00000000-0005-0000-0000-00008A6B0000}"/>
    <cellStyle name="SAPBEXHLevel1X 2 3 2 2 3 3" xfId="30709" xr:uid="{00000000-0005-0000-0000-00008B6B0000}"/>
    <cellStyle name="SAPBEXHLevel1X 2 3 2 2 4" xfId="16599" xr:uid="{00000000-0005-0000-0000-00008C6B0000}"/>
    <cellStyle name="SAPBEXHLevel1X 2 3 2 2 4 2" xfId="30186" xr:uid="{00000000-0005-0000-0000-00008D6B0000}"/>
    <cellStyle name="SAPBEXHLevel1X 2 3 2 2 5" xfId="22509" xr:uid="{00000000-0005-0000-0000-00008E6B0000}"/>
    <cellStyle name="SAPBEXHLevel1X 2 3 2 2 5 2" xfId="35972" xr:uid="{00000000-0005-0000-0000-00008F6B0000}"/>
    <cellStyle name="SAPBEXHLevel1X 2 3 2 2 6" xfId="28261" xr:uid="{00000000-0005-0000-0000-0000906B0000}"/>
    <cellStyle name="SAPBEXHLevel1X 2 3 2 2 7" xfId="11721" xr:uid="{00000000-0005-0000-0000-0000916B0000}"/>
    <cellStyle name="SAPBEXHLevel1X 2 3 2 3" xfId="19143" xr:uid="{00000000-0005-0000-0000-0000926B0000}"/>
    <cellStyle name="SAPBEXHLevel1X 2 3 2 3 2" xfId="24914" xr:uid="{00000000-0005-0000-0000-0000936B0000}"/>
    <cellStyle name="SAPBEXHLevel1X 2 3 2 3 3" xfId="32616" xr:uid="{00000000-0005-0000-0000-0000946B0000}"/>
    <cellStyle name="SAPBEXHLevel1X 2 3 2 4" xfId="20528" xr:uid="{00000000-0005-0000-0000-0000956B0000}"/>
    <cellStyle name="SAPBEXHLevel1X 2 3 2 4 2" xfId="26293" xr:uid="{00000000-0005-0000-0000-0000966B0000}"/>
    <cellStyle name="SAPBEXHLevel1X 2 3 2 4 3" xfId="33997" xr:uid="{00000000-0005-0000-0000-0000976B0000}"/>
    <cellStyle name="SAPBEXHLevel1X 2 3 2 5" xfId="15513" xr:uid="{00000000-0005-0000-0000-0000986B0000}"/>
    <cellStyle name="SAPBEXHLevel1X 2 3 2 5 2" xfId="29288" xr:uid="{00000000-0005-0000-0000-0000996B0000}"/>
    <cellStyle name="SAPBEXHLevel1X 2 3 2 6" xfId="21610" xr:uid="{00000000-0005-0000-0000-00009A6B0000}"/>
    <cellStyle name="SAPBEXHLevel1X 2 3 2 6 2" xfId="35073" xr:uid="{00000000-0005-0000-0000-00009B6B0000}"/>
    <cellStyle name="SAPBEXHLevel1X 2 3 2 7" xfId="27362" xr:uid="{00000000-0005-0000-0000-00009C6B0000}"/>
    <cellStyle name="SAPBEXHLevel1X 2 3 2 8" xfId="11060" xr:uid="{00000000-0005-0000-0000-00009D6B0000}"/>
    <cellStyle name="SAPBEXHLevel1X 2 3 3" xfId="5856" xr:uid="{00000000-0005-0000-0000-00009E6B0000}"/>
    <cellStyle name="SAPBEXHLevel1X 2 3 3 2" xfId="6943" xr:uid="{00000000-0005-0000-0000-00009F6B0000}"/>
    <cellStyle name="SAPBEXHLevel1X 2 3 3 2 2" xfId="20239" xr:uid="{00000000-0005-0000-0000-0000A06B0000}"/>
    <cellStyle name="SAPBEXHLevel1X 2 3 3 2 2 2" xfId="26009" xr:uid="{00000000-0005-0000-0000-0000A16B0000}"/>
    <cellStyle name="SAPBEXHLevel1X 2 3 3 2 2 3" xfId="33712" xr:uid="{00000000-0005-0000-0000-0000A26B0000}"/>
    <cellStyle name="SAPBEXHLevel1X 2 3 3 2 3" xfId="17399" xr:uid="{00000000-0005-0000-0000-0000A36B0000}"/>
    <cellStyle name="SAPBEXHLevel1X 2 3 3 2 3 2" xfId="23225" xr:uid="{00000000-0005-0000-0000-0000A46B0000}"/>
    <cellStyle name="SAPBEXHLevel1X 2 3 3 2 3 2 2" xfId="36688" xr:uid="{00000000-0005-0000-0000-0000A56B0000}"/>
    <cellStyle name="SAPBEXHLevel1X 2 3 3 2 3 3" xfId="30913" xr:uid="{00000000-0005-0000-0000-0000A66B0000}"/>
    <cellStyle name="SAPBEXHLevel1X 2 3 3 2 4" xfId="16771" xr:uid="{00000000-0005-0000-0000-0000A76B0000}"/>
    <cellStyle name="SAPBEXHLevel1X 2 3 3 2 4 2" xfId="30324" xr:uid="{00000000-0005-0000-0000-0000A86B0000}"/>
    <cellStyle name="SAPBEXHLevel1X 2 3 3 2 5" xfId="22647" xr:uid="{00000000-0005-0000-0000-0000A96B0000}"/>
    <cellStyle name="SAPBEXHLevel1X 2 3 3 2 5 2" xfId="36110" xr:uid="{00000000-0005-0000-0000-0000AA6B0000}"/>
    <cellStyle name="SAPBEXHLevel1X 2 3 3 2 6" xfId="28399" xr:uid="{00000000-0005-0000-0000-0000AB6B0000}"/>
    <cellStyle name="SAPBEXHLevel1X 2 3 3 2 7" xfId="11822" xr:uid="{00000000-0005-0000-0000-0000AC6B0000}"/>
    <cellStyle name="SAPBEXHLevel1X 2 3 3 3" xfId="19290" xr:uid="{00000000-0005-0000-0000-0000AD6B0000}"/>
    <cellStyle name="SAPBEXHLevel1X 2 3 3 3 2" xfId="25061" xr:uid="{00000000-0005-0000-0000-0000AE6B0000}"/>
    <cellStyle name="SAPBEXHLevel1X 2 3 3 3 3" xfId="32763" xr:uid="{00000000-0005-0000-0000-0000AF6B0000}"/>
    <cellStyle name="SAPBEXHLevel1X 2 3 3 4" xfId="17694" xr:uid="{00000000-0005-0000-0000-0000B06B0000}"/>
    <cellStyle name="SAPBEXHLevel1X 2 3 3 4 2" xfId="23509" xr:uid="{00000000-0005-0000-0000-0000B16B0000}"/>
    <cellStyle name="SAPBEXHLevel1X 2 3 3 4 2 2" xfId="36972" xr:uid="{00000000-0005-0000-0000-0000B26B0000}"/>
    <cellStyle name="SAPBEXHLevel1X 2 3 3 4 3" xfId="31200" xr:uid="{00000000-0005-0000-0000-0000B36B0000}"/>
    <cellStyle name="SAPBEXHLevel1X 2 3 3 5" xfId="15685" xr:uid="{00000000-0005-0000-0000-0000B46B0000}"/>
    <cellStyle name="SAPBEXHLevel1X 2 3 3 5 2" xfId="29426" xr:uid="{00000000-0005-0000-0000-0000B56B0000}"/>
    <cellStyle name="SAPBEXHLevel1X 2 3 3 6" xfId="21748" xr:uid="{00000000-0005-0000-0000-0000B66B0000}"/>
    <cellStyle name="SAPBEXHLevel1X 2 3 3 6 2" xfId="35211" xr:uid="{00000000-0005-0000-0000-0000B76B0000}"/>
    <cellStyle name="SAPBEXHLevel1X 2 3 3 7" xfId="27500" xr:uid="{00000000-0005-0000-0000-0000B86B0000}"/>
    <cellStyle name="SAPBEXHLevel1X 2 3 3 8" xfId="11161" xr:uid="{00000000-0005-0000-0000-0000B96B0000}"/>
    <cellStyle name="SAPBEXHLevel1X 2 3 4" xfId="6188" xr:uid="{00000000-0005-0000-0000-0000BA6B0000}"/>
    <cellStyle name="SAPBEXHLevel1X 2 3 4 2" xfId="19579" xr:uid="{00000000-0005-0000-0000-0000BB6B0000}"/>
    <cellStyle name="SAPBEXHLevel1X 2 3 4 2 2" xfId="25349" xr:uid="{00000000-0005-0000-0000-0000BC6B0000}"/>
    <cellStyle name="SAPBEXHLevel1X 2 3 4 2 3" xfId="33052" xr:uid="{00000000-0005-0000-0000-0000BD6B0000}"/>
    <cellStyle name="SAPBEXHLevel1X 2 3 4 3" xfId="17644" xr:uid="{00000000-0005-0000-0000-0000BE6B0000}"/>
    <cellStyle name="SAPBEXHLevel1X 2 3 4 3 2" xfId="23462" xr:uid="{00000000-0005-0000-0000-0000BF6B0000}"/>
    <cellStyle name="SAPBEXHLevel1X 2 3 4 3 2 2" xfId="36925" xr:uid="{00000000-0005-0000-0000-0000C06B0000}"/>
    <cellStyle name="SAPBEXHLevel1X 2 3 4 3 3" xfId="31152" xr:uid="{00000000-0005-0000-0000-0000C16B0000}"/>
    <cellStyle name="SAPBEXHLevel1X 2 3 4 4" xfId="16017" xr:uid="{00000000-0005-0000-0000-0000C26B0000}"/>
    <cellStyle name="SAPBEXHLevel1X 2 3 4 4 2" xfId="29699" xr:uid="{00000000-0005-0000-0000-0000C36B0000}"/>
    <cellStyle name="SAPBEXHLevel1X 2 3 4 5" xfId="22021" xr:uid="{00000000-0005-0000-0000-0000C46B0000}"/>
    <cellStyle name="SAPBEXHLevel1X 2 3 4 5 2" xfId="35484" xr:uid="{00000000-0005-0000-0000-0000C56B0000}"/>
    <cellStyle name="SAPBEXHLevel1X 2 3 4 6" xfId="27773" xr:uid="{00000000-0005-0000-0000-0000C66B0000}"/>
    <cellStyle name="SAPBEXHLevel1X 2 3 4 7" xfId="11363" xr:uid="{00000000-0005-0000-0000-0000C76B0000}"/>
    <cellStyle name="SAPBEXHLevel1X 2 3 5" xfId="18627" xr:uid="{00000000-0005-0000-0000-0000C86B0000}"/>
    <cellStyle name="SAPBEXHLevel1X 2 3 5 2" xfId="24399" xr:uid="{00000000-0005-0000-0000-0000C96B0000}"/>
    <cellStyle name="SAPBEXHLevel1X 2 3 5 3" xfId="32101" xr:uid="{00000000-0005-0000-0000-0000CA6B0000}"/>
    <cellStyle name="SAPBEXHLevel1X 2 3 6" xfId="17276" xr:uid="{00000000-0005-0000-0000-0000CB6B0000}"/>
    <cellStyle name="SAPBEXHLevel1X 2 3 6 2" xfId="23106" xr:uid="{00000000-0005-0000-0000-0000CC6B0000}"/>
    <cellStyle name="SAPBEXHLevel1X 2 3 6 2 2" xfId="36569" xr:uid="{00000000-0005-0000-0000-0000CD6B0000}"/>
    <cellStyle name="SAPBEXHLevel1X 2 3 6 3" xfId="30793" xr:uid="{00000000-0005-0000-0000-0000CE6B0000}"/>
    <cellStyle name="SAPBEXHLevel1X 2 3 7" xfId="14926" xr:uid="{00000000-0005-0000-0000-0000CF6B0000}"/>
    <cellStyle name="SAPBEXHLevel1X 2 3 7 2" xfId="28799" xr:uid="{00000000-0005-0000-0000-0000D06B0000}"/>
    <cellStyle name="SAPBEXHLevel1X 2 3 8" xfId="21120" xr:uid="{00000000-0005-0000-0000-0000D16B0000}"/>
    <cellStyle name="SAPBEXHLevel1X 2 3 8 2" xfId="34583" xr:uid="{00000000-0005-0000-0000-0000D26B0000}"/>
    <cellStyle name="SAPBEXHLevel1X 2 3 9" xfId="26874" xr:uid="{00000000-0005-0000-0000-0000D36B0000}"/>
    <cellStyle name="SAPBEXHLevel1X 2 4" xfId="5313" xr:uid="{00000000-0005-0000-0000-0000D46B0000}"/>
    <cellStyle name="SAPBEXHLevel1X 2 4 2" xfId="6400" xr:uid="{00000000-0005-0000-0000-0000D56B0000}"/>
    <cellStyle name="SAPBEXHLevel1X 2 4 2 2" xfId="19766" xr:uid="{00000000-0005-0000-0000-0000D66B0000}"/>
    <cellStyle name="SAPBEXHLevel1X 2 4 2 2 2" xfId="25536" xr:uid="{00000000-0005-0000-0000-0000D76B0000}"/>
    <cellStyle name="SAPBEXHLevel1X 2 4 2 2 3" xfId="33239" xr:uid="{00000000-0005-0000-0000-0000D86B0000}"/>
    <cellStyle name="SAPBEXHLevel1X 2 4 2 3" xfId="19494" xr:uid="{00000000-0005-0000-0000-0000D96B0000}"/>
    <cellStyle name="SAPBEXHLevel1X 2 4 2 3 2" xfId="25264" xr:uid="{00000000-0005-0000-0000-0000DA6B0000}"/>
    <cellStyle name="SAPBEXHLevel1X 2 4 2 3 3" xfId="32967" xr:uid="{00000000-0005-0000-0000-0000DB6B0000}"/>
    <cellStyle name="SAPBEXHLevel1X 2 4 2 4" xfId="16229" xr:uid="{00000000-0005-0000-0000-0000DC6B0000}"/>
    <cellStyle name="SAPBEXHLevel1X 2 4 2 4 2" xfId="29876" xr:uid="{00000000-0005-0000-0000-0000DD6B0000}"/>
    <cellStyle name="SAPBEXHLevel1X 2 4 2 5" xfId="22198" xr:uid="{00000000-0005-0000-0000-0000DE6B0000}"/>
    <cellStyle name="SAPBEXHLevel1X 2 4 2 5 2" xfId="35661" xr:uid="{00000000-0005-0000-0000-0000DF6B0000}"/>
    <cellStyle name="SAPBEXHLevel1X 2 4 2 6" xfId="27950" xr:uid="{00000000-0005-0000-0000-0000E06B0000}"/>
    <cellStyle name="SAPBEXHLevel1X 2 4 2 7" xfId="11512" xr:uid="{00000000-0005-0000-0000-0000E16B0000}"/>
    <cellStyle name="SAPBEXHLevel1X 2 4 3" xfId="18814" xr:uid="{00000000-0005-0000-0000-0000E26B0000}"/>
    <cellStyle name="SAPBEXHLevel1X 2 4 3 2" xfId="24586" xr:uid="{00000000-0005-0000-0000-0000E36B0000}"/>
    <cellStyle name="SAPBEXHLevel1X 2 4 3 3" xfId="32288" xr:uid="{00000000-0005-0000-0000-0000E46B0000}"/>
    <cellStyle name="SAPBEXHLevel1X 2 4 4" xfId="17568" xr:uid="{00000000-0005-0000-0000-0000E56B0000}"/>
    <cellStyle name="SAPBEXHLevel1X 2 4 4 2" xfId="23388" xr:uid="{00000000-0005-0000-0000-0000E66B0000}"/>
    <cellStyle name="SAPBEXHLevel1X 2 4 4 2 2" xfId="36851" xr:uid="{00000000-0005-0000-0000-0000E76B0000}"/>
    <cellStyle name="SAPBEXHLevel1X 2 4 4 3" xfId="31077" xr:uid="{00000000-0005-0000-0000-0000E86B0000}"/>
    <cellStyle name="SAPBEXHLevel1X 2 4 5" xfId="15143" xr:uid="{00000000-0005-0000-0000-0000E96B0000}"/>
    <cellStyle name="SAPBEXHLevel1X 2 4 5 2" xfId="28978" xr:uid="{00000000-0005-0000-0000-0000EA6B0000}"/>
    <cellStyle name="SAPBEXHLevel1X 2 4 6" xfId="21299" xr:uid="{00000000-0005-0000-0000-0000EB6B0000}"/>
    <cellStyle name="SAPBEXHLevel1X 2 4 6 2" xfId="34762" xr:uid="{00000000-0005-0000-0000-0000EC6B0000}"/>
    <cellStyle name="SAPBEXHLevel1X 2 4 7" xfId="27051" xr:uid="{00000000-0005-0000-0000-0000ED6B0000}"/>
    <cellStyle name="SAPBEXHLevel1X 2 4 8" xfId="10851" xr:uid="{00000000-0005-0000-0000-0000EE6B0000}"/>
    <cellStyle name="SAPBEXHLevel1X 2 5" xfId="5380" xr:uid="{00000000-0005-0000-0000-0000EF6B0000}"/>
    <cellStyle name="SAPBEXHLevel1X 2 5 2" xfId="6467" xr:uid="{00000000-0005-0000-0000-0000F06B0000}"/>
    <cellStyle name="SAPBEXHLevel1X 2 5 2 2" xfId="19832" xr:uid="{00000000-0005-0000-0000-0000F16B0000}"/>
    <cellStyle name="SAPBEXHLevel1X 2 5 2 2 2" xfId="25602" xr:uid="{00000000-0005-0000-0000-0000F26B0000}"/>
    <cellStyle name="SAPBEXHLevel1X 2 5 2 2 3" xfId="33305" xr:uid="{00000000-0005-0000-0000-0000F36B0000}"/>
    <cellStyle name="SAPBEXHLevel1X 2 5 2 3" xfId="17822" xr:uid="{00000000-0005-0000-0000-0000F46B0000}"/>
    <cellStyle name="SAPBEXHLevel1X 2 5 2 3 2" xfId="23636" xr:uid="{00000000-0005-0000-0000-0000F56B0000}"/>
    <cellStyle name="SAPBEXHLevel1X 2 5 2 3 2 2" xfId="37099" xr:uid="{00000000-0005-0000-0000-0000F66B0000}"/>
    <cellStyle name="SAPBEXHLevel1X 2 5 2 3 3" xfId="31328" xr:uid="{00000000-0005-0000-0000-0000F76B0000}"/>
    <cellStyle name="SAPBEXHLevel1X 2 5 2 4" xfId="16296" xr:uid="{00000000-0005-0000-0000-0000F86B0000}"/>
    <cellStyle name="SAPBEXHLevel1X 2 5 2 4 2" xfId="29942" xr:uid="{00000000-0005-0000-0000-0000F96B0000}"/>
    <cellStyle name="SAPBEXHLevel1X 2 5 2 5" xfId="22264" xr:uid="{00000000-0005-0000-0000-0000FA6B0000}"/>
    <cellStyle name="SAPBEXHLevel1X 2 5 2 5 2" xfId="35727" xr:uid="{00000000-0005-0000-0000-0000FB6B0000}"/>
    <cellStyle name="SAPBEXHLevel1X 2 5 2 6" xfId="28016" xr:uid="{00000000-0005-0000-0000-0000FC6B0000}"/>
    <cellStyle name="SAPBEXHLevel1X 2 5 2 7" xfId="11548" xr:uid="{00000000-0005-0000-0000-0000FD6B0000}"/>
    <cellStyle name="SAPBEXHLevel1X 2 5 3" xfId="18881" xr:uid="{00000000-0005-0000-0000-0000FE6B0000}"/>
    <cellStyle name="SAPBEXHLevel1X 2 5 3 2" xfId="24653" xr:uid="{00000000-0005-0000-0000-0000FF6B0000}"/>
    <cellStyle name="SAPBEXHLevel1X 2 5 3 3" xfId="32355" xr:uid="{00000000-0005-0000-0000-0000006C0000}"/>
    <cellStyle name="SAPBEXHLevel1X 2 5 4" xfId="18181" xr:uid="{00000000-0005-0000-0000-0000016C0000}"/>
    <cellStyle name="SAPBEXHLevel1X 2 5 4 2" xfId="23979" xr:uid="{00000000-0005-0000-0000-0000026C0000}"/>
    <cellStyle name="SAPBEXHLevel1X 2 5 4 3" xfId="31677" xr:uid="{00000000-0005-0000-0000-0000036C0000}"/>
    <cellStyle name="SAPBEXHLevel1X 2 5 5" xfId="15210" xr:uid="{00000000-0005-0000-0000-0000046C0000}"/>
    <cellStyle name="SAPBEXHLevel1X 2 5 5 2" xfId="29044" xr:uid="{00000000-0005-0000-0000-0000056C0000}"/>
    <cellStyle name="SAPBEXHLevel1X 2 5 6" xfId="21365" xr:uid="{00000000-0005-0000-0000-0000066C0000}"/>
    <cellStyle name="SAPBEXHLevel1X 2 5 6 2" xfId="34828" xr:uid="{00000000-0005-0000-0000-0000076C0000}"/>
    <cellStyle name="SAPBEXHLevel1X 2 5 7" xfId="27117" xr:uid="{00000000-0005-0000-0000-0000086C0000}"/>
    <cellStyle name="SAPBEXHLevel1X 2 5 8" xfId="10887" xr:uid="{00000000-0005-0000-0000-0000096C0000}"/>
    <cellStyle name="SAPBEXHLevel1X 2 6" xfId="17143" xr:uid="{00000000-0005-0000-0000-00000A6C0000}"/>
    <cellStyle name="SAPBEXHLevel1X 2 6 2" xfId="22984" xr:uid="{00000000-0005-0000-0000-00000B6C0000}"/>
    <cellStyle name="SAPBEXHLevel1X 2 6 2 2" xfId="36447" xr:uid="{00000000-0005-0000-0000-00000C6C0000}"/>
    <cellStyle name="SAPBEXHLevel1X 2 6 3" xfId="30665" xr:uid="{00000000-0005-0000-0000-00000D6C0000}"/>
    <cellStyle name="SAPBEXHLevel1X 2 7" xfId="17732" xr:uid="{00000000-0005-0000-0000-00000E6C0000}"/>
    <cellStyle name="SAPBEXHLevel1X 2 7 2" xfId="23547" xr:uid="{00000000-0005-0000-0000-00000F6C0000}"/>
    <cellStyle name="SAPBEXHLevel1X 2 7 2 2" xfId="37010" xr:uid="{00000000-0005-0000-0000-0000106C0000}"/>
    <cellStyle name="SAPBEXHLevel1X 2 7 3" xfId="31238" xr:uid="{00000000-0005-0000-0000-0000116C0000}"/>
    <cellStyle name="SAPBEXHLevel1X 2 8" xfId="14855" xr:uid="{00000000-0005-0000-0000-0000126C0000}"/>
    <cellStyle name="SAPBEXHLevel1X 2 8 2" xfId="28740" xr:uid="{00000000-0005-0000-0000-0000136C0000}"/>
    <cellStyle name="SAPBEXHLevel1X 3" xfId="906" xr:uid="{00000000-0005-0000-0000-0000146C0000}"/>
    <cellStyle name="SAPBEXHLevel1X 3 2" xfId="5117" xr:uid="{00000000-0005-0000-0000-0000156C0000}"/>
    <cellStyle name="SAPBEXHLevel1X 3 2 2" xfId="5705" xr:uid="{00000000-0005-0000-0000-0000166C0000}"/>
    <cellStyle name="SAPBEXHLevel1X 3 2 2 2" xfId="6792" xr:uid="{00000000-0005-0000-0000-0000176C0000}"/>
    <cellStyle name="SAPBEXHLevel1X 3 2 2 2 2" xfId="20114" xr:uid="{00000000-0005-0000-0000-0000186C0000}"/>
    <cellStyle name="SAPBEXHLevel1X 3 2 2 2 2 2" xfId="25884" xr:uid="{00000000-0005-0000-0000-0000196C0000}"/>
    <cellStyle name="SAPBEXHLevel1X 3 2 2 2 2 3" xfId="33587" xr:uid="{00000000-0005-0000-0000-00001A6C0000}"/>
    <cellStyle name="SAPBEXHLevel1X 3 2 2 2 3" xfId="16947" xr:uid="{00000000-0005-0000-0000-00001B6C0000}"/>
    <cellStyle name="SAPBEXHLevel1X 3 2 2 2 3 2" xfId="22798" xr:uid="{00000000-0005-0000-0000-00001C6C0000}"/>
    <cellStyle name="SAPBEXHLevel1X 3 2 2 2 3 2 2" xfId="36261" xr:uid="{00000000-0005-0000-0000-00001D6C0000}"/>
    <cellStyle name="SAPBEXHLevel1X 3 2 2 2 3 3" xfId="30476" xr:uid="{00000000-0005-0000-0000-00001E6C0000}"/>
    <cellStyle name="SAPBEXHLevel1X 3 2 2 2 4" xfId="16620" xr:uid="{00000000-0005-0000-0000-00001F6C0000}"/>
    <cellStyle name="SAPBEXHLevel1X 3 2 2 2 4 2" xfId="30207" xr:uid="{00000000-0005-0000-0000-0000206C0000}"/>
    <cellStyle name="SAPBEXHLevel1X 3 2 2 2 5" xfId="22530" xr:uid="{00000000-0005-0000-0000-0000216C0000}"/>
    <cellStyle name="SAPBEXHLevel1X 3 2 2 2 5 2" xfId="35993" xr:uid="{00000000-0005-0000-0000-0000226C0000}"/>
    <cellStyle name="SAPBEXHLevel1X 3 2 2 2 6" xfId="28282" xr:uid="{00000000-0005-0000-0000-0000236C0000}"/>
    <cellStyle name="SAPBEXHLevel1X 3 2 2 3" xfId="19164" xr:uid="{00000000-0005-0000-0000-0000246C0000}"/>
    <cellStyle name="SAPBEXHLevel1X 3 2 2 3 2" xfId="24935" xr:uid="{00000000-0005-0000-0000-0000256C0000}"/>
    <cellStyle name="SAPBEXHLevel1X 3 2 2 3 3" xfId="32637" xr:uid="{00000000-0005-0000-0000-0000266C0000}"/>
    <cellStyle name="SAPBEXHLevel1X 3 2 2 4" xfId="19643" xr:uid="{00000000-0005-0000-0000-0000276C0000}"/>
    <cellStyle name="SAPBEXHLevel1X 3 2 2 4 2" xfId="25413" xr:uid="{00000000-0005-0000-0000-0000286C0000}"/>
    <cellStyle name="SAPBEXHLevel1X 3 2 2 4 3" xfId="33116" xr:uid="{00000000-0005-0000-0000-0000296C0000}"/>
    <cellStyle name="SAPBEXHLevel1X 3 2 2 5" xfId="15534" xr:uid="{00000000-0005-0000-0000-00002A6C0000}"/>
    <cellStyle name="SAPBEXHLevel1X 3 2 2 5 2" xfId="29309" xr:uid="{00000000-0005-0000-0000-00002B6C0000}"/>
    <cellStyle name="SAPBEXHLevel1X 3 2 2 6" xfId="21631" xr:uid="{00000000-0005-0000-0000-00002C6C0000}"/>
    <cellStyle name="SAPBEXHLevel1X 3 2 2 6 2" xfId="35094" xr:uid="{00000000-0005-0000-0000-00002D6C0000}"/>
    <cellStyle name="SAPBEXHLevel1X 3 2 2 7" xfId="27383" xr:uid="{00000000-0005-0000-0000-00002E6C0000}"/>
    <cellStyle name="SAPBEXHLevel1X 3 2 3" xfId="5877" xr:uid="{00000000-0005-0000-0000-00002F6C0000}"/>
    <cellStyle name="SAPBEXHLevel1X 3 2 3 2" xfId="6964" xr:uid="{00000000-0005-0000-0000-0000306C0000}"/>
    <cellStyle name="SAPBEXHLevel1X 3 2 3 2 2" xfId="20260" xr:uid="{00000000-0005-0000-0000-0000316C0000}"/>
    <cellStyle name="SAPBEXHLevel1X 3 2 3 2 2 2" xfId="26030" xr:uid="{00000000-0005-0000-0000-0000326C0000}"/>
    <cellStyle name="SAPBEXHLevel1X 3 2 3 2 2 3" xfId="33733" xr:uid="{00000000-0005-0000-0000-0000336C0000}"/>
    <cellStyle name="SAPBEXHLevel1X 3 2 3 2 3" xfId="17891" xr:uid="{00000000-0005-0000-0000-0000346C0000}"/>
    <cellStyle name="SAPBEXHLevel1X 3 2 3 2 3 2" xfId="23701" xr:uid="{00000000-0005-0000-0000-0000356C0000}"/>
    <cellStyle name="SAPBEXHLevel1X 3 2 3 2 3 2 2" xfId="37164" xr:uid="{00000000-0005-0000-0000-0000366C0000}"/>
    <cellStyle name="SAPBEXHLevel1X 3 2 3 2 3 3" xfId="31395" xr:uid="{00000000-0005-0000-0000-0000376C0000}"/>
    <cellStyle name="SAPBEXHLevel1X 3 2 3 2 4" xfId="16792" xr:uid="{00000000-0005-0000-0000-0000386C0000}"/>
    <cellStyle name="SAPBEXHLevel1X 3 2 3 2 4 2" xfId="30345" xr:uid="{00000000-0005-0000-0000-0000396C0000}"/>
    <cellStyle name="SAPBEXHLevel1X 3 2 3 2 5" xfId="22668" xr:uid="{00000000-0005-0000-0000-00003A6C0000}"/>
    <cellStyle name="SAPBEXHLevel1X 3 2 3 2 5 2" xfId="36131" xr:uid="{00000000-0005-0000-0000-00003B6C0000}"/>
    <cellStyle name="SAPBEXHLevel1X 3 2 3 2 6" xfId="28420" xr:uid="{00000000-0005-0000-0000-00003C6C0000}"/>
    <cellStyle name="SAPBEXHLevel1X 3 2 3 3" xfId="19311" xr:uid="{00000000-0005-0000-0000-00003D6C0000}"/>
    <cellStyle name="SAPBEXHLevel1X 3 2 3 3 2" xfId="25082" xr:uid="{00000000-0005-0000-0000-00003E6C0000}"/>
    <cellStyle name="SAPBEXHLevel1X 3 2 3 3 3" xfId="32784" xr:uid="{00000000-0005-0000-0000-00003F6C0000}"/>
    <cellStyle name="SAPBEXHLevel1X 3 2 3 4" xfId="17487" xr:uid="{00000000-0005-0000-0000-0000406C0000}"/>
    <cellStyle name="SAPBEXHLevel1X 3 2 3 4 2" xfId="23310" xr:uid="{00000000-0005-0000-0000-0000416C0000}"/>
    <cellStyle name="SAPBEXHLevel1X 3 2 3 4 2 2" xfId="36773" xr:uid="{00000000-0005-0000-0000-0000426C0000}"/>
    <cellStyle name="SAPBEXHLevel1X 3 2 3 4 3" xfId="30998" xr:uid="{00000000-0005-0000-0000-0000436C0000}"/>
    <cellStyle name="SAPBEXHLevel1X 3 2 3 5" xfId="15706" xr:uid="{00000000-0005-0000-0000-0000446C0000}"/>
    <cellStyle name="SAPBEXHLevel1X 3 2 3 5 2" xfId="29447" xr:uid="{00000000-0005-0000-0000-0000456C0000}"/>
    <cellStyle name="SAPBEXHLevel1X 3 2 3 6" xfId="21769" xr:uid="{00000000-0005-0000-0000-0000466C0000}"/>
    <cellStyle name="SAPBEXHLevel1X 3 2 3 6 2" xfId="35232" xr:uid="{00000000-0005-0000-0000-0000476C0000}"/>
    <cellStyle name="SAPBEXHLevel1X 3 2 3 7" xfId="27521" xr:uid="{00000000-0005-0000-0000-0000486C0000}"/>
    <cellStyle name="SAPBEXHLevel1X 3 2 4" xfId="6209" xr:uid="{00000000-0005-0000-0000-0000496C0000}"/>
    <cellStyle name="SAPBEXHLevel1X 3 2 4 2" xfId="19600" xr:uid="{00000000-0005-0000-0000-00004A6C0000}"/>
    <cellStyle name="SAPBEXHLevel1X 3 2 4 2 2" xfId="25370" xr:uid="{00000000-0005-0000-0000-00004B6C0000}"/>
    <cellStyle name="SAPBEXHLevel1X 3 2 4 2 3" xfId="33073" xr:uid="{00000000-0005-0000-0000-00004C6C0000}"/>
    <cellStyle name="SAPBEXHLevel1X 3 2 4 3" xfId="18448" xr:uid="{00000000-0005-0000-0000-00004D6C0000}"/>
    <cellStyle name="SAPBEXHLevel1X 3 2 4 3 2" xfId="24223" xr:uid="{00000000-0005-0000-0000-00004E6C0000}"/>
    <cellStyle name="SAPBEXHLevel1X 3 2 4 3 3" xfId="31924" xr:uid="{00000000-0005-0000-0000-00004F6C0000}"/>
    <cellStyle name="SAPBEXHLevel1X 3 2 4 4" xfId="16038" xr:uid="{00000000-0005-0000-0000-0000506C0000}"/>
    <cellStyle name="SAPBEXHLevel1X 3 2 4 4 2" xfId="29720" xr:uid="{00000000-0005-0000-0000-0000516C0000}"/>
    <cellStyle name="SAPBEXHLevel1X 3 2 4 5" xfId="22042" xr:uid="{00000000-0005-0000-0000-0000526C0000}"/>
    <cellStyle name="SAPBEXHLevel1X 3 2 4 5 2" xfId="35505" xr:uid="{00000000-0005-0000-0000-0000536C0000}"/>
    <cellStyle name="SAPBEXHLevel1X 3 2 4 6" xfId="27794" xr:uid="{00000000-0005-0000-0000-0000546C0000}"/>
    <cellStyle name="SAPBEXHLevel1X 3 2 5" xfId="18648" xr:uid="{00000000-0005-0000-0000-0000556C0000}"/>
    <cellStyle name="SAPBEXHLevel1X 3 2 5 2" xfId="24420" xr:uid="{00000000-0005-0000-0000-0000566C0000}"/>
    <cellStyle name="SAPBEXHLevel1X 3 2 5 3" xfId="32122" xr:uid="{00000000-0005-0000-0000-0000576C0000}"/>
    <cellStyle name="SAPBEXHLevel1X 3 2 6" xfId="18290" xr:uid="{00000000-0005-0000-0000-0000586C0000}"/>
    <cellStyle name="SAPBEXHLevel1X 3 2 6 2" xfId="24072" xr:uid="{00000000-0005-0000-0000-0000596C0000}"/>
    <cellStyle name="SAPBEXHLevel1X 3 2 6 3" xfId="31773" xr:uid="{00000000-0005-0000-0000-00005A6C0000}"/>
    <cellStyle name="SAPBEXHLevel1X 3 2 7" xfId="14947" xr:uid="{00000000-0005-0000-0000-00005B6C0000}"/>
    <cellStyle name="SAPBEXHLevel1X 3 2 7 2" xfId="28820" xr:uid="{00000000-0005-0000-0000-00005C6C0000}"/>
    <cellStyle name="SAPBEXHLevel1X 3 2 8" xfId="21141" xr:uid="{00000000-0005-0000-0000-00005D6C0000}"/>
    <cellStyle name="SAPBEXHLevel1X 3 2 8 2" xfId="34604" xr:uid="{00000000-0005-0000-0000-00005E6C0000}"/>
    <cellStyle name="SAPBEXHLevel1X 3 2 9" xfId="26895" xr:uid="{00000000-0005-0000-0000-00005F6C0000}"/>
    <cellStyle name="SAPBEXHLevel1X 3 3" xfId="5339" xr:uid="{00000000-0005-0000-0000-0000606C0000}"/>
    <cellStyle name="SAPBEXHLevel1X 3 3 2" xfId="6426" xr:uid="{00000000-0005-0000-0000-0000616C0000}"/>
    <cellStyle name="SAPBEXHLevel1X 3 3 2 2" xfId="19791" xr:uid="{00000000-0005-0000-0000-0000626C0000}"/>
    <cellStyle name="SAPBEXHLevel1X 3 3 2 2 2" xfId="25561" xr:uid="{00000000-0005-0000-0000-0000636C0000}"/>
    <cellStyle name="SAPBEXHLevel1X 3 3 2 2 3" xfId="33264" xr:uid="{00000000-0005-0000-0000-0000646C0000}"/>
    <cellStyle name="SAPBEXHLevel1X 3 3 2 3" xfId="18729" xr:uid="{00000000-0005-0000-0000-0000656C0000}"/>
    <cellStyle name="SAPBEXHLevel1X 3 3 2 3 2" xfId="24501" xr:uid="{00000000-0005-0000-0000-0000666C0000}"/>
    <cellStyle name="SAPBEXHLevel1X 3 3 2 3 3" xfId="32203" xr:uid="{00000000-0005-0000-0000-0000676C0000}"/>
    <cellStyle name="SAPBEXHLevel1X 3 3 2 4" xfId="16255" xr:uid="{00000000-0005-0000-0000-0000686C0000}"/>
    <cellStyle name="SAPBEXHLevel1X 3 3 2 4 2" xfId="29901" xr:uid="{00000000-0005-0000-0000-0000696C0000}"/>
    <cellStyle name="SAPBEXHLevel1X 3 3 2 5" xfId="22223" xr:uid="{00000000-0005-0000-0000-00006A6C0000}"/>
    <cellStyle name="SAPBEXHLevel1X 3 3 2 5 2" xfId="35686" xr:uid="{00000000-0005-0000-0000-00006B6C0000}"/>
    <cellStyle name="SAPBEXHLevel1X 3 3 2 6" xfId="27975" xr:uid="{00000000-0005-0000-0000-00006C6C0000}"/>
    <cellStyle name="SAPBEXHLevel1X 3 3 3" xfId="18840" xr:uid="{00000000-0005-0000-0000-00006D6C0000}"/>
    <cellStyle name="SAPBEXHLevel1X 3 3 3 2" xfId="24612" xr:uid="{00000000-0005-0000-0000-00006E6C0000}"/>
    <cellStyle name="SAPBEXHLevel1X 3 3 3 3" xfId="32314" xr:uid="{00000000-0005-0000-0000-00006F6C0000}"/>
    <cellStyle name="SAPBEXHLevel1X 3 3 4" xfId="20691" xr:uid="{00000000-0005-0000-0000-0000706C0000}"/>
    <cellStyle name="SAPBEXHLevel1X 3 3 4 2" xfId="26454" xr:uid="{00000000-0005-0000-0000-0000716C0000}"/>
    <cellStyle name="SAPBEXHLevel1X 3 3 4 3" xfId="34159" xr:uid="{00000000-0005-0000-0000-0000726C0000}"/>
    <cellStyle name="SAPBEXHLevel1X 3 3 5" xfId="15169" xr:uid="{00000000-0005-0000-0000-0000736C0000}"/>
    <cellStyle name="SAPBEXHLevel1X 3 3 5 2" xfId="29003" xr:uid="{00000000-0005-0000-0000-0000746C0000}"/>
    <cellStyle name="SAPBEXHLevel1X 3 3 6" xfId="21324" xr:uid="{00000000-0005-0000-0000-0000756C0000}"/>
    <cellStyle name="SAPBEXHLevel1X 3 3 6 2" xfId="34787" xr:uid="{00000000-0005-0000-0000-0000766C0000}"/>
    <cellStyle name="SAPBEXHLevel1X 3 3 7" xfId="27076" xr:uid="{00000000-0005-0000-0000-0000776C0000}"/>
    <cellStyle name="SAPBEXHLevel1X 3 4" xfId="5389" xr:uid="{00000000-0005-0000-0000-0000786C0000}"/>
    <cellStyle name="SAPBEXHLevel1X 3 4 2" xfId="6476" xr:uid="{00000000-0005-0000-0000-0000796C0000}"/>
    <cellStyle name="SAPBEXHLevel1X 3 4 2 2" xfId="19841" xr:uid="{00000000-0005-0000-0000-00007A6C0000}"/>
    <cellStyle name="SAPBEXHLevel1X 3 4 2 2 2" xfId="25611" xr:uid="{00000000-0005-0000-0000-00007B6C0000}"/>
    <cellStyle name="SAPBEXHLevel1X 3 4 2 2 3" xfId="33314" xr:uid="{00000000-0005-0000-0000-00007C6C0000}"/>
    <cellStyle name="SAPBEXHLevel1X 3 4 2 3" xfId="17645" xr:uid="{00000000-0005-0000-0000-00007D6C0000}"/>
    <cellStyle name="SAPBEXHLevel1X 3 4 2 3 2" xfId="23463" xr:uid="{00000000-0005-0000-0000-00007E6C0000}"/>
    <cellStyle name="SAPBEXHLevel1X 3 4 2 3 2 2" xfId="36926" xr:uid="{00000000-0005-0000-0000-00007F6C0000}"/>
    <cellStyle name="SAPBEXHLevel1X 3 4 2 3 3" xfId="31153" xr:uid="{00000000-0005-0000-0000-0000806C0000}"/>
    <cellStyle name="SAPBEXHLevel1X 3 4 2 4" xfId="16305" xr:uid="{00000000-0005-0000-0000-0000816C0000}"/>
    <cellStyle name="SAPBEXHLevel1X 3 4 2 4 2" xfId="29951" xr:uid="{00000000-0005-0000-0000-0000826C0000}"/>
    <cellStyle name="SAPBEXHLevel1X 3 4 2 5" xfId="22273" xr:uid="{00000000-0005-0000-0000-0000836C0000}"/>
    <cellStyle name="SAPBEXHLevel1X 3 4 2 5 2" xfId="35736" xr:uid="{00000000-0005-0000-0000-0000846C0000}"/>
    <cellStyle name="SAPBEXHLevel1X 3 4 2 6" xfId="28025" xr:uid="{00000000-0005-0000-0000-0000856C0000}"/>
    <cellStyle name="SAPBEXHLevel1X 3 4 3" xfId="18890" xr:uid="{00000000-0005-0000-0000-0000866C0000}"/>
    <cellStyle name="SAPBEXHLevel1X 3 4 3 2" xfId="24662" xr:uid="{00000000-0005-0000-0000-0000876C0000}"/>
    <cellStyle name="SAPBEXHLevel1X 3 4 3 3" xfId="32364" xr:uid="{00000000-0005-0000-0000-0000886C0000}"/>
    <cellStyle name="SAPBEXHLevel1X 3 4 4" xfId="18079" xr:uid="{00000000-0005-0000-0000-0000896C0000}"/>
    <cellStyle name="SAPBEXHLevel1X 3 4 4 2" xfId="23881" xr:uid="{00000000-0005-0000-0000-00008A6C0000}"/>
    <cellStyle name="SAPBEXHLevel1X 3 4 4 3" xfId="31578" xr:uid="{00000000-0005-0000-0000-00008B6C0000}"/>
    <cellStyle name="SAPBEXHLevel1X 3 4 5" xfId="15219" xr:uid="{00000000-0005-0000-0000-00008C6C0000}"/>
    <cellStyle name="SAPBEXHLevel1X 3 4 5 2" xfId="29053" xr:uid="{00000000-0005-0000-0000-00008D6C0000}"/>
    <cellStyle name="SAPBEXHLevel1X 3 4 6" xfId="21374" xr:uid="{00000000-0005-0000-0000-00008E6C0000}"/>
    <cellStyle name="SAPBEXHLevel1X 3 4 6 2" xfId="34837" xr:uid="{00000000-0005-0000-0000-00008F6C0000}"/>
    <cellStyle name="SAPBEXHLevel1X 3 4 7" xfId="27126" xr:uid="{00000000-0005-0000-0000-0000906C0000}"/>
    <cellStyle name="SAPBEXHLevel1X 3 5" xfId="17248" xr:uid="{00000000-0005-0000-0000-0000916C0000}"/>
    <cellStyle name="SAPBEXHLevel1X 3 5 2" xfId="23082" xr:uid="{00000000-0005-0000-0000-0000926C0000}"/>
    <cellStyle name="SAPBEXHLevel1X 3 5 2 2" xfId="36545" xr:uid="{00000000-0005-0000-0000-0000936C0000}"/>
    <cellStyle name="SAPBEXHLevel1X 3 5 3" xfId="30767" xr:uid="{00000000-0005-0000-0000-0000946C0000}"/>
    <cellStyle name="SAPBEXHLevel1X 3 6" xfId="16927" xr:uid="{00000000-0005-0000-0000-0000956C0000}"/>
    <cellStyle name="SAPBEXHLevel1X 3 6 2" xfId="22778" xr:uid="{00000000-0005-0000-0000-0000966C0000}"/>
    <cellStyle name="SAPBEXHLevel1X 3 6 2 2" xfId="36241" xr:uid="{00000000-0005-0000-0000-0000976C0000}"/>
    <cellStyle name="SAPBEXHLevel1X 3 6 3" xfId="30456" xr:uid="{00000000-0005-0000-0000-0000986C0000}"/>
    <cellStyle name="SAPBEXHLevel1X 3 7" xfId="12545" xr:uid="{00000000-0005-0000-0000-0000996C0000}"/>
    <cellStyle name="SAPBEXHLevel1X 3 7 2" xfId="28597" xr:uid="{00000000-0005-0000-0000-00009A6C0000}"/>
    <cellStyle name="SAPBEXHLevel1X 4" xfId="4399" xr:uid="{00000000-0005-0000-0000-00009B6C0000}"/>
    <cellStyle name="SAPBEXHLevel1X 4 2" xfId="5216" xr:uid="{00000000-0005-0000-0000-00009C6C0000}"/>
    <cellStyle name="SAPBEXHLevel1X 4 2 2" xfId="5947" xr:uid="{00000000-0005-0000-0000-00009D6C0000}"/>
    <cellStyle name="SAPBEXHLevel1X 4 2 2 2" xfId="7034" xr:uid="{00000000-0005-0000-0000-00009E6C0000}"/>
    <cellStyle name="SAPBEXHLevel1X 4 2 2 2 2" xfId="20330" xr:uid="{00000000-0005-0000-0000-00009F6C0000}"/>
    <cellStyle name="SAPBEXHLevel1X 4 2 2 2 2 2" xfId="26100" xr:uid="{00000000-0005-0000-0000-0000A06C0000}"/>
    <cellStyle name="SAPBEXHLevel1X 4 2 2 2 2 3" xfId="33803" xr:uid="{00000000-0005-0000-0000-0000A16C0000}"/>
    <cellStyle name="SAPBEXHLevel1X 4 2 2 2 3" xfId="20462" xr:uid="{00000000-0005-0000-0000-0000A26C0000}"/>
    <cellStyle name="SAPBEXHLevel1X 4 2 2 2 3 2" xfId="26230" xr:uid="{00000000-0005-0000-0000-0000A36C0000}"/>
    <cellStyle name="SAPBEXHLevel1X 4 2 2 2 3 3" xfId="33934" xr:uid="{00000000-0005-0000-0000-0000A46C0000}"/>
    <cellStyle name="SAPBEXHLevel1X 4 2 2 2 4" xfId="16862" xr:uid="{00000000-0005-0000-0000-0000A56C0000}"/>
    <cellStyle name="SAPBEXHLevel1X 4 2 2 2 4 2" xfId="30415" xr:uid="{00000000-0005-0000-0000-0000A66C0000}"/>
    <cellStyle name="SAPBEXHLevel1X 4 2 2 2 5" xfId="22738" xr:uid="{00000000-0005-0000-0000-0000A76C0000}"/>
    <cellStyle name="SAPBEXHLevel1X 4 2 2 2 5 2" xfId="36201" xr:uid="{00000000-0005-0000-0000-0000A86C0000}"/>
    <cellStyle name="SAPBEXHLevel1X 4 2 2 2 6" xfId="28490" xr:uid="{00000000-0005-0000-0000-0000A96C0000}"/>
    <cellStyle name="SAPBEXHLevel1X 4 2 2 3" xfId="19381" xr:uid="{00000000-0005-0000-0000-0000AA6C0000}"/>
    <cellStyle name="SAPBEXHLevel1X 4 2 2 3 2" xfId="25152" xr:uid="{00000000-0005-0000-0000-0000AB6C0000}"/>
    <cellStyle name="SAPBEXHLevel1X 4 2 2 3 3" xfId="32854" xr:uid="{00000000-0005-0000-0000-0000AC6C0000}"/>
    <cellStyle name="SAPBEXHLevel1X 4 2 2 4" xfId="18001" xr:uid="{00000000-0005-0000-0000-0000AD6C0000}"/>
    <cellStyle name="SAPBEXHLevel1X 4 2 2 4 2" xfId="23807" xr:uid="{00000000-0005-0000-0000-0000AE6C0000}"/>
    <cellStyle name="SAPBEXHLevel1X 4 2 2 4 3" xfId="31504" xr:uid="{00000000-0005-0000-0000-0000AF6C0000}"/>
    <cellStyle name="SAPBEXHLevel1X 4 2 2 5" xfId="15776" xr:uid="{00000000-0005-0000-0000-0000B06C0000}"/>
    <cellStyle name="SAPBEXHLevel1X 4 2 2 5 2" xfId="29517" xr:uid="{00000000-0005-0000-0000-0000B16C0000}"/>
    <cellStyle name="SAPBEXHLevel1X 4 2 2 6" xfId="21839" xr:uid="{00000000-0005-0000-0000-0000B26C0000}"/>
    <cellStyle name="SAPBEXHLevel1X 4 2 2 6 2" xfId="35302" xr:uid="{00000000-0005-0000-0000-0000B36C0000}"/>
    <cellStyle name="SAPBEXHLevel1X 4 2 2 7" xfId="27591" xr:uid="{00000000-0005-0000-0000-0000B46C0000}"/>
    <cellStyle name="SAPBEXHLevel1X 4 2 3" xfId="6304" xr:uid="{00000000-0005-0000-0000-0000B56C0000}"/>
    <cellStyle name="SAPBEXHLevel1X 4 2 3 2" xfId="19675" xr:uid="{00000000-0005-0000-0000-0000B66C0000}"/>
    <cellStyle name="SAPBEXHLevel1X 4 2 3 2 2" xfId="25445" xr:uid="{00000000-0005-0000-0000-0000B76C0000}"/>
    <cellStyle name="SAPBEXHLevel1X 4 2 3 2 3" xfId="33148" xr:uid="{00000000-0005-0000-0000-0000B86C0000}"/>
    <cellStyle name="SAPBEXHLevel1X 4 2 3 3" xfId="17659" xr:uid="{00000000-0005-0000-0000-0000B96C0000}"/>
    <cellStyle name="SAPBEXHLevel1X 4 2 3 3 2" xfId="23476" xr:uid="{00000000-0005-0000-0000-0000BA6C0000}"/>
    <cellStyle name="SAPBEXHLevel1X 4 2 3 3 2 2" xfId="36939" xr:uid="{00000000-0005-0000-0000-0000BB6C0000}"/>
    <cellStyle name="SAPBEXHLevel1X 4 2 3 3 3" xfId="31166" xr:uid="{00000000-0005-0000-0000-0000BC6C0000}"/>
    <cellStyle name="SAPBEXHLevel1X 4 2 3 4" xfId="16133" xr:uid="{00000000-0005-0000-0000-0000BD6C0000}"/>
    <cellStyle name="SAPBEXHLevel1X 4 2 3 4 2" xfId="29790" xr:uid="{00000000-0005-0000-0000-0000BE6C0000}"/>
    <cellStyle name="SAPBEXHLevel1X 4 2 3 5" xfId="22112" xr:uid="{00000000-0005-0000-0000-0000BF6C0000}"/>
    <cellStyle name="SAPBEXHLevel1X 4 2 3 5 2" xfId="35575" xr:uid="{00000000-0005-0000-0000-0000C06C0000}"/>
    <cellStyle name="SAPBEXHLevel1X 4 2 3 6" xfId="27864" xr:uid="{00000000-0005-0000-0000-0000C16C0000}"/>
    <cellStyle name="SAPBEXHLevel1X 4 2 4" xfId="18723" xr:uid="{00000000-0005-0000-0000-0000C26C0000}"/>
    <cellStyle name="SAPBEXHLevel1X 4 2 4 2" xfId="24495" xr:uid="{00000000-0005-0000-0000-0000C36C0000}"/>
    <cellStyle name="SAPBEXHLevel1X 4 2 4 3" xfId="32197" xr:uid="{00000000-0005-0000-0000-0000C46C0000}"/>
    <cellStyle name="SAPBEXHLevel1X 4 2 5" xfId="20923" xr:uid="{00000000-0005-0000-0000-0000C56C0000}"/>
    <cellStyle name="SAPBEXHLevel1X 4 2 5 2" xfId="26683" xr:uid="{00000000-0005-0000-0000-0000C66C0000}"/>
    <cellStyle name="SAPBEXHLevel1X 4 2 5 3" xfId="34388" xr:uid="{00000000-0005-0000-0000-0000C76C0000}"/>
    <cellStyle name="SAPBEXHLevel1X 4 2 6" xfId="15046" xr:uid="{00000000-0005-0000-0000-0000C86C0000}"/>
    <cellStyle name="SAPBEXHLevel1X 4 2 6 2" xfId="28891" xr:uid="{00000000-0005-0000-0000-0000C96C0000}"/>
    <cellStyle name="SAPBEXHLevel1X 4 2 7" xfId="21212" xr:uid="{00000000-0005-0000-0000-0000CA6C0000}"/>
    <cellStyle name="SAPBEXHLevel1X 4 2 7 2" xfId="34675" xr:uid="{00000000-0005-0000-0000-0000CB6C0000}"/>
    <cellStyle name="SAPBEXHLevel1X 4 2 8" xfId="26965" xr:uid="{00000000-0005-0000-0000-0000CC6C0000}"/>
    <cellStyle name="SAPBEXHLevel1X 4 3" xfId="5400" xr:uid="{00000000-0005-0000-0000-0000CD6C0000}"/>
    <cellStyle name="SAPBEXHLevel1X 4 3 2" xfId="6487" xr:uid="{00000000-0005-0000-0000-0000CE6C0000}"/>
    <cellStyle name="SAPBEXHLevel1X 4 3 2 2" xfId="19851" xr:uid="{00000000-0005-0000-0000-0000CF6C0000}"/>
    <cellStyle name="SAPBEXHLevel1X 4 3 2 2 2" xfId="25621" xr:uid="{00000000-0005-0000-0000-0000D06C0000}"/>
    <cellStyle name="SAPBEXHLevel1X 4 3 2 2 3" xfId="33324" xr:uid="{00000000-0005-0000-0000-0000D16C0000}"/>
    <cellStyle name="SAPBEXHLevel1X 4 3 2 3" xfId="17901" xr:uid="{00000000-0005-0000-0000-0000D26C0000}"/>
    <cellStyle name="SAPBEXHLevel1X 4 3 2 3 2" xfId="23711" xr:uid="{00000000-0005-0000-0000-0000D36C0000}"/>
    <cellStyle name="SAPBEXHLevel1X 4 3 2 3 2 2" xfId="37174" xr:uid="{00000000-0005-0000-0000-0000D46C0000}"/>
    <cellStyle name="SAPBEXHLevel1X 4 3 2 3 3" xfId="31405" xr:uid="{00000000-0005-0000-0000-0000D56C0000}"/>
    <cellStyle name="SAPBEXHLevel1X 4 3 2 4" xfId="16316" xr:uid="{00000000-0005-0000-0000-0000D66C0000}"/>
    <cellStyle name="SAPBEXHLevel1X 4 3 2 4 2" xfId="29961" xr:uid="{00000000-0005-0000-0000-0000D76C0000}"/>
    <cellStyle name="SAPBEXHLevel1X 4 3 2 5" xfId="22283" xr:uid="{00000000-0005-0000-0000-0000D86C0000}"/>
    <cellStyle name="SAPBEXHLevel1X 4 3 2 5 2" xfId="35746" xr:uid="{00000000-0005-0000-0000-0000D96C0000}"/>
    <cellStyle name="SAPBEXHLevel1X 4 3 2 6" xfId="28035" xr:uid="{00000000-0005-0000-0000-0000DA6C0000}"/>
    <cellStyle name="SAPBEXHLevel1X 4 3 3" xfId="18900" xr:uid="{00000000-0005-0000-0000-0000DB6C0000}"/>
    <cellStyle name="SAPBEXHLevel1X 4 3 3 2" xfId="24672" xr:uid="{00000000-0005-0000-0000-0000DC6C0000}"/>
    <cellStyle name="SAPBEXHLevel1X 4 3 3 3" xfId="32374" xr:uid="{00000000-0005-0000-0000-0000DD6C0000}"/>
    <cellStyle name="SAPBEXHLevel1X 4 3 4" xfId="16985" xr:uid="{00000000-0005-0000-0000-0000DE6C0000}"/>
    <cellStyle name="SAPBEXHLevel1X 4 3 4 2" xfId="22835" xr:uid="{00000000-0005-0000-0000-0000DF6C0000}"/>
    <cellStyle name="SAPBEXHLevel1X 4 3 4 2 2" xfId="36298" xr:uid="{00000000-0005-0000-0000-0000E06C0000}"/>
    <cellStyle name="SAPBEXHLevel1X 4 3 4 3" xfId="30513" xr:uid="{00000000-0005-0000-0000-0000E16C0000}"/>
    <cellStyle name="SAPBEXHLevel1X 4 3 5" xfId="15230" xr:uid="{00000000-0005-0000-0000-0000E26C0000}"/>
    <cellStyle name="SAPBEXHLevel1X 4 3 5 2" xfId="29063" xr:uid="{00000000-0005-0000-0000-0000E36C0000}"/>
    <cellStyle name="SAPBEXHLevel1X 4 3 6" xfId="21384" xr:uid="{00000000-0005-0000-0000-0000E46C0000}"/>
    <cellStyle name="SAPBEXHLevel1X 4 3 6 2" xfId="34847" xr:uid="{00000000-0005-0000-0000-0000E56C0000}"/>
    <cellStyle name="SAPBEXHLevel1X 4 3 7" xfId="27136" xr:uid="{00000000-0005-0000-0000-0000E66C0000}"/>
    <cellStyle name="SAPBEXHLevel1X 4 4" xfId="6047" xr:uid="{00000000-0005-0000-0000-0000E76C0000}"/>
    <cellStyle name="SAPBEXHLevel1X 4 4 2" xfId="19460" xr:uid="{00000000-0005-0000-0000-0000E86C0000}"/>
    <cellStyle name="SAPBEXHLevel1X 4 4 2 2" xfId="25230" xr:uid="{00000000-0005-0000-0000-0000E96C0000}"/>
    <cellStyle name="SAPBEXHLevel1X 4 4 2 3" xfId="32933" xr:uid="{00000000-0005-0000-0000-0000EA6C0000}"/>
    <cellStyle name="SAPBEXHLevel1X 4 4 3" xfId="17562" xr:uid="{00000000-0005-0000-0000-0000EB6C0000}"/>
    <cellStyle name="SAPBEXHLevel1X 4 4 3 2" xfId="23383" xr:uid="{00000000-0005-0000-0000-0000EC6C0000}"/>
    <cellStyle name="SAPBEXHLevel1X 4 4 3 2 2" xfId="36846" xr:uid="{00000000-0005-0000-0000-0000ED6C0000}"/>
    <cellStyle name="SAPBEXHLevel1X 4 4 3 3" xfId="31071" xr:uid="{00000000-0005-0000-0000-0000EE6C0000}"/>
    <cellStyle name="SAPBEXHLevel1X 4 4 4" xfId="15876" xr:uid="{00000000-0005-0000-0000-0000EF6C0000}"/>
    <cellStyle name="SAPBEXHLevel1X 4 4 4 2" xfId="29588" xr:uid="{00000000-0005-0000-0000-0000F06C0000}"/>
    <cellStyle name="SAPBEXHLevel1X 4 4 5" xfId="21910" xr:uid="{00000000-0005-0000-0000-0000F16C0000}"/>
    <cellStyle name="SAPBEXHLevel1X 4 4 5 2" xfId="35373" xr:uid="{00000000-0005-0000-0000-0000F26C0000}"/>
    <cellStyle name="SAPBEXHLevel1X 4 4 6" xfId="27662" xr:uid="{00000000-0005-0000-0000-0000F36C0000}"/>
    <cellStyle name="SAPBEXHLevel1X 4 5" xfId="18339" xr:uid="{00000000-0005-0000-0000-0000F46C0000}"/>
    <cellStyle name="SAPBEXHLevel1X 4 5 2" xfId="24119" xr:uid="{00000000-0005-0000-0000-0000F56C0000}"/>
    <cellStyle name="SAPBEXHLevel1X 4 5 3" xfId="31820" xr:uid="{00000000-0005-0000-0000-0000F66C0000}"/>
    <cellStyle name="SAPBEXHLevel1X 4 6" xfId="20560" xr:uid="{00000000-0005-0000-0000-0000F76C0000}"/>
    <cellStyle name="SAPBEXHLevel1X 4 6 2" xfId="26325" xr:uid="{00000000-0005-0000-0000-0000F86C0000}"/>
    <cellStyle name="SAPBEXHLevel1X 4 6 3" xfId="34029" xr:uid="{00000000-0005-0000-0000-0000F96C0000}"/>
    <cellStyle name="SAPBEXHLevel1X 4 7" xfId="14457" xr:uid="{00000000-0005-0000-0000-0000FA6C0000}"/>
    <cellStyle name="SAPBEXHLevel1X 4 7 2" xfId="28668" xr:uid="{00000000-0005-0000-0000-0000FB6C0000}"/>
    <cellStyle name="SAPBEXHLevel1X 4 8" xfId="21010" xr:uid="{00000000-0005-0000-0000-0000FC6C0000}"/>
    <cellStyle name="SAPBEXHLevel1X 4 8 2" xfId="34473" xr:uid="{00000000-0005-0000-0000-0000FD6C0000}"/>
    <cellStyle name="SAPBEXHLevel1X 4 9" xfId="26765" xr:uid="{00000000-0005-0000-0000-0000FE6C0000}"/>
    <cellStyle name="SAPBEXHLevel1X 5" xfId="5068" xr:uid="{00000000-0005-0000-0000-0000FF6C0000}"/>
    <cellStyle name="SAPBEXHLevel1X 5 10" xfId="10673" xr:uid="{00000000-0005-0000-0000-0000006D0000}"/>
    <cellStyle name="SAPBEXHLevel1X 5 2" xfId="5656" xr:uid="{00000000-0005-0000-0000-0000016D0000}"/>
    <cellStyle name="SAPBEXHLevel1X 5 2 2" xfId="6743" xr:uid="{00000000-0005-0000-0000-0000026D0000}"/>
    <cellStyle name="SAPBEXHLevel1X 5 2 2 2" xfId="20065" xr:uid="{00000000-0005-0000-0000-0000036D0000}"/>
    <cellStyle name="SAPBEXHLevel1X 5 2 2 2 2" xfId="25835" xr:uid="{00000000-0005-0000-0000-0000046D0000}"/>
    <cellStyle name="SAPBEXHLevel1X 5 2 2 2 3" xfId="33538" xr:uid="{00000000-0005-0000-0000-0000056D0000}"/>
    <cellStyle name="SAPBEXHLevel1X 5 2 2 3" xfId="20926" xr:uid="{00000000-0005-0000-0000-0000066D0000}"/>
    <cellStyle name="SAPBEXHLevel1X 5 2 2 3 2" xfId="26686" xr:uid="{00000000-0005-0000-0000-0000076D0000}"/>
    <cellStyle name="SAPBEXHLevel1X 5 2 2 3 3" xfId="34391" xr:uid="{00000000-0005-0000-0000-0000086D0000}"/>
    <cellStyle name="SAPBEXHLevel1X 5 2 2 4" xfId="16571" xr:uid="{00000000-0005-0000-0000-0000096D0000}"/>
    <cellStyle name="SAPBEXHLevel1X 5 2 2 4 2" xfId="30159" xr:uid="{00000000-0005-0000-0000-00000A6D0000}"/>
    <cellStyle name="SAPBEXHLevel1X 5 2 2 5" xfId="22482" xr:uid="{00000000-0005-0000-0000-00000B6D0000}"/>
    <cellStyle name="SAPBEXHLevel1X 5 2 2 5 2" xfId="35945" xr:uid="{00000000-0005-0000-0000-00000C6D0000}"/>
    <cellStyle name="SAPBEXHLevel1X 5 2 2 6" xfId="28234" xr:uid="{00000000-0005-0000-0000-00000D6D0000}"/>
    <cellStyle name="SAPBEXHLevel1X 5 2 2 7" xfId="11694" xr:uid="{00000000-0005-0000-0000-00000E6D0000}"/>
    <cellStyle name="SAPBEXHLevel1X 5 2 3" xfId="19115" xr:uid="{00000000-0005-0000-0000-00000F6D0000}"/>
    <cellStyle name="SAPBEXHLevel1X 5 2 3 2" xfId="24887" xr:uid="{00000000-0005-0000-0000-0000106D0000}"/>
    <cellStyle name="SAPBEXHLevel1X 5 2 3 3" xfId="32589" xr:uid="{00000000-0005-0000-0000-0000116D0000}"/>
    <cellStyle name="SAPBEXHLevel1X 5 2 4" xfId="17959" xr:uid="{00000000-0005-0000-0000-0000126D0000}"/>
    <cellStyle name="SAPBEXHLevel1X 5 2 4 2" xfId="23768" xr:uid="{00000000-0005-0000-0000-0000136D0000}"/>
    <cellStyle name="SAPBEXHLevel1X 5 2 4 2 2" xfId="37231" xr:uid="{00000000-0005-0000-0000-0000146D0000}"/>
    <cellStyle name="SAPBEXHLevel1X 5 2 4 3" xfId="31463" xr:uid="{00000000-0005-0000-0000-0000156D0000}"/>
    <cellStyle name="SAPBEXHLevel1X 5 2 5" xfId="15485" xr:uid="{00000000-0005-0000-0000-0000166D0000}"/>
    <cellStyle name="SAPBEXHLevel1X 5 2 5 2" xfId="29261" xr:uid="{00000000-0005-0000-0000-0000176D0000}"/>
    <cellStyle name="SAPBEXHLevel1X 5 2 6" xfId="21583" xr:uid="{00000000-0005-0000-0000-0000186D0000}"/>
    <cellStyle name="SAPBEXHLevel1X 5 2 6 2" xfId="35046" xr:uid="{00000000-0005-0000-0000-0000196D0000}"/>
    <cellStyle name="SAPBEXHLevel1X 5 2 7" xfId="27335" xr:uid="{00000000-0005-0000-0000-00001A6D0000}"/>
    <cellStyle name="SAPBEXHLevel1X 5 2 8" xfId="11033" xr:uid="{00000000-0005-0000-0000-00001B6D0000}"/>
    <cellStyle name="SAPBEXHLevel1X 5 3" xfId="5829" xr:uid="{00000000-0005-0000-0000-00001C6D0000}"/>
    <cellStyle name="SAPBEXHLevel1X 5 3 2" xfId="6916" xr:uid="{00000000-0005-0000-0000-00001D6D0000}"/>
    <cellStyle name="SAPBEXHLevel1X 5 3 2 2" xfId="20212" xr:uid="{00000000-0005-0000-0000-00001E6D0000}"/>
    <cellStyle name="SAPBEXHLevel1X 5 3 2 2 2" xfId="25982" xr:uid="{00000000-0005-0000-0000-00001F6D0000}"/>
    <cellStyle name="SAPBEXHLevel1X 5 3 2 2 3" xfId="33685" xr:uid="{00000000-0005-0000-0000-0000206D0000}"/>
    <cellStyle name="SAPBEXHLevel1X 5 3 2 3" xfId="20502" xr:uid="{00000000-0005-0000-0000-0000216D0000}"/>
    <cellStyle name="SAPBEXHLevel1X 5 3 2 3 2" xfId="26269" xr:uid="{00000000-0005-0000-0000-0000226D0000}"/>
    <cellStyle name="SAPBEXHLevel1X 5 3 2 3 3" xfId="33973" xr:uid="{00000000-0005-0000-0000-0000236D0000}"/>
    <cellStyle name="SAPBEXHLevel1X 5 3 2 4" xfId="16744" xr:uid="{00000000-0005-0000-0000-0000246D0000}"/>
    <cellStyle name="SAPBEXHLevel1X 5 3 2 4 2" xfId="30297" xr:uid="{00000000-0005-0000-0000-0000256D0000}"/>
    <cellStyle name="SAPBEXHLevel1X 5 3 2 5" xfId="22620" xr:uid="{00000000-0005-0000-0000-0000266D0000}"/>
    <cellStyle name="SAPBEXHLevel1X 5 3 2 5 2" xfId="36083" xr:uid="{00000000-0005-0000-0000-0000276D0000}"/>
    <cellStyle name="SAPBEXHLevel1X 5 3 2 6" xfId="28372" xr:uid="{00000000-0005-0000-0000-0000286D0000}"/>
    <cellStyle name="SAPBEXHLevel1X 5 3 2 7" xfId="11795" xr:uid="{00000000-0005-0000-0000-0000296D0000}"/>
    <cellStyle name="SAPBEXHLevel1X 5 3 3" xfId="19263" xr:uid="{00000000-0005-0000-0000-00002A6D0000}"/>
    <cellStyle name="SAPBEXHLevel1X 5 3 3 2" xfId="25034" xr:uid="{00000000-0005-0000-0000-00002B6D0000}"/>
    <cellStyle name="SAPBEXHLevel1X 5 3 3 3" xfId="32736" xr:uid="{00000000-0005-0000-0000-00002C6D0000}"/>
    <cellStyle name="SAPBEXHLevel1X 5 3 4" xfId="17304" xr:uid="{00000000-0005-0000-0000-00002D6D0000}"/>
    <cellStyle name="SAPBEXHLevel1X 5 3 4 2" xfId="23133" xr:uid="{00000000-0005-0000-0000-00002E6D0000}"/>
    <cellStyle name="SAPBEXHLevel1X 5 3 4 2 2" xfId="36596" xr:uid="{00000000-0005-0000-0000-00002F6D0000}"/>
    <cellStyle name="SAPBEXHLevel1X 5 3 4 3" xfId="30820" xr:uid="{00000000-0005-0000-0000-0000306D0000}"/>
    <cellStyle name="SAPBEXHLevel1X 5 3 5" xfId="15658" xr:uid="{00000000-0005-0000-0000-0000316D0000}"/>
    <cellStyle name="SAPBEXHLevel1X 5 3 5 2" xfId="29399" xr:uid="{00000000-0005-0000-0000-0000326D0000}"/>
    <cellStyle name="SAPBEXHLevel1X 5 3 6" xfId="21721" xr:uid="{00000000-0005-0000-0000-0000336D0000}"/>
    <cellStyle name="SAPBEXHLevel1X 5 3 6 2" xfId="35184" xr:uid="{00000000-0005-0000-0000-0000346D0000}"/>
    <cellStyle name="SAPBEXHLevel1X 5 3 7" xfId="27473" xr:uid="{00000000-0005-0000-0000-0000356D0000}"/>
    <cellStyle name="SAPBEXHLevel1X 5 3 8" xfId="11134" xr:uid="{00000000-0005-0000-0000-0000366D0000}"/>
    <cellStyle name="SAPBEXHLevel1X 5 4" xfId="6160" xr:uid="{00000000-0005-0000-0000-0000376D0000}"/>
    <cellStyle name="SAPBEXHLevel1X 5 4 2" xfId="19552" xr:uid="{00000000-0005-0000-0000-0000386D0000}"/>
    <cellStyle name="SAPBEXHLevel1X 5 4 2 2" xfId="25322" xr:uid="{00000000-0005-0000-0000-0000396D0000}"/>
    <cellStyle name="SAPBEXHLevel1X 5 4 2 3" xfId="33025" xr:uid="{00000000-0005-0000-0000-00003A6D0000}"/>
    <cellStyle name="SAPBEXHLevel1X 5 4 3" xfId="20365" xr:uid="{00000000-0005-0000-0000-00003B6D0000}"/>
    <cellStyle name="SAPBEXHLevel1X 5 4 3 2" xfId="26135" xr:uid="{00000000-0005-0000-0000-00003C6D0000}"/>
    <cellStyle name="SAPBEXHLevel1X 5 4 3 3" xfId="33838" xr:uid="{00000000-0005-0000-0000-00003D6D0000}"/>
    <cellStyle name="SAPBEXHLevel1X 5 4 4" xfId="15989" xr:uid="{00000000-0005-0000-0000-00003E6D0000}"/>
    <cellStyle name="SAPBEXHLevel1X 5 4 4 2" xfId="29672" xr:uid="{00000000-0005-0000-0000-00003F6D0000}"/>
    <cellStyle name="SAPBEXHLevel1X 5 4 5" xfId="21994" xr:uid="{00000000-0005-0000-0000-0000406D0000}"/>
    <cellStyle name="SAPBEXHLevel1X 5 4 5 2" xfId="35457" xr:uid="{00000000-0005-0000-0000-0000416D0000}"/>
    <cellStyle name="SAPBEXHLevel1X 5 4 6" xfId="27746" xr:uid="{00000000-0005-0000-0000-0000426D0000}"/>
    <cellStyle name="SAPBEXHLevel1X 5 4 7" xfId="11336" xr:uid="{00000000-0005-0000-0000-0000436D0000}"/>
    <cellStyle name="SAPBEXHLevel1X 5 5" xfId="18600" xr:uid="{00000000-0005-0000-0000-0000446D0000}"/>
    <cellStyle name="SAPBEXHLevel1X 5 5 2" xfId="24372" xr:uid="{00000000-0005-0000-0000-0000456D0000}"/>
    <cellStyle name="SAPBEXHLevel1X 5 5 3" xfId="32074" xr:uid="{00000000-0005-0000-0000-0000466D0000}"/>
    <cellStyle name="SAPBEXHLevel1X 5 6" xfId="18064" xr:uid="{00000000-0005-0000-0000-0000476D0000}"/>
    <cellStyle name="SAPBEXHLevel1X 5 6 2" xfId="23866" xr:uid="{00000000-0005-0000-0000-0000486D0000}"/>
    <cellStyle name="SAPBEXHLevel1X 5 6 3" xfId="31563" xr:uid="{00000000-0005-0000-0000-0000496D0000}"/>
    <cellStyle name="SAPBEXHLevel1X 5 7" xfId="14898" xr:uid="{00000000-0005-0000-0000-00004A6D0000}"/>
    <cellStyle name="SAPBEXHLevel1X 5 7 2" xfId="28772" xr:uid="{00000000-0005-0000-0000-00004B6D0000}"/>
    <cellStyle name="SAPBEXHLevel1X 5 8" xfId="21093" xr:uid="{00000000-0005-0000-0000-00004C6D0000}"/>
    <cellStyle name="SAPBEXHLevel1X 5 8 2" xfId="34556" xr:uid="{00000000-0005-0000-0000-00004D6D0000}"/>
    <cellStyle name="SAPBEXHLevel1X 5 9" xfId="26847" xr:uid="{00000000-0005-0000-0000-00004E6D0000}"/>
    <cellStyle name="SAPBEXHLevel1X 6" xfId="5272" xr:uid="{00000000-0005-0000-0000-00004F6D0000}"/>
    <cellStyle name="SAPBEXHLevel1X 6 2" xfId="6359" xr:uid="{00000000-0005-0000-0000-0000506D0000}"/>
    <cellStyle name="SAPBEXHLevel1X 6 2 2" xfId="19726" xr:uid="{00000000-0005-0000-0000-0000516D0000}"/>
    <cellStyle name="SAPBEXHLevel1X 6 2 2 2" xfId="25496" xr:uid="{00000000-0005-0000-0000-0000526D0000}"/>
    <cellStyle name="SAPBEXHLevel1X 6 2 2 3" xfId="33199" xr:uid="{00000000-0005-0000-0000-0000536D0000}"/>
    <cellStyle name="SAPBEXHLevel1X 6 2 3" xfId="17408" xr:uid="{00000000-0005-0000-0000-0000546D0000}"/>
    <cellStyle name="SAPBEXHLevel1X 6 2 3 2" xfId="23234" xr:uid="{00000000-0005-0000-0000-0000556D0000}"/>
    <cellStyle name="SAPBEXHLevel1X 6 2 3 2 2" xfId="36697" xr:uid="{00000000-0005-0000-0000-0000566D0000}"/>
    <cellStyle name="SAPBEXHLevel1X 6 2 3 3" xfId="30922" xr:uid="{00000000-0005-0000-0000-0000576D0000}"/>
    <cellStyle name="SAPBEXHLevel1X 6 2 4" xfId="16188" xr:uid="{00000000-0005-0000-0000-0000586D0000}"/>
    <cellStyle name="SAPBEXHLevel1X 6 2 4 2" xfId="29836" xr:uid="{00000000-0005-0000-0000-0000596D0000}"/>
    <cellStyle name="SAPBEXHLevel1X 6 2 5" xfId="22158" xr:uid="{00000000-0005-0000-0000-00005A6D0000}"/>
    <cellStyle name="SAPBEXHLevel1X 6 2 5 2" xfId="35621" xr:uid="{00000000-0005-0000-0000-00005B6D0000}"/>
    <cellStyle name="SAPBEXHLevel1X 6 2 6" xfId="27910" xr:uid="{00000000-0005-0000-0000-00005C6D0000}"/>
    <cellStyle name="SAPBEXHLevel1X 6 2 7" xfId="11472" xr:uid="{00000000-0005-0000-0000-00005D6D0000}"/>
    <cellStyle name="SAPBEXHLevel1X 6 3" xfId="18774" xr:uid="{00000000-0005-0000-0000-00005E6D0000}"/>
    <cellStyle name="SAPBEXHLevel1X 6 3 2" xfId="24546" xr:uid="{00000000-0005-0000-0000-00005F6D0000}"/>
    <cellStyle name="SAPBEXHLevel1X 6 3 3" xfId="32248" xr:uid="{00000000-0005-0000-0000-0000606D0000}"/>
    <cellStyle name="SAPBEXHLevel1X 6 4" xfId="17178" xr:uid="{00000000-0005-0000-0000-0000616D0000}"/>
    <cellStyle name="SAPBEXHLevel1X 6 4 2" xfId="23017" xr:uid="{00000000-0005-0000-0000-0000626D0000}"/>
    <cellStyle name="SAPBEXHLevel1X 6 4 2 2" xfId="36480" xr:uid="{00000000-0005-0000-0000-0000636D0000}"/>
    <cellStyle name="SAPBEXHLevel1X 6 4 3" xfId="30699" xr:uid="{00000000-0005-0000-0000-0000646D0000}"/>
    <cellStyle name="SAPBEXHLevel1X 6 5" xfId="15102" xr:uid="{00000000-0005-0000-0000-0000656D0000}"/>
    <cellStyle name="SAPBEXHLevel1X 6 5 2" xfId="28938" xr:uid="{00000000-0005-0000-0000-0000666D0000}"/>
    <cellStyle name="SAPBEXHLevel1X 6 6" xfId="21259" xr:uid="{00000000-0005-0000-0000-0000676D0000}"/>
    <cellStyle name="SAPBEXHLevel1X 6 6 2" xfId="34722" xr:uid="{00000000-0005-0000-0000-0000686D0000}"/>
    <cellStyle name="SAPBEXHLevel1X 6 7" xfId="27011" xr:uid="{00000000-0005-0000-0000-0000696D0000}"/>
    <cellStyle name="SAPBEXHLevel1X 6 8" xfId="10811" xr:uid="{00000000-0005-0000-0000-00006A6D0000}"/>
    <cellStyle name="SAPBEXHLevel1X 7" xfId="5307" xr:uid="{00000000-0005-0000-0000-00006B6D0000}"/>
    <cellStyle name="SAPBEXHLevel1X 7 2" xfId="6394" xr:uid="{00000000-0005-0000-0000-00006C6D0000}"/>
    <cellStyle name="SAPBEXHLevel1X 7 2 2" xfId="19760" xr:uid="{00000000-0005-0000-0000-00006D6D0000}"/>
    <cellStyle name="SAPBEXHLevel1X 7 2 2 2" xfId="25530" xr:uid="{00000000-0005-0000-0000-00006E6D0000}"/>
    <cellStyle name="SAPBEXHLevel1X 7 2 2 3" xfId="33233" xr:uid="{00000000-0005-0000-0000-00006F6D0000}"/>
    <cellStyle name="SAPBEXHLevel1X 7 2 3" xfId="20834" xr:uid="{00000000-0005-0000-0000-0000706D0000}"/>
    <cellStyle name="SAPBEXHLevel1X 7 2 3 2" xfId="26594" xr:uid="{00000000-0005-0000-0000-0000716D0000}"/>
    <cellStyle name="SAPBEXHLevel1X 7 2 3 3" xfId="34299" xr:uid="{00000000-0005-0000-0000-0000726D0000}"/>
    <cellStyle name="SAPBEXHLevel1X 7 2 4" xfId="16223" xr:uid="{00000000-0005-0000-0000-0000736D0000}"/>
    <cellStyle name="SAPBEXHLevel1X 7 2 4 2" xfId="29870" xr:uid="{00000000-0005-0000-0000-0000746D0000}"/>
    <cellStyle name="SAPBEXHLevel1X 7 2 5" xfId="22192" xr:uid="{00000000-0005-0000-0000-0000756D0000}"/>
    <cellStyle name="SAPBEXHLevel1X 7 2 5 2" xfId="35655" xr:uid="{00000000-0005-0000-0000-0000766D0000}"/>
    <cellStyle name="SAPBEXHLevel1X 7 2 6" xfId="27944" xr:uid="{00000000-0005-0000-0000-0000776D0000}"/>
    <cellStyle name="SAPBEXHLevel1X 7 2 7" xfId="11506" xr:uid="{00000000-0005-0000-0000-0000786D0000}"/>
    <cellStyle name="SAPBEXHLevel1X 7 3" xfId="18808" xr:uid="{00000000-0005-0000-0000-0000796D0000}"/>
    <cellStyle name="SAPBEXHLevel1X 7 3 2" xfId="24580" xr:uid="{00000000-0005-0000-0000-00007A6D0000}"/>
    <cellStyle name="SAPBEXHLevel1X 7 3 3" xfId="32282" xr:uid="{00000000-0005-0000-0000-00007B6D0000}"/>
    <cellStyle name="SAPBEXHLevel1X 7 4" xfId="17668" xr:uid="{00000000-0005-0000-0000-00007C6D0000}"/>
    <cellStyle name="SAPBEXHLevel1X 7 4 2" xfId="23484" xr:uid="{00000000-0005-0000-0000-00007D6D0000}"/>
    <cellStyle name="SAPBEXHLevel1X 7 4 2 2" xfId="36947" xr:uid="{00000000-0005-0000-0000-00007E6D0000}"/>
    <cellStyle name="SAPBEXHLevel1X 7 4 3" xfId="31175" xr:uid="{00000000-0005-0000-0000-00007F6D0000}"/>
    <cellStyle name="SAPBEXHLevel1X 7 5" xfId="15137" xr:uid="{00000000-0005-0000-0000-0000806D0000}"/>
    <cellStyle name="SAPBEXHLevel1X 7 5 2" xfId="28972" xr:uid="{00000000-0005-0000-0000-0000816D0000}"/>
    <cellStyle name="SAPBEXHLevel1X 7 6" xfId="21293" xr:uid="{00000000-0005-0000-0000-0000826D0000}"/>
    <cellStyle name="SAPBEXHLevel1X 7 6 2" xfId="34756" xr:uid="{00000000-0005-0000-0000-0000836D0000}"/>
    <cellStyle name="SAPBEXHLevel1X 7 7" xfId="27045" xr:uid="{00000000-0005-0000-0000-0000846D0000}"/>
    <cellStyle name="SAPBEXHLevel1X 7 8" xfId="10845" xr:uid="{00000000-0005-0000-0000-0000856D0000}"/>
    <cellStyle name="SAPBEXHLevel1X 8" xfId="17032" xr:uid="{00000000-0005-0000-0000-0000866D0000}"/>
    <cellStyle name="SAPBEXHLevel1X 8 2" xfId="22878" xr:uid="{00000000-0005-0000-0000-0000876D0000}"/>
    <cellStyle name="SAPBEXHLevel1X 8 2 2" xfId="36341" xr:uid="{00000000-0005-0000-0000-0000886D0000}"/>
    <cellStyle name="SAPBEXHLevel1X 8 3" xfId="30559" xr:uid="{00000000-0005-0000-0000-0000896D0000}"/>
    <cellStyle name="SAPBEXHLevel1X 9" xfId="18036" xr:uid="{00000000-0005-0000-0000-00008A6D0000}"/>
    <cellStyle name="SAPBEXHLevel1X 9 2" xfId="23840" xr:uid="{00000000-0005-0000-0000-00008B6D0000}"/>
    <cellStyle name="SAPBEXHLevel1X 9 3" xfId="31537" xr:uid="{00000000-0005-0000-0000-00008C6D0000}"/>
    <cellStyle name="SAPBEXHLevel1X_SAP EC_Data ENVIRONMENTAL BackEnd V4 (BI)" xfId="640" xr:uid="{00000000-0005-0000-0000-00008D6D0000}"/>
    <cellStyle name="SAPBEXHLevel2" xfId="399" xr:uid="{00000000-0005-0000-0000-00008E6D0000}"/>
    <cellStyle name="SAPBEXHLevel2 10" xfId="37381" xr:uid="{00000000-0005-0000-0000-00008F6D0000}"/>
    <cellStyle name="SAPBEXHLevel2 2" xfId="641" xr:uid="{00000000-0005-0000-0000-0000906D0000}"/>
    <cellStyle name="SAPBEXHLevel2 2 2" xfId="990" xr:uid="{00000000-0005-0000-0000-0000916D0000}"/>
    <cellStyle name="SAPBEXHLevel2 2 2 2" xfId="5131" xr:uid="{00000000-0005-0000-0000-0000926D0000}"/>
    <cellStyle name="SAPBEXHLevel2 2 2 2 2" xfId="5719" xr:uid="{00000000-0005-0000-0000-0000936D0000}"/>
    <cellStyle name="SAPBEXHLevel2 2 2 2 2 2" xfId="6806" xr:uid="{00000000-0005-0000-0000-0000946D0000}"/>
    <cellStyle name="SAPBEXHLevel2 2 2 2 2 2 2" xfId="20128" xr:uid="{00000000-0005-0000-0000-0000956D0000}"/>
    <cellStyle name="SAPBEXHLevel2 2 2 2 2 2 2 2" xfId="25898" xr:uid="{00000000-0005-0000-0000-0000966D0000}"/>
    <cellStyle name="SAPBEXHLevel2 2 2 2 2 2 2 3" xfId="33601" xr:uid="{00000000-0005-0000-0000-0000976D0000}"/>
    <cellStyle name="SAPBEXHLevel2 2 2 2 2 2 3" xfId="17477" xr:uid="{00000000-0005-0000-0000-0000986D0000}"/>
    <cellStyle name="SAPBEXHLevel2 2 2 2 2 2 3 2" xfId="23301" xr:uid="{00000000-0005-0000-0000-0000996D0000}"/>
    <cellStyle name="SAPBEXHLevel2 2 2 2 2 2 3 2 2" xfId="36764" xr:uid="{00000000-0005-0000-0000-00009A6D0000}"/>
    <cellStyle name="SAPBEXHLevel2 2 2 2 2 2 3 3" xfId="30989" xr:uid="{00000000-0005-0000-0000-00009B6D0000}"/>
    <cellStyle name="SAPBEXHLevel2 2 2 2 2 2 4" xfId="16634" xr:uid="{00000000-0005-0000-0000-00009C6D0000}"/>
    <cellStyle name="SAPBEXHLevel2 2 2 2 2 2 4 2" xfId="30221" xr:uid="{00000000-0005-0000-0000-00009D6D0000}"/>
    <cellStyle name="SAPBEXHLevel2 2 2 2 2 2 5" xfId="22544" xr:uid="{00000000-0005-0000-0000-00009E6D0000}"/>
    <cellStyle name="SAPBEXHLevel2 2 2 2 2 2 5 2" xfId="36007" xr:uid="{00000000-0005-0000-0000-00009F6D0000}"/>
    <cellStyle name="SAPBEXHLevel2 2 2 2 2 2 6" xfId="28296" xr:uid="{00000000-0005-0000-0000-0000A06D0000}"/>
    <cellStyle name="SAPBEXHLevel2 2 2 2 2 3" xfId="19178" xr:uid="{00000000-0005-0000-0000-0000A16D0000}"/>
    <cellStyle name="SAPBEXHLevel2 2 2 2 2 3 2" xfId="24949" xr:uid="{00000000-0005-0000-0000-0000A26D0000}"/>
    <cellStyle name="SAPBEXHLevel2 2 2 2 2 3 3" xfId="32651" xr:uid="{00000000-0005-0000-0000-0000A36D0000}"/>
    <cellStyle name="SAPBEXHLevel2 2 2 2 2 4" xfId="17962" xr:uid="{00000000-0005-0000-0000-0000A46D0000}"/>
    <cellStyle name="SAPBEXHLevel2 2 2 2 2 4 2" xfId="23771" xr:uid="{00000000-0005-0000-0000-0000A56D0000}"/>
    <cellStyle name="SAPBEXHLevel2 2 2 2 2 4 2 2" xfId="37234" xr:uid="{00000000-0005-0000-0000-0000A66D0000}"/>
    <cellStyle name="SAPBEXHLevel2 2 2 2 2 4 3" xfId="31466" xr:uid="{00000000-0005-0000-0000-0000A76D0000}"/>
    <cellStyle name="SAPBEXHLevel2 2 2 2 2 5" xfId="15548" xr:uid="{00000000-0005-0000-0000-0000A86D0000}"/>
    <cellStyle name="SAPBEXHLevel2 2 2 2 2 5 2" xfId="29323" xr:uid="{00000000-0005-0000-0000-0000A96D0000}"/>
    <cellStyle name="SAPBEXHLevel2 2 2 2 2 6" xfId="21645" xr:uid="{00000000-0005-0000-0000-0000AA6D0000}"/>
    <cellStyle name="SAPBEXHLevel2 2 2 2 2 6 2" xfId="35108" xr:uid="{00000000-0005-0000-0000-0000AB6D0000}"/>
    <cellStyle name="SAPBEXHLevel2 2 2 2 2 7" xfId="27397" xr:uid="{00000000-0005-0000-0000-0000AC6D0000}"/>
    <cellStyle name="SAPBEXHLevel2 2 2 2 3" xfId="5891" xr:uid="{00000000-0005-0000-0000-0000AD6D0000}"/>
    <cellStyle name="SAPBEXHLevel2 2 2 2 3 2" xfId="6978" xr:uid="{00000000-0005-0000-0000-0000AE6D0000}"/>
    <cellStyle name="SAPBEXHLevel2 2 2 2 3 2 2" xfId="20274" xr:uid="{00000000-0005-0000-0000-0000AF6D0000}"/>
    <cellStyle name="SAPBEXHLevel2 2 2 2 3 2 2 2" xfId="26044" xr:uid="{00000000-0005-0000-0000-0000B06D0000}"/>
    <cellStyle name="SAPBEXHLevel2 2 2 2 3 2 2 3" xfId="33747" xr:uid="{00000000-0005-0000-0000-0000B16D0000}"/>
    <cellStyle name="SAPBEXHLevel2 2 2 2 3 2 3" xfId="20380" xr:uid="{00000000-0005-0000-0000-0000B26D0000}"/>
    <cellStyle name="SAPBEXHLevel2 2 2 2 3 2 3 2" xfId="26150" xr:uid="{00000000-0005-0000-0000-0000B36D0000}"/>
    <cellStyle name="SAPBEXHLevel2 2 2 2 3 2 3 3" xfId="33853" xr:uid="{00000000-0005-0000-0000-0000B46D0000}"/>
    <cellStyle name="SAPBEXHLevel2 2 2 2 3 2 4" xfId="16806" xr:uid="{00000000-0005-0000-0000-0000B56D0000}"/>
    <cellStyle name="SAPBEXHLevel2 2 2 2 3 2 4 2" xfId="30359" xr:uid="{00000000-0005-0000-0000-0000B66D0000}"/>
    <cellStyle name="SAPBEXHLevel2 2 2 2 3 2 5" xfId="22682" xr:uid="{00000000-0005-0000-0000-0000B76D0000}"/>
    <cellStyle name="SAPBEXHLevel2 2 2 2 3 2 5 2" xfId="36145" xr:uid="{00000000-0005-0000-0000-0000B86D0000}"/>
    <cellStyle name="SAPBEXHLevel2 2 2 2 3 2 6" xfId="28434" xr:uid="{00000000-0005-0000-0000-0000B96D0000}"/>
    <cellStyle name="SAPBEXHLevel2 2 2 2 3 3" xfId="19325" xr:uid="{00000000-0005-0000-0000-0000BA6D0000}"/>
    <cellStyle name="SAPBEXHLevel2 2 2 2 3 3 2" xfId="25096" xr:uid="{00000000-0005-0000-0000-0000BB6D0000}"/>
    <cellStyle name="SAPBEXHLevel2 2 2 2 3 3 3" xfId="32798" xr:uid="{00000000-0005-0000-0000-0000BC6D0000}"/>
    <cellStyle name="SAPBEXHLevel2 2 2 2 3 4" xfId="18363" xr:uid="{00000000-0005-0000-0000-0000BD6D0000}"/>
    <cellStyle name="SAPBEXHLevel2 2 2 2 3 4 2" xfId="24143" xr:uid="{00000000-0005-0000-0000-0000BE6D0000}"/>
    <cellStyle name="SAPBEXHLevel2 2 2 2 3 4 3" xfId="31844" xr:uid="{00000000-0005-0000-0000-0000BF6D0000}"/>
    <cellStyle name="SAPBEXHLevel2 2 2 2 3 5" xfId="15720" xr:uid="{00000000-0005-0000-0000-0000C06D0000}"/>
    <cellStyle name="SAPBEXHLevel2 2 2 2 3 5 2" xfId="29461" xr:uid="{00000000-0005-0000-0000-0000C16D0000}"/>
    <cellStyle name="SAPBEXHLevel2 2 2 2 3 6" xfId="21783" xr:uid="{00000000-0005-0000-0000-0000C26D0000}"/>
    <cellStyle name="SAPBEXHLevel2 2 2 2 3 6 2" xfId="35246" xr:uid="{00000000-0005-0000-0000-0000C36D0000}"/>
    <cellStyle name="SAPBEXHLevel2 2 2 2 3 7" xfId="27535" xr:uid="{00000000-0005-0000-0000-0000C46D0000}"/>
    <cellStyle name="SAPBEXHLevel2 2 2 2 4" xfId="6223" xr:uid="{00000000-0005-0000-0000-0000C56D0000}"/>
    <cellStyle name="SAPBEXHLevel2 2 2 2 4 2" xfId="19614" xr:uid="{00000000-0005-0000-0000-0000C66D0000}"/>
    <cellStyle name="SAPBEXHLevel2 2 2 2 4 2 2" xfId="25384" xr:uid="{00000000-0005-0000-0000-0000C76D0000}"/>
    <cellStyle name="SAPBEXHLevel2 2 2 2 4 2 3" xfId="33087" xr:uid="{00000000-0005-0000-0000-0000C86D0000}"/>
    <cellStyle name="SAPBEXHLevel2 2 2 2 4 3" xfId="18386" xr:uid="{00000000-0005-0000-0000-0000C96D0000}"/>
    <cellStyle name="SAPBEXHLevel2 2 2 2 4 3 2" xfId="24165" xr:uid="{00000000-0005-0000-0000-0000CA6D0000}"/>
    <cellStyle name="SAPBEXHLevel2 2 2 2 4 3 3" xfId="31866" xr:uid="{00000000-0005-0000-0000-0000CB6D0000}"/>
    <cellStyle name="SAPBEXHLevel2 2 2 2 4 4" xfId="16052" xr:uid="{00000000-0005-0000-0000-0000CC6D0000}"/>
    <cellStyle name="SAPBEXHLevel2 2 2 2 4 4 2" xfId="29734" xr:uid="{00000000-0005-0000-0000-0000CD6D0000}"/>
    <cellStyle name="SAPBEXHLevel2 2 2 2 4 5" xfId="22056" xr:uid="{00000000-0005-0000-0000-0000CE6D0000}"/>
    <cellStyle name="SAPBEXHLevel2 2 2 2 4 5 2" xfId="35519" xr:uid="{00000000-0005-0000-0000-0000CF6D0000}"/>
    <cellStyle name="SAPBEXHLevel2 2 2 2 4 6" xfId="27808" xr:uid="{00000000-0005-0000-0000-0000D06D0000}"/>
    <cellStyle name="SAPBEXHLevel2 2 2 2 5" xfId="18662" xr:uid="{00000000-0005-0000-0000-0000D16D0000}"/>
    <cellStyle name="SAPBEXHLevel2 2 2 2 5 2" xfId="24434" xr:uid="{00000000-0005-0000-0000-0000D26D0000}"/>
    <cellStyle name="SAPBEXHLevel2 2 2 2 5 3" xfId="32136" xr:uid="{00000000-0005-0000-0000-0000D36D0000}"/>
    <cellStyle name="SAPBEXHLevel2 2 2 2 6" xfId="20766" xr:uid="{00000000-0005-0000-0000-0000D46D0000}"/>
    <cellStyle name="SAPBEXHLevel2 2 2 2 6 2" xfId="26529" xr:uid="{00000000-0005-0000-0000-0000D56D0000}"/>
    <cellStyle name="SAPBEXHLevel2 2 2 2 6 3" xfId="34234" xr:uid="{00000000-0005-0000-0000-0000D66D0000}"/>
    <cellStyle name="SAPBEXHLevel2 2 2 2 7" xfId="14961" xr:uid="{00000000-0005-0000-0000-0000D76D0000}"/>
    <cellStyle name="SAPBEXHLevel2 2 2 2 7 2" xfId="28834" xr:uid="{00000000-0005-0000-0000-0000D86D0000}"/>
    <cellStyle name="SAPBEXHLevel2 2 2 2 8" xfId="21155" xr:uid="{00000000-0005-0000-0000-0000D96D0000}"/>
    <cellStyle name="SAPBEXHLevel2 2 2 2 8 2" xfId="34618" xr:uid="{00000000-0005-0000-0000-0000DA6D0000}"/>
    <cellStyle name="SAPBEXHLevel2 2 2 2 9" xfId="26909" xr:uid="{00000000-0005-0000-0000-0000DB6D0000}"/>
    <cellStyle name="SAPBEXHLevel2 2 2 3" xfId="5357" xr:uid="{00000000-0005-0000-0000-0000DC6D0000}"/>
    <cellStyle name="SAPBEXHLevel2 2 2 3 2" xfId="6444" xr:uid="{00000000-0005-0000-0000-0000DD6D0000}"/>
    <cellStyle name="SAPBEXHLevel2 2 2 3 2 2" xfId="19809" xr:uid="{00000000-0005-0000-0000-0000DE6D0000}"/>
    <cellStyle name="SAPBEXHLevel2 2 2 3 2 2 2" xfId="25579" xr:uid="{00000000-0005-0000-0000-0000DF6D0000}"/>
    <cellStyle name="SAPBEXHLevel2 2 2 3 2 2 3" xfId="33282" xr:uid="{00000000-0005-0000-0000-0000E06D0000}"/>
    <cellStyle name="SAPBEXHLevel2 2 2 3 2 3" xfId="20524" xr:uid="{00000000-0005-0000-0000-0000E16D0000}"/>
    <cellStyle name="SAPBEXHLevel2 2 2 3 2 3 2" xfId="26289" xr:uid="{00000000-0005-0000-0000-0000E26D0000}"/>
    <cellStyle name="SAPBEXHLevel2 2 2 3 2 3 3" xfId="33993" xr:uid="{00000000-0005-0000-0000-0000E36D0000}"/>
    <cellStyle name="SAPBEXHLevel2 2 2 3 2 4" xfId="16273" xr:uid="{00000000-0005-0000-0000-0000E46D0000}"/>
    <cellStyle name="SAPBEXHLevel2 2 2 3 2 4 2" xfId="29919" xr:uid="{00000000-0005-0000-0000-0000E56D0000}"/>
    <cellStyle name="SAPBEXHLevel2 2 2 3 2 5" xfId="22241" xr:uid="{00000000-0005-0000-0000-0000E66D0000}"/>
    <cellStyle name="SAPBEXHLevel2 2 2 3 2 5 2" xfId="35704" xr:uid="{00000000-0005-0000-0000-0000E76D0000}"/>
    <cellStyle name="SAPBEXHLevel2 2 2 3 2 6" xfId="27993" xr:uid="{00000000-0005-0000-0000-0000E86D0000}"/>
    <cellStyle name="SAPBEXHLevel2 2 2 3 3" xfId="18858" xr:uid="{00000000-0005-0000-0000-0000E96D0000}"/>
    <cellStyle name="SAPBEXHLevel2 2 2 3 3 2" xfId="24630" xr:uid="{00000000-0005-0000-0000-0000EA6D0000}"/>
    <cellStyle name="SAPBEXHLevel2 2 2 3 3 3" xfId="32332" xr:uid="{00000000-0005-0000-0000-0000EB6D0000}"/>
    <cellStyle name="SAPBEXHLevel2 2 2 3 4" xfId="19416" xr:uid="{00000000-0005-0000-0000-0000EC6D0000}"/>
    <cellStyle name="SAPBEXHLevel2 2 2 3 4 2" xfId="25187" xr:uid="{00000000-0005-0000-0000-0000ED6D0000}"/>
    <cellStyle name="SAPBEXHLevel2 2 2 3 4 3" xfId="32889" xr:uid="{00000000-0005-0000-0000-0000EE6D0000}"/>
    <cellStyle name="SAPBEXHLevel2 2 2 3 5" xfId="15187" xr:uid="{00000000-0005-0000-0000-0000EF6D0000}"/>
    <cellStyle name="SAPBEXHLevel2 2 2 3 5 2" xfId="29021" xr:uid="{00000000-0005-0000-0000-0000F06D0000}"/>
    <cellStyle name="SAPBEXHLevel2 2 2 3 6" xfId="21342" xr:uid="{00000000-0005-0000-0000-0000F16D0000}"/>
    <cellStyle name="SAPBEXHLevel2 2 2 3 6 2" xfId="34805" xr:uid="{00000000-0005-0000-0000-0000F26D0000}"/>
    <cellStyle name="SAPBEXHLevel2 2 2 3 7" xfId="27094" xr:uid="{00000000-0005-0000-0000-0000F36D0000}"/>
    <cellStyle name="SAPBEXHLevel2 2 2 4" xfId="5412" xr:uid="{00000000-0005-0000-0000-0000F46D0000}"/>
    <cellStyle name="SAPBEXHLevel2 2 2 4 2" xfId="6499" xr:uid="{00000000-0005-0000-0000-0000F56D0000}"/>
    <cellStyle name="SAPBEXHLevel2 2 2 4 2 2" xfId="19863" xr:uid="{00000000-0005-0000-0000-0000F66D0000}"/>
    <cellStyle name="SAPBEXHLevel2 2 2 4 2 2 2" xfId="25633" xr:uid="{00000000-0005-0000-0000-0000F76D0000}"/>
    <cellStyle name="SAPBEXHLevel2 2 2 4 2 2 3" xfId="33336" xr:uid="{00000000-0005-0000-0000-0000F86D0000}"/>
    <cellStyle name="SAPBEXHLevel2 2 2 4 2 3" xfId="18164" xr:uid="{00000000-0005-0000-0000-0000F96D0000}"/>
    <cellStyle name="SAPBEXHLevel2 2 2 4 2 3 2" xfId="23962" xr:uid="{00000000-0005-0000-0000-0000FA6D0000}"/>
    <cellStyle name="SAPBEXHLevel2 2 2 4 2 3 3" xfId="31660" xr:uid="{00000000-0005-0000-0000-0000FB6D0000}"/>
    <cellStyle name="SAPBEXHLevel2 2 2 4 2 4" xfId="16328" xr:uid="{00000000-0005-0000-0000-0000FC6D0000}"/>
    <cellStyle name="SAPBEXHLevel2 2 2 4 2 4 2" xfId="29973" xr:uid="{00000000-0005-0000-0000-0000FD6D0000}"/>
    <cellStyle name="SAPBEXHLevel2 2 2 4 2 5" xfId="22295" xr:uid="{00000000-0005-0000-0000-0000FE6D0000}"/>
    <cellStyle name="SAPBEXHLevel2 2 2 4 2 5 2" xfId="35758" xr:uid="{00000000-0005-0000-0000-0000FF6D0000}"/>
    <cellStyle name="SAPBEXHLevel2 2 2 4 2 6" xfId="28047" xr:uid="{00000000-0005-0000-0000-0000006E0000}"/>
    <cellStyle name="SAPBEXHLevel2 2 2 4 3" xfId="18912" xr:uid="{00000000-0005-0000-0000-0000016E0000}"/>
    <cellStyle name="SAPBEXHLevel2 2 2 4 3 2" xfId="24684" xr:uid="{00000000-0005-0000-0000-0000026E0000}"/>
    <cellStyle name="SAPBEXHLevel2 2 2 4 3 3" xfId="32386" xr:uid="{00000000-0005-0000-0000-0000036E0000}"/>
    <cellStyle name="SAPBEXHLevel2 2 2 4 4" xfId="19496" xr:uid="{00000000-0005-0000-0000-0000046E0000}"/>
    <cellStyle name="SAPBEXHLevel2 2 2 4 4 2" xfId="25266" xr:uid="{00000000-0005-0000-0000-0000056E0000}"/>
    <cellStyle name="SAPBEXHLevel2 2 2 4 4 3" xfId="32969" xr:uid="{00000000-0005-0000-0000-0000066E0000}"/>
    <cellStyle name="SAPBEXHLevel2 2 2 4 5" xfId="15242" xr:uid="{00000000-0005-0000-0000-0000076E0000}"/>
    <cellStyle name="SAPBEXHLevel2 2 2 4 5 2" xfId="29075" xr:uid="{00000000-0005-0000-0000-0000086E0000}"/>
    <cellStyle name="SAPBEXHLevel2 2 2 4 6" xfId="21396" xr:uid="{00000000-0005-0000-0000-0000096E0000}"/>
    <cellStyle name="SAPBEXHLevel2 2 2 4 6 2" xfId="34859" xr:uid="{00000000-0005-0000-0000-00000A6E0000}"/>
    <cellStyle name="SAPBEXHLevel2 2 2 4 7" xfId="27148" xr:uid="{00000000-0005-0000-0000-00000B6E0000}"/>
    <cellStyle name="SAPBEXHLevel2 2 2 5" xfId="17281" xr:uid="{00000000-0005-0000-0000-00000C6E0000}"/>
    <cellStyle name="SAPBEXHLevel2 2 2 5 2" xfId="23111" xr:uid="{00000000-0005-0000-0000-00000D6E0000}"/>
    <cellStyle name="SAPBEXHLevel2 2 2 5 2 2" xfId="36574" xr:uid="{00000000-0005-0000-0000-00000E6E0000}"/>
    <cellStyle name="SAPBEXHLevel2 2 2 5 3" xfId="30798" xr:uid="{00000000-0005-0000-0000-00000F6E0000}"/>
    <cellStyle name="SAPBEXHLevel2 2 2 6" xfId="20648" xr:uid="{00000000-0005-0000-0000-0000106E0000}"/>
    <cellStyle name="SAPBEXHLevel2 2 2 6 2" xfId="26411" xr:uid="{00000000-0005-0000-0000-0000116E0000}"/>
    <cellStyle name="SAPBEXHLevel2 2 2 6 3" xfId="34116" xr:uid="{00000000-0005-0000-0000-0000126E0000}"/>
    <cellStyle name="SAPBEXHLevel2 2 2 7" xfId="11984" xr:uid="{00000000-0005-0000-0000-0000136E0000}"/>
    <cellStyle name="SAPBEXHLevel2 2 2 7 2" xfId="28523" xr:uid="{00000000-0005-0000-0000-0000146E0000}"/>
    <cellStyle name="SAPBEXHLevel2 2 3" xfId="5097" xr:uid="{00000000-0005-0000-0000-0000156E0000}"/>
    <cellStyle name="SAPBEXHLevel2 2 3 10" xfId="10701" xr:uid="{00000000-0005-0000-0000-0000166E0000}"/>
    <cellStyle name="SAPBEXHLevel2 2 3 2" xfId="5685" xr:uid="{00000000-0005-0000-0000-0000176E0000}"/>
    <cellStyle name="SAPBEXHLevel2 2 3 2 2" xfId="6772" xr:uid="{00000000-0005-0000-0000-0000186E0000}"/>
    <cellStyle name="SAPBEXHLevel2 2 3 2 2 2" xfId="20094" xr:uid="{00000000-0005-0000-0000-0000196E0000}"/>
    <cellStyle name="SAPBEXHLevel2 2 3 2 2 2 2" xfId="25864" xr:uid="{00000000-0005-0000-0000-00001A6E0000}"/>
    <cellStyle name="SAPBEXHLevel2 2 3 2 2 2 3" xfId="33567" xr:uid="{00000000-0005-0000-0000-00001B6E0000}"/>
    <cellStyle name="SAPBEXHLevel2 2 3 2 2 3" xfId="19413" xr:uid="{00000000-0005-0000-0000-00001C6E0000}"/>
    <cellStyle name="SAPBEXHLevel2 2 3 2 2 3 2" xfId="25184" xr:uid="{00000000-0005-0000-0000-00001D6E0000}"/>
    <cellStyle name="SAPBEXHLevel2 2 3 2 2 3 3" xfId="32886" xr:uid="{00000000-0005-0000-0000-00001E6E0000}"/>
    <cellStyle name="SAPBEXHLevel2 2 3 2 2 4" xfId="16600" xr:uid="{00000000-0005-0000-0000-00001F6E0000}"/>
    <cellStyle name="SAPBEXHLevel2 2 3 2 2 4 2" xfId="30187" xr:uid="{00000000-0005-0000-0000-0000206E0000}"/>
    <cellStyle name="SAPBEXHLevel2 2 3 2 2 5" xfId="22510" xr:uid="{00000000-0005-0000-0000-0000216E0000}"/>
    <cellStyle name="SAPBEXHLevel2 2 3 2 2 5 2" xfId="35973" xr:uid="{00000000-0005-0000-0000-0000226E0000}"/>
    <cellStyle name="SAPBEXHLevel2 2 3 2 2 6" xfId="28262" xr:uid="{00000000-0005-0000-0000-0000236E0000}"/>
    <cellStyle name="SAPBEXHLevel2 2 3 2 2 7" xfId="11722" xr:uid="{00000000-0005-0000-0000-0000246E0000}"/>
    <cellStyle name="SAPBEXHLevel2 2 3 2 3" xfId="19144" xr:uid="{00000000-0005-0000-0000-0000256E0000}"/>
    <cellStyle name="SAPBEXHLevel2 2 3 2 3 2" xfId="24915" xr:uid="{00000000-0005-0000-0000-0000266E0000}"/>
    <cellStyle name="SAPBEXHLevel2 2 3 2 3 3" xfId="32617" xr:uid="{00000000-0005-0000-0000-0000276E0000}"/>
    <cellStyle name="SAPBEXHLevel2 2 3 2 4" xfId="16980" xr:uid="{00000000-0005-0000-0000-0000286E0000}"/>
    <cellStyle name="SAPBEXHLevel2 2 3 2 4 2" xfId="22830" xr:uid="{00000000-0005-0000-0000-0000296E0000}"/>
    <cellStyle name="SAPBEXHLevel2 2 3 2 4 2 2" xfId="36293" xr:uid="{00000000-0005-0000-0000-00002A6E0000}"/>
    <cellStyle name="SAPBEXHLevel2 2 3 2 4 3" xfId="30508" xr:uid="{00000000-0005-0000-0000-00002B6E0000}"/>
    <cellStyle name="SAPBEXHLevel2 2 3 2 5" xfId="15514" xr:uid="{00000000-0005-0000-0000-00002C6E0000}"/>
    <cellStyle name="SAPBEXHLevel2 2 3 2 5 2" xfId="29289" xr:uid="{00000000-0005-0000-0000-00002D6E0000}"/>
    <cellStyle name="SAPBEXHLevel2 2 3 2 6" xfId="21611" xr:uid="{00000000-0005-0000-0000-00002E6E0000}"/>
    <cellStyle name="SAPBEXHLevel2 2 3 2 6 2" xfId="35074" xr:uid="{00000000-0005-0000-0000-00002F6E0000}"/>
    <cellStyle name="SAPBEXHLevel2 2 3 2 7" xfId="27363" xr:uid="{00000000-0005-0000-0000-0000306E0000}"/>
    <cellStyle name="SAPBEXHLevel2 2 3 2 8" xfId="11061" xr:uid="{00000000-0005-0000-0000-0000316E0000}"/>
    <cellStyle name="SAPBEXHLevel2 2 3 3" xfId="5857" xr:uid="{00000000-0005-0000-0000-0000326E0000}"/>
    <cellStyle name="SAPBEXHLevel2 2 3 3 2" xfId="6944" xr:uid="{00000000-0005-0000-0000-0000336E0000}"/>
    <cellStyle name="SAPBEXHLevel2 2 3 3 2 2" xfId="20240" xr:uid="{00000000-0005-0000-0000-0000346E0000}"/>
    <cellStyle name="SAPBEXHLevel2 2 3 3 2 2 2" xfId="26010" xr:uid="{00000000-0005-0000-0000-0000356E0000}"/>
    <cellStyle name="SAPBEXHLevel2 2 3 3 2 2 3" xfId="33713" xr:uid="{00000000-0005-0000-0000-0000366E0000}"/>
    <cellStyle name="SAPBEXHLevel2 2 3 3 2 3" xfId="17062" xr:uid="{00000000-0005-0000-0000-0000376E0000}"/>
    <cellStyle name="SAPBEXHLevel2 2 3 3 2 3 2" xfId="22904" xr:uid="{00000000-0005-0000-0000-0000386E0000}"/>
    <cellStyle name="SAPBEXHLevel2 2 3 3 2 3 2 2" xfId="36367" xr:uid="{00000000-0005-0000-0000-0000396E0000}"/>
    <cellStyle name="SAPBEXHLevel2 2 3 3 2 3 3" xfId="30585" xr:uid="{00000000-0005-0000-0000-00003A6E0000}"/>
    <cellStyle name="SAPBEXHLevel2 2 3 3 2 4" xfId="16772" xr:uid="{00000000-0005-0000-0000-00003B6E0000}"/>
    <cellStyle name="SAPBEXHLevel2 2 3 3 2 4 2" xfId="30325" xr:uid="{00000000-0005-0000-0000-00003C6E0000}"/>
    <cellStyle name="SAPBEXHLevel2 2 3 3 2 5" xfId="22648" xr:uid="{00000000-0005-0000-0000-00003D6E0000}"/>
    <cellStyle name="SAPBEXHLevel2 2 3 3 2 5 2" xfId="36111" xr:uid="{00000000-0005-0000-0000-00003E6E0000}"/>
    <cellStyle name="SAPBEXHLevel2 2 3 3 2 6" xfId="28400" xr:uid="{00000000-0005-0000-0000-00003F6E0000}"/>
    <cellStyle name="SAPBEXHLevel2 2 3 3 2 7" xfId="11823" xr:uid="{00000000-0005-0000-0000-0000406E0000}"/>
    <cellStyle name="SAPBEXHLevel2 2 3 3 3" xfId="19291" xr:uid="{00000000-0005-0000-0000-0000416E0000}"/>
    <cellStyle name="SAPBEXHLevel2 2 3 3 3 2" xfId="25062" xr:uid="{00000000-0005-0000-0000-0000426E0000}"/>
    <cellStyle name="SAPBEXHLevel2 2 3 3 3 3" xfId="32764" xr:uid="{00000000-0005-0000-0000-0000436E0000}"/>
    <cellStyle name="SAPBEXHLevel2 2 3 3 4" xfId="18564" xr:uid="{00000000-0005-0000-0000-0000446E0000}"/>
    <cellStyle name="SAPBEXHLevel2 2 3 3 4 2" xfId="24337" xr:uid="{00000000-0005-0000-0000-0000456E0000}"/>
    <cellStyle name="SAPBEXHLevel2 2 3 3 4 3" xfId="32038" xr:uid="{00000000-0005-0000-0000-0000466E0000}"/>
    <cellStyle name="SAPBEXHLevel2 2 3 3 5" xfId="15686" xr:uid="{00000000-0005-0000-0000-0000476E0000}"/>
    <cellStyle name="SAPBEXHLevel2 2 3 3 5 2" xfId="29427" xr:uid="{00000000-0005-0000-0000-0000486E0000}"/>
    <cellStyle name="SAPBEXHLevel2 2 3 3 6" xfId="21749" xr:uid="{00000000-0005-0000-0000-0000496E0000}"/>
    <cellStyle name="SAPBEXHLevel2 2 3 3 6 2" xfId="35212" xr:uid="{00000000-0005-0000-0000-00004A6E0000}"/>
    <cellStyle name="SAPBEXHLevel2 2 3 3 7" xfId="27501" xr:uid="{00000000-0005-0000-0000-00004B6E0000}"/>
    <cellStyle name="SAPBEXHLevel2 2 3 3 8" xfId="11162" xr:uid="{00000000-0005-0000-0000-00004C6E0000}"/>
    <cellStyle name="SAPBEXHLevel2 2 3 4" xfId="6189" xr:uid="{00000000-0005-0000-0000-00004D6E0000}"/>
    <cellStyle name="SAPBEXHLevel2 2 3 4 2" xfId="19580" xr:uid="{00000000-0005-0000-0000-00004E6E0000}"/>
    <cellStyle name="SAPBEXHLevel2 2 3 4 2 2" xfId="25350" xr:uid="{00000000-0005-0000-0000-00004F6E0000}"/>
    <cellStyle name="SAPBEXHLevel2 2 3 4 2 3" xfId="33053" xr:uid="{00000000-0005-0000-0000-0000506E0000}"/>
    <cellStyle name="SAPBEXHLevel2 2 3 4 3" xfId="17566" xr:uid="{00000000-0005-0000-0000-0000516E0000}"/>
    <cellStyle name="SAPBEXHLevel2 2 3 4 3 2" xfId="23386" xr:uid="{00000000-0005-0000-0000-0000526E0000}"/>
    <cellStyle name="SAPBEXHLevel2 2 3 4 3 2 2" xfId="36849" xr:uid="{00000000-0005-0000-0000-0000536E0000}"/>
    <cellStyle name="SAPBEXHLevel2 2 3 4 3 3" xfId="31075" xr:uid="{00000000-0005-0000-0000-0000546E0000}"/>
    <cellStyle name="SAPBEXHLevel2 2 3 4 4" xfId="16018" xr:uid="{00000000-0005-0000-0000-0000556E0000}"/>
    <cellStyle name="SAPBEXHLevel2 2 3 4 4 2" xfId="29700" xr:uid="{00000000-0005-0000-0000-0000566E0000}"/>
    <cellStyle name="SAPBEXHLevel2 2 3 4 5" xfId="22022" xr:uid="{00000000-0005-0000-0000-0000576E0000}"/>
    <cellStyle name="SAPBEXHLevel2 2 3 4 5 2" xfId="35485" xr:uid="{00000000-0005-0000-0000-0000586E0000}"/>
    <cellStyle name="SAPBEXHLevel2 2 3 4 6" xfId="27774" xr:uid="{00000000-0005-0000-0000-0000596E0000}"/>
    <cellStyle name="SAPBEXHLevel2 2 3 4 7" xfId="11364" xr:uid="{00000000-0005-0000-0000-00005A6E0000}"/>
    <cellStyle name="SAPBEXHLevel2 2 3 5" xfId="18628" xr:uid="{00000000-0005-0000-0000-00005B6E0000}"/>
    <cellStyle name="SAPBEXHLevel2 2 3 5 2" xfId="24400" xr:uid="{00000000-0005-0000-0000-00005C6E0000}"/>
    <cellStyle name="SAPBEXHLevel2 2 3 5 3" xfId="32102" xr:uid="{00000000-0005-0000-0000-00005D6E0000}"/>
    <cellStyle name="SAPBEXHLevel2 2 3 6" xfId="17464" xr:uid="{00000000-0005-0000-0000-00005E6E0000}"/>
    <cellStyle name="SAPBEXHLevel2 2 3 6 2" xfId="23288" xr:uid="{00000000-0005-0000-0000-00005F6E0000}"/>
    <cellStyle name="SAPBEXHLevel2 2 3 6 2 2" xfId="36751" xr:uid="{00000000-0005-0000-0000-0000606E0000}"/>
    <cellStyle name="SAPBEXHLevel2 2 3 6 3" xfId="30976" xr:uid="{00000000-0005-0000-0000-0000616E0000}"/>
    <cellStyle name="SAPBEXHLevel2 2 3 7" xfId="14927" xr:uid="{00000000-0005-0000-0000-0000626E0000}"/>
    <cellStyle name="SAPBEXHLevel2 2 3 7 2" xfId="28800" xr:uid="{00000000-0005-0000-0000-0000636E0000}"/>
    <cellStyle name="SAPBEXHLevel2 2 3 8" xfId="21121" xr:uid="{00000000-0005-0000-0000-0000646E0000}"/>
    <cellStyle name="SAPBEXHLevel2 2 3 8 2" xfId="34584" xr:uid="{00000000-0005-0000-0000-0000656E0000}"/>
    <cellStyle name="SAPBEXHLevel2 2 3 9" xfId="26875" xr:uid="{00000000-0005-0000-0000-0000666E0000}"/>
    <cellStyle name="SAPBEXHLevel2 2 4" xfId="5314" xr:uid="{00000000-0005-0000-0000-0000676E0000}"/>
    <cellStyle name="SAPBEXHLevel2 2 4 2" xfId="6401" xr:uid="{00000000-0005-0000-0000-0000686E0000}"/>
    <cellStyle name="SAPBEXHLevel2 2 4 2 2" xfId="19767" xr:uid="{00000000-0005-0000-0000-0000696E0000}"/>
    <cellStyle name="SAPBEXHLevel2 2 4 2 2 2" xfId="25537" xr:uid="{00000000-0005-0000-0000-00006A6E0000}"/>
    <cellStyle name="SAPBEXHLevel2 2 4 2 2 3" xfId="33240" xr:uid="{00000000-0005-0000-0000-00006B6E0000}"/>
    <cellStyle name="SAPBEXHLevel2 2 4 2 3" xfId="17856" xr:uid="{00000000-0005-0000-0000-00006C6E0000}"/>
    <cellStyle name="SAPBEXHLevel2 2 4 2 3 2" xfId="23668" xr:uid="{00000000-0005-0000-0000-00006D6E0000}"/>
    <cellStyle name="SAPBEXHLevel2 2 4 2 3 2 2" xfId="37131" xr:uid="{00000000-0005-0000-0000-00006E6E0000}"/>
    <cellStyle name="SAPBEXHLevel2 2 4 2 3 3" xfId="31360" xr:uid="{00000000-0005-0000-0000-00006F6E0000}"/>
    <cellStyle name="SAPBEXHLevel2 2 4 2 4" xfId="16230" xr:uid="{00000000-0005-0000-0000-0000706E0000}"/>
    <cellStyle name="SAPBEXHLevel2 2 4 2 4 2" xfId="29877" xr:uid="{00000000-0005-0000-0000-0000716E0000}"/>
    <cellStyle name="SAPBEXHLevel2 2 4 2 5" xfId="22199" xr:uid="{00000000-0005-0000-0000-0000726E0000}"/>
    <cellStyle name="SAPBEXHLevel2 2 4 2 5 2" xfId="35662" xr:uid="{00000000-0005-0000-0000-0000736E0000}"/>
    <cellStyle name="SAPBEXHLevel2 2 4 2 6" xfId="27951" xr:uid="{00000000-0005-0000-0000-0000746E0000}"/>
    <cellStyle name="SAPBEXHLevel2 2 4 2 7" xfId="11513" xr:uid="{00000000-0005-0000-0000-0000756E0000}"/>
    <cellStyle name="SAPBEXHLevel2 2 4 3" xfId="18815" xr:uid="{00000000-0005-0000-0000-0000766E0000}"/>
    <cellStyle name="SAPBEXHLevel2 2 4 3 2" xfId="24587" xr:uid="{00000000-0005-0000-0000-0000776E0000}"/>
    <cellStyle name="SAPBEXHLevel2 2 4 3 3" xfId="32289" xr:uid="{00000000-0005-0000-0000-0000786E0000}"/>
    <cellStyle name="SAPBEXHLevel2 2 4 4" xfId="17558" xr:uid="{00000000-0005-0000-0000-0000796E0000}"/>
    <cellStyle name="SAPBEXHLevel2 2 4 4 2" xfId="23379" xr:uid="{00000000-0005-0000-0000-00007A6E0000}"/>
    <cellStyle name="SAPBEXHLevel2 2 4 4 2 2" xfId="36842" xr:uid="{00000000-0005-0000-0000-00007B6E0000}"/>
    <cellStyle name="SAPBEXHLevel2 2 4 4 3" xfId="31067" xr:uid="{00000000-0005-0000-0000-00007C6E0000}"/>
    <cellStyle name="SAPBEXHLevel2 2 4 5" xfId="15144" xr:uid="{00000000-0005-0000-0000-00007D6E0000}"/>
    <cellStyle name="SAPBEXHLevel2 2 4 5 2" xfId="28979" xr:uid="{00000000-0005-0000-0000-00007E6E0000}"/>
    <cellStyle name="SAPBEXHLevel2 2 4 6" xfId="21300" xr:uid="{00000000-0005-0000-0000-00007F6E0000}"/>
    <cellStyle name="SAPBEXHLevel2 2 4 6 2" xfId="34763" xr:uid="{00000000-0005-0000-0000-0000806E0000}"/>
    <cellStyle name="SAPBEXHLevel2 2 4 7" xfId="27052" xr:uid="{00000000-0005-0000-0000-0000816E0000}"/>
    <cellStyle name="SAPBEXHLevel2 2 4 8" xfId="10852" xr:uid="{00000000-0005-0000-0000-0000826E0000}"/>
    <cellStyle name="SAPBEXHLevel2 2 5" xfId="5422" xr:uid="{00000000-0005-0000-0000-0000836E0000}"/>
    <cellStyle name="SAPBEXHLevel2 2 5 2" xfId="6509" xr:uid="{00000000-0005-0000-0000-0000846E0000}"/>
    <cellStyle name="SAPBEXHLevel2 2 5 2 2" xfId="19869" xr:uid="{00000000-0005-0000-0000-0000856E0000}"/>
    <cellStyle name="SAPBEXHLevel2 2 5 2 2 2" xfId="25639" xr:uid="{00000000-0005-0000-0000-0000866E0000}"/>
    <cellStyle name="SAPBEXHLevel2 2 5 2 2 3" xfId="33342" xr:uid="{00000000-0005-0000-0000-0000876E0000}"/>
    <cellStyle name="SAPBEXHLevel2 2 5 2 3" xfId="17531" xr:uid="{00000000-0005-0000-0000-0000886E0000}"/>
    <cellStyle name="SAPBEXHLevel2 2 5 2 3 2" xfId="23352" xr:uid="{00000000-0005-0000-0000-0000896E0000}"/>
    <cellStyle name="SAPBEXHLevel2 2 5 2 3 2 2" xfId="36815" xr:uid="{00000000-0005-0000-0000-00008A6E0000}"/>
    <cellStyle name="SAPBEXHLevel2 2 5 2 3 3" xfId="31040" xr:uid="{00000000-0005-0000-0000-00008B6E0000}"/>
    <cellStyle name="SAPBEXHLevel2 2 5 2 4" xfId="16338" xr:uid="{00000000-0005-0000-0000-00008C6E0000}"/>
    <cellStyle name="SAPBEXHLevel2 2 5 2 4 2" xfId="29977" xr:uid="{00000000-0005-0000-0000-00008D6E0000}"/>
    <cellStyle name="SAPBEXHLevel2 2 5 2 5" xfId="22299" xr:uid="{00000000-0005-0000-0000-00008E6E0000}"/>
    <cellStyle name="SAPBEXHLevel2 2 5 2 5 2" xfId="35762" xr:uid="{00000000-0005-0000-0000-00008F6E0000}"/>
    <cellStyle name="SAPBEXHLevel2 2 5 2 6" xfId="28051" xr:uid="{00000000-0005-0000-0000-0000906E0000}"/>
    <cellStyle name="SAPBEXHLevel2 2 5 2 7" xfId="11571" xr:uid="{00000000-0005-0000-0000-0000916E0000}"/>
    <cellStyle name="SAPBEXHLevel2 2 5 3" xfId="18917" xr:uid="{00000000-0005-0000-0000-0000926E0000}"/>
    <cellStyle name="SAPBEXHLevel2 2 5 3 2" xfId="24689" xr:uid="{00000000-0005-0000-0000-0000936E0000}"/>
    <cellStyle name="SAPBEXHLevel2 2 5 3 3" xfId="32391" xr:uid="{00000000-0005-0000-0000-0000946E0000}"/>
    <cellStyle name="SAPBEXHLevel2 2 5 4" xfId="20373" xr:uid="{00000000-0005-0000-0000-0000956E0000}"/>
    <cellStyle name="SAPBEXHLevel2 2 5 4 2" xfId="26143" xr:uid="{00000000-0005-0000-0000-0000966E0000}"/>
    <cellStyle name="SAPBEXHLevel2 2 5 4 3" xfId="33846" xr:uid="{00000000-0005-0000-0000-0000976E0000}"/>
    <cellStyle name="SAPBEXHLevel2 2 5 5" xfId="15252" xr:uid="{00000000-0005-0000-0000-0000986E0000}"/>
    <cellStyle name="SAPBEXHLevel2 2 5 5 2" xfId="29079" xr:uid="{00000000-0005-0000-0000-0000996E0000}"/>
    <cellStyle name="SAPBEXHLevel2 2 5 6" xfId="21400" xr:uid="{00000000-0005-0000-0000-00009A6E0000}"/>
    <cellStyle name="SAPBEXHLevel2 2 5 6 2" xfId="34863" xr:uid="{00000000-0005-0000-0000-00009B6E0000}"/>
    <cellStyle name="SAPBEXHLevel2 2 5 7" xfId="27152" xr:uid="{00000000-0005-0000-0000-00009C6E0000}"/>
    <cellStyle name="SAPBEXHLevel2 2 5 8" xfId="10910" xr:uid="{00000000-0005-0000-0000-00009D6E0000}"/>
    <cellStyle name="SAPBEXHLevel2 2 6" xfId="17144" xr:uid="{00000000-0005-0000-0000-00009E6E0000}"/>
    <cellStyle name="SAPBEXHLevel2 2 6 2" xfId="22985" xr:uid="{00000000-0005-0000-0000-00009F6E0000}"/>
    <cellStyle name="SAPBEXHLevel2 2 6 2 2" xfId="36448" xr:uid="{00000000-0005-0000-0000-0000A06E0000}"/>
    <cellStyle name="SAPBEXHLevel2 2 6 3" xfId="30666" xr:uid="{00000000-0005-0000-0000-0000A16E0000}"/>
    <cellStyle name="SAPBEXHLevel2 2 7" xfId="20428" xr:uid="{00000000-0005-0000-0000-0000A26E0000}"/>
    <cellStyle name="SAPBEXHLevel2 2 7 2" xfId="26196" xr:uid="{00000000-0005-0000-0000-0000A36E0000}"/>
    <cellStyle name="SAPBEXHLevel2 2 7 3" xfId="33900" xr:uid="{00000000-0005-0000-0000-0000A46E0000}"/>
    <cellStyle name="SAPBEXHLevel2 2 8" xfId="11994" xr:uid="{00000000-0005-0000-0000-0000A56E0000}"/>
    <cellStyle name="SAPBEXHLevel2 2 8 2" xfId="28532" xr:uid="{00000000-0005-0000-0000-0000A66E0000}"/>
    <cellStyle name="SAPBEXHLevel2 3" xfId="907" xr:uid="{00000000-0005-0000-0000-0000A76E0000}"/>
    <cellStyle name="SAPBEXHLevel2 3 2" xfId="5118" xr:uid="{00000000-0005-0000-0000-0000A86E0000}"/>
    <cellStyle name="SAPBEXHLevel2 3 2 2" xfId="5706" xr:uid="{00000000-0005-0000-0000-0000A96E0000}"/>
    <cellStyle name="SAPBEXHLevel2 3 2 2 2" xfId="6793" xr:uid="{00000000-0005-0000-0000-0000AA6E0000}"/>
    <cellStyle name="SAPBEXHLevel2 3 2 2 2 2" xfId="20115" xr:uid="{00000000-0005-0000-0000-0000AB6E0000}"/>
    <cellStyle name="SAPBEXHLevel2 3 2 2 2 2 2" xfId="25885" xr:uid="{00000000-0005-0000-0000-0000AC6E0000}"/>
    <cellStyle name="SAPBEXHLevel2 3 2 2 2 2 3" xfId="33588" xr:uid="{00000000-0005-0000-0000-0000AD6E0000}"/>
    <cellStyle name="SAPBEXHLevel2 3 2 2 2 3" xfId="18253" xr:uid="{00000000-0005-0000-0000-0000AE6E0000}"/>
    <cellStyle name="SAPBEXHLevel2 3 2 2 2 3 2" xfId="24039" xr:uid="{00000000-0005-0000-0000-0000AF6E0000}"/>
    <cellStyle name="SAPBEXHLevel2 3 2 2 2 3 3" xfId="31740" xr:uid="{00000000-0005-0000-0000-0000B06E0000}"/>
    <cellStyle name="SAPBEXHLevel2 3 2 2 2 4" xfId="16621" xr:uid="{00000000-0005-0000-0000-0000B16E0000}"/>
    <cellStyle name="SAPBEXHLevel2 3 2 2 2 4 2" xfId="30208" xr:uid="{00000000-0005-0000-0000-0000B26E0000}"/>
    <cellStyle name="SAPBEXHLevel2 3 2 2 2 5" xfId="22531" xr:uid="{00000000-0005-0000-0000-0000B36E0000}"/>
    <cellStyle name="SAPBEXHLevel2 3 2 2 2 5 2" xfId="35994" xr:uid="{00000000-0005-0000-0000-0000B46E0000}"/>
    <cellStyle name="SAPBEXHLevel2 3 2 2 2 6" xfId="28283" xr:uid="{00000000-0005-0000-0000-0000B56E0000}"/>
    <cellStyle name="SAPBEXHLevel2 3 2 2 3" xfId="19165" xr:uid="{00000000-0005-0000-0000-0000B66E0000}"/>
    <cellStyle name="SAPBEXHLevel2 3 2 2 3 2" xfId="24936" xr:uid="{00000000-0005-0000-0000-0000B76E0000}"/>
    <cellStyle name="SAPBEXHLevel2 3 2 2 3 3" xfId="32638" xr:uid="{00000000-0005-0000-0000-0000B86E0000}"/>
    <cellStyle name="SAPBEXHLevel2 3 2 2 4" xfId="20892" xr:uid="{00000000-0005-0000-0000-0000B96E0000}"/>
    <cellStyle name="SAPBEXHLevel2 3 2 2 4 2" xfId="26652" xr:uid="{00000000-0005-0000-0000-0000BA6E0000}"/>
    <cellStyle name="SAPBEXHLevel2 3 2 2 4 3" xfId="34357" xr:uid="{00000000-0005-0000-0000-0000BB6E0000}"/>
    <cellStyle name="SAPBEXHLevel2 3 2 2 5" xfId="15535" xr:uid="{00000000-0005-0000-0000-0000BC6E0000}"/>
    <cellStyle name="SAPBEXHLevel2 3 2 2 5 2" xfId="29310" xr:uid="{00000000-0005-0000-0000-0000BD6E0000}"/>
    <cellStyle name="SAPBEXHLevel2 3 2 2 6" xfId="21632" xr:uid="{00000000-0005-0000-0000-0000BE6E0000}"/>
    <cellStyle name="SAPBEXHLevel2 3 2 2 6 2" xfId="35095" xr:uid="{00000000-0005-0000-0000-0000BF6E0000}"/>
    <cellStyle name="SAPBEXHLevel2 3 2 2 7" xfId="27384" xr:uid="{00000000-0005-0000-0000-0000C06E0000}"/>
    <cellStyle name="SAPBEXHLevel2 3 2 3" xfId="5878" xr:uid="{00000000-0005-0000-0000-0000C16E0000}"/>
    <cellStyle name="SAPBEXHLevel2 3 2 3 2" xfId="6965" xr:uid="{00000000-0005-0000-0000-0000C26E0000}"/>
    <cellStyle name="SAPBEXHLevel2 3 2 3 2 2" xfId="20261" xr:uid="{00000000-0005-0000-0000-0000C36E0000}"/>
    <cellStyle name="SAPBEXHLevel2 3 2 3 2 2 2" xfId="26031" xr:uid="{00000000-0005-0000-0000-0000C46E0000}"/>
    <cellStyle name="SAPBEXHLevel2 3 2 3 2 2 3" xfId="33734" xr:uid="{00000000-0005-0000-0000-0000C56E0000}"/>
    <cellStyle name="SAPBEXHLevel2 3 2 3 2 3" xfId="17352" xr:uid="{00000000-0005-0000-0000-0000C66E0000}"/>
    <cellStyle name="SAPBEXHLevel2 3 2 3 2 3 2" xfId="23181" xr:uid="{00000000-0005-0000-0000-0000C76E0000}"/>
    <cellStyle name="SAPBEXHLevel2 3 2 3 2 3 2 2" xfId="36644" xr:uid="{00000000-0005-0000-0000-0000C86E0000}"/>
    <cellStyle name="SAPBEXHLevel2 3 2 3 2 3 3" xfId="30868" xr:uid="{00000000-0005-0000-0000-0000C96E0000}"/>
    <cellStyle name="SAPBEXHLevel2 3 2 3 2 4" xfId="16793" xr:uid="{00000000-0005-0000-0000-0000CA6E0000}"/>
    <cellStyle name="SAPBEXHLevel2 3 2 3 2 4 2" xfId="30346" xr:uid="{00000000-0005-0000-0000-0000CB6E0000}"/>
    <cellStyle name="SAPBEXHLevel2 3 2 3 2 5" xfId="22669" xr:uid="{00000000-0005-0000-0000-0000CC6E0000}"/>
    <cellStyle name="SAPBEXHLevel2 3 2 3 2 5 2" xfId="36132" xr:uid="{00000000-0005-0000-0000-0000CD6E0000}"/>
    <cellStyle name="SAPBEXHLevel2 3 2 3 2 6" xfId="28421" xr:uid="{00000000-0005-0000-0000-0000CE6E0000}"/>
    <cellStyle name="SAPBEXHLevel2 3 2 3 3" xfId="19312" xr:uid="{00000000-0005-0000-0000-0000CF6E0000}"/>
    <cellStyle name="SAPBEXHLevel2 3 2 3 3 2" xfId="25083" xr:uid="{00000000-0005-0000-0000-0000D06E0000}"/>
    <cellStyle name="SAPBEXHLevel2 3 2 3 3 3" xfId="32785" xr:uid="{00000000-0005-0000-0000-0000D16E0000}"/>
    <cellStyle name="SAPBEXHLevel2 3 2 3 4" xfId="16940" xr:uid="{00000000-0005-0000-0000-0000D26E0000}"/>
    <cellStyle name="SAPBEXHLevel2 3 2 3 4 2" xfId="22791" xr:uid="{00000000-0005-0000-0000-0000D36E0000}"/>
    <cellStyle name="SAPBEXHLevel2 3 2 3 4 2 2" xfId="36254" xr:uid="{00000000-0005-0000-0000-0000D46E0000}"/>
    <cellStyle name="SAPBEXHLevel2 3 2 3 4 3" xfId="30469" xr:uid="{00000000-0005-0000-0000-0000D56E0000}"/>
    <cellStyle name="SAPBEXHLevel2 3 2 3 5" xfId="15707" xr:uid="{00000000-0005-0000-0000-0000D66E0000}"/>
    <cellStyle name="SAPBEXHLevel2 3 2 3 5 2" xfId="29448" xr:uid="{00000000-0005-0000-0000-0000D76E0000}"/>
    <cellStyle name="SAPBEXHLevel2 3 2 3 6" xfId="21770" xr:uid="{00000000-0005-0000-0000-0000D86E0000}"/>
    <cellStyle name="SAPBEXHLevel2 3 2 3 6 2" xfId="35233" xr:uid="{00000000-0005-0000-0000-0000D96E0000}"/>
    <cellStyle name="SAPBEXHLevel2 3 2 3 7" xfId="27522" xr:uid="{00000000-0005-0000-0000-0000DA6E0000}"/>
    <cellStyle name="SAPBEXHLevel2 3 2 4" xfId="6210" xr:uid="{00000000-0005-0000-0000-0000DB6E0000}"/>
    <cellStyle name="SAPBEXHLevel2 3 2 4 2" xfId="19601" xr:uid="{00000000-0005-0000-0000-0000DC6E0000}"/>
    <cellStyle name="SAPBEXHLevel2 3 2 4 2 2" xfId="25371" xr:uid="{00000000-0005-0000-0000-0000DD6E0000}"/>
    <cellStyle name="SAPBEXHLevel2 3 2 4 2 3" xfId="33074" xr:uid="{00000000-0005-0000-0000-0000DE6E0000}"/>
    <cellStyle name="SAPBEXHLevel2 3 2 4 3" xfId="20871" xr:uid="{00000000-0005-0000-0000-0000DF6E0000}"/>
    <cellStyle name="SAPBEXHLevel2 3 2 4 3 2" xfId="26631" xr:uid="{00000000-0005-0000-0000-0000E06E0000}"/>
    <cellStyle name="SAPBEXHLevel2 3 2 4 3 3" xfId="34336" xr:uid="{00000000-0005-0000-0000-0000E16E0000}"/>
    <cellStyle name="SAPBEXHLevel2 3 2 4 4" xfId="16039" xr:uid="{00000000-0005-0000-0000-0000E26E0000}"/>
    <cellStyle name="SAPBEXHLevel2 3 2 4 4 2" xfId="29721" xr:uid="{00000000-0005-0000-0000-0000E36E0000}"/>
    <cellStyle name="SAPBEXHLevel2 3 2 4 5" xfId="22043" xr:uid="{00000000-0005-0000-0000-0000E46E0000}"/>
    <cellStyle name="SAPBEXHLevel2 3 2 4 5 2" xfId="35506" xr:uid="{00000000-0005-0000-0000-0000E56E0000}"/>
    <cellStyle name="SAPBEXHLevel2 3 2 4 6" xfId="27795" xr:uid="{00000000-0005-0000-0000-0000E66E0000}"/>
    <cellStyle name="SAPBEXHLevel2 3 2 5" xfId="18649" xr:uid="{00000000-0005-0000-0000-0000E76E0000}"/>
    <cellStyle name="SAPBEXHLevel2 3 2 5 2" xfId="24421" xr:uid="{00000000-0005-0000-0000-0000E86E0000}"/>
    <cellStyle name="SAPBEXHLevel2 3 2 5 3" xfId="32123" xr:uid="{00000000-0005-0000-0000-0000E96E0000}"/>
    <cellStyle name="SAPBEXHLevel2 3 2 6" xfId="18460" xr:uid="{00000000-0005-0000-0000-0000EA6E0000}"/>
    <cellStyle name="SAPBEXHLevel2 3 2 6 2" xfId="24235" xr:uid="{00000000-0005-0000-0000-0000EB6E0000}"/>
    <cellStyle name="SAPBEXHLevel2 3 2 6 3" xfId="31936" xr:uid="{00000000-0005-0000-0000-0000EC6E0000}"/>
    <cellStyle name="SAPBEXHLevel2 3 2 7" xfId="14948" xr:uid="{00000000-0005-0000-0000-0000ED6E0000}"/>
    <cellStyle name="SAPBEXHLevel2 3 2 7 2" xfId="28821" xr:uid="{00000000-0005-0000-0000-0000EE6E0000}"/>
    <cellStyle name="SAPBEXHLevel2 3 2 8" xfId="21142" xr:uid="{00000000-0005-0000-0000-0000EF6E0000}"/>
    <cellStyle name="SAPBEXHLevel2 3 2 8 2" xfId="34605" xr:uid="{00000000-0005-0000-0000-0000F06E0000}"/>
    <cellStyle name="SAPBEXHLevel2 3 2 9" xfId="26896" xr:uid="{00000000-0005-0000-0000-0000F16E0000}"/>
    <cellStyle name="SAPBEXHLevel2 3 3" xfId="5340" xr:uid="{00000000-0005-0000-0000-0000F26E0000}"/>
    <cellStyle name="SAPBEXHLevel2 3 3 2" xfId="6427" xr:uid="{00000000-0005-0000-0000-0000F36E0000}"/>
    <cellStyle name="SAPBEXHLevel2 3 3 2 2" xfId="19792" xr:uid="{00000000-0005-0000-0000-0000F46E0000}"/>
    <cellStyle name="SAPBEXHLevel2 3 3 2 2 2" xfId="25562" xr:uid="{00000000-0005-0000-0000-0000F56E0000}"/>
    <cellStyle name="SAPBEXHLevel2 3 3 2 2 3" xfId="33265" xr:uid="{00000000-0005-0000-0000-0000F66E0000}"/>
    <cellStyle name="SAPBEXHLevel2 3 3 2 3" xfId="16913" xr:uid="{00000000-0005-0000-0000-0000F76E0000}"/>
    <cellStyle name="SAPBEXHLevel2 3 3 2 3 2" xfId="22771" xr:uid="{00000000-0005-0000-0000-0000F86E0000}"/>
    <cellStyle name="SAPBEXHLevel2 3 3 2 3 2 2" xfId="36234" xr:uid="{00000000-0005-0000-0000-0000F96E0000}"/>
    <cellStyle name="SAPBEXHLevel2 3 3 2 3 3" xfId="30449" xr:uid="{00000000-0005-0000-0000-0000FA6E0000}"/>
    <cellStyle name="SAPBEXHLevel2 3 3 2 4" xfId="16256" xr:uid="{00000000-0005-0000-0000-0000FB6E0000}"/>
    <cellStyle name="SAPBEXHLevel2 3 3 2 4 2" xfId="29902" xr:uid="{00000000-0005-0000-0000-0000FC6E0000}"/>
    <cellStyle name="SAPBEXHLevel2 3 3 2 5" xfId="22224" xr:uid="{00000000-0005-0000-0000-0000FD6E0000}"/>
    <cellStyle name="SAPBEXHLevel2 3 3 2 5 2" xfId="35687" xr:uid="{00000000-0005-0000-0000-0000FE6E0000}"/>
    <cellStyle name="SAPBEXHLevel2 3 3 2 6" xfId="27976" xr:uid="{00000000-0005-0000-0000-0000FF6E0000}"/>
    <cellStyle name="SAPBEXHLevel2 3 3 3" xfId="18841" xr:uid="{00000000-0005-0000-0000-0000006F0000}"/>
    <cellStyle name="SAPBEXHLevel2 3 3 3 2" xfId="24613" xr:uid="{00000000-0005-0000-0000-0000016F0000}"/>
    <cellStyle name="SAPBEXHLevel2 3 3 3 3" xfId="32315" xr:uid="{00000000-0005-0000-0000-0000026F0000}"/>
    <cellStyle name="SAPBEXHLevel2 3 3 4" xfId="17548" xr:uid="{00000000-0005-0000-0000-0000036F0000}"/>
    <cellStyle name="SAPBEXHLevel2 3 3 4 2" xfId="23369" xr:uid="{00000000-0005-0000-0000-0000046F0000}"/>
    <cellStyle name="SAPBEXHLevel2 3 3 4 2 2" xfId="36832" xr:uid="{00000000-0005-0000-0000-0000056F0000}"/>
    <cellStyle name="SAPBEXHLevel2 3 3 4 3" xfId="31057" xr:uid="{00000000-0005-0000-0000-0000066F0000}"/>
    <cellStyle name="SAPBEXHLevel2 3 3 5" xfId="15170" xr:uid="{00000000-0005-0000-0000-0000076F0000}"/>
    <cellStyle name="SAPBEXHLevel2 3 3 5 2" xfId="29004" xr:uid="{00000000-0005-0000-0000-0000086F0000}"/>
    <cellStyle name="SAPBEXHLevel2 3 3 6" xfId="21325" xr:uid="{00000000-0005-0000-0000-0000096F0000}"/>
    <cellStyle name="SAPBEXHLevel2 3 3 6 2" xfId="34788" xr:uid="{00000000-0005-0000-0000-00000A6F0000}"/>
    <cellStyle name="SAPBEXHLevel2 3 3 7" xfId="27077" xr:uid="{00000000-0005-0000-0000-00000B6F0000}"/>
    <cellStyle name="SAPBEXHLevel2 3 4" xfId="5451" xr:uid="{00000000-0005-0000-0000-00000C6F0000}"/>
    <cellStyle name="SAPBEXHLevel2 3 4 2" xfId="6538" xr:uid="{00000000-0005-0000-0000-00000D6F0000}"/>
    <cellStyle name="SAPBEXHLevel2 3 4 2 2" xfId="19896" xr:uid="{00000000-0005-0000-0000-00000E6F0000}"/>
    <cellStyle name="SAPBEXHLevel2 3 4 2 2 2" xfId="25666" xr:uid="{00000000-0005-0000-0000-00000F6F0000}"/>
    <cellStyle name="SAPBEXHLevel2 3 4 2 2 3" xfId="33369" xr:uid="{00000000-0005-0000-0000-0000106F0000}"/>
    <cellStyle name="SAPBEXHLevel2 3 4 2 3" xfId="17429" xr:uid="{00000000-0005-0000-0000-0000116F0000}"/>
    <cellStyle name="SAPBEXHLevel2 3 4 2 3 2" xfId="23254" xr:uid="{00000000-0005-0000-0000-0000126F0000}"/>
    <cellStyle name="SAPBEXHLevel2 3 4 2 3 2 2" xfId="36717" xr:uid="{00000000-0005-0000-0000-0000136F0000}"/>
    <cellStyle name="SAPBEXHLevel2 3 4 2 3 3" xfId="30942" xr:uid="{00000000-0005-0000-0000-0000146F0000}"/>
    <cellStyle name="SAPBEXHLevel2 3 4 2 4" xfId="16367" xr:uid="{00000000-0005-0000-0000-0000156F0000}"/>
    <cellStyle name="SAPBEXHLevel2 3 4 2 4 2" xfId="30004" xr:uid="{00000000-0005-0000-0000-0000166F0000}"/>
    <cellStyle name="SAPBEXHLevel2 3 4 2 5" xfId="22326" xr:uid="{00000000-0005-0000-0000-0000176F0000}"/>
    <cellStyle name="SAPBEXHLevel2 3 4 2 5 2" xfId="35789" xr:uid="{00000000-0005-0000-0000-0000186F0000}"/>
    <cellStyle name="SAPBEXHLevel2 3 4 2 6" xfId="28078" xr:uid="{00000000-0005-0000-0000-0000196F0000}"/>
    <cellStyle name="SAPBEXHLevel2 3 4 3" xfId="18945" xr:uid="{00000000-0005-0000-0000-00001A6F0000}"/>
    <cellStyle name="SAPBEXHLevel2 3 4 3 2" xfId="24717" xr:uid="{00000000-0005-0000-0000-00001B6F0000}"/>
    <cellStyle name="SAPBEXHLevel2 3 4 3 3" xfId="32419" xr:uid="{00000000-0005-0000-0000-00001C6F0000}"/>
    <cellStyle name="SAPBEXHLevel2 3 4 4" xfId="17072" xr:uid="{00000000-0005-0000-0000-00001D6F0000}"/>
    <cellStyle name="SAPBEXHLevel2 3 4 4 2" xfId="22914" xr:uid="{00000000-0005-0000-0000-00001E6F0000}"/>
    <cellStyle name="SAPBEXHLevel2 3 4 4 2 2" xfId="36377" xr:uid="{00000000-0005-0000-0000-00001F6F0000}"/>
    <cellStyle name="SAPBEXHLevel2 3 4 4 3" xfId="30595" xr:uid="{00000000-0005-0000-0000-0000206F0000}"/>
    <cellStyle name="SAPBEXHLevel2 3 4 5" xfId="15281" xr:uid="{00000000-0005-0000-0000-0000216F0000}"/>
    <cellStyle name="SAPBEXHLevel2 3 4 5 2" xfId="29106" xr:uid="{00000000-0005-0000-0000-0000226F0000}"/>
    <cellStyle name="SAPBEXHLevel2 3 4 6" xfId="21427" xr:uid="{00000000-0005-0000-0000-0000236F0000}"/>
    <cellStyle name="SAPBEXHLevel2 3 4 6 2" xfId="34890" xr:uid="{00000000-0005-0000-0000-0000246F0000}"/>
    <cellStyle name="SAPBEXHLevel2 3 4 7" xfId="27179" xr:uid="{00000000-0005-0000-0000-0000256F0000}"/>
    <cellStyle name="SAPBEXHLevel2 3 5" xfId="17249" xr:uid="{00000000-0005-0000-0000-0000266F0000}"/>
    <cellStyle name="SAPBEXHLevel2 3 5 2" xfId="23083" xr:uid="{00000000-0005-0000-0000-0000276F0000}"/>
    <cellStyle name="SAPBEXHLevel2 3 5 2 2" xfId="36546" xr:uid="{00000000-0005-0000-0000-0000286F0000}"/>
    <cellStyle name="SAPBEXHLevel2 3 5 3" xfId="30768" xr:uid="{00000000-0005-0000-0000-0000296F0000}"/>
    <cellStyle name="SAPBEXHLevel2 3 6" xfId="20858" xr:uid="{00000000-0005-0000-0000-00002A6F0000}"/>
    <cellStyle name="SAPBEXHLevel2 3 6 2" xfId="26618" xr:uid="{00000000-0005-0000-0000-00002B6F0000}"/>
    <cellStyle name="SAPBEXHLevel2 3 6 3" xfId="34323" xr:uid="{00000000-0005-0000-0000-00002C6F0000}"/>
    <cellStyle name="SAPBEXHLevel2 3 7" xfId="12447" xr:uid="{00000000-0005-0000-0000-00002D6F0000}"/>
    <cellStyle name="SAPBEXHLevel2 3 7 2" xfId="28593" xr:uid="{00000000-0005-0000-0000-00002E6F0000}"/>
    <cellStyle name="SAPBEXHLevel2 4" xfId="4579" xr:uid="{00000000-0005-0000-0000-00002F6F0000}"/>
    <cellStyle name="SAPBEXHLevel2 4 2" xfId="5235" xr:uid="{00000000-0005-0000-0000-0000306F0000}"/>
    <cellStyle name="SAPBEXHLevel2 4 2 2" xfId="5957" xr:uid="{00000000-0005-0000-0000-0000316F0000}"/>
    <cellStyle name="SAPBEXHLevel2 4 2 2 2" xfId="7044" xr:uid="{00000000-0005-0000-0000-0000326F0000}"/>
    <cellStyle name="SAPBEXHLevel2 4 2 2 2 2" xfId="20340" xr:uid="{00000000-0005-0000-0000-0000336F0000}"/>
    <cellStyle name="SAPBEXHLevel2 4 2 2 2 2 2" xfId="26110" xr:uid="{00000000-0005-0000-0000-0000346F0000}"/>
    <cellStyle name="SAPBEXHLevel2 4 2 2 2 2 3" xfId="33813" xr:uid="{00000000-0005-0000-0000-0000356F0000}"/>
    <cellStyle name="SAPBEXHLevel2 4 2 2 2 3" xfId="17878" xr:uid="{00000000-0005-0000-0000-0000366F0000}"/>
    <cellStyle name="SAPBEXHLevel2 4 2 2 2 3 2" xfId="23689" xr:uid="{00000000-0005-0000-0000-0000376F0000}"/>
    <cellStyle name="SAPBEXHLevel2 4 2 2 2 3 2 2" xfId="37152" xr:uid="{00000000-0005-0000-0000-0000386F0000}"/>
    <cellStyle name="SAPBEXHLevel2 4 2 2 2 3 3" xfId="31382" xr:uid="{00000000-0005-0000-0000-0000396F0000}"/>
    <cellStyle name="SAPBEXHLevel2 4 2 2 2 4" xfId="16872" xr:uid="{00000000-0005-0000-0000-00003A6F0000}"/>
    <cellStyle name="SAPBEXHLevel2 4 2 2 2 4 2" xfId="30425" xr:uid="{00000000-0005-0000-0000-00003B6F0000}"/>
    <cellStyle name="SAPBEXHLevel2 4 2 2 2 5" xfId="22748" xr:uid="{00000000-0005-0000-0000-00003C6F0000}"/>
    <cellStyle name="SAPBEXHLevel2 4 2 2 2 5 2" xfId="36211" xr:uid="{00000000-0005-0000-0000-00003D6F0000}"/>
    <cellStyle name="SAPBEXHLevel2 4 2 2 2 6" xfId="28500" xr:uid="{00000000-0005-0000-0000-00003E6F0000}"/>
    <cellStyle name="SAPBEXHLevel2 4 2 2 3" xfId="19391" xr:uid="{00000000-0005-0000-0000-00003F6F0000}"/>
    <cellStyle name="SAPBEXHLevel2 4 2 2 3 2" xfId="25162" xr:uid="{00000000-0005-0000-0000-0000406F0000}"/>
    <cellStyle name="SAPBEXHLevel2 4 2 2 3 3" xfId="32864" xr:uid="{00000000-0005-0000-0000-0000416F0000}"/>
    <cellStyle name="SAPBEXHLevel2 4 2 2 4" xfId="18211" xr:uid="{00000000-0005-0000-0000-0000426F0000}"/>
    <cellStyle name="SAPBEXHLevel2 4 2 2 4 2" xfId="24005" xr:uid="{00000000-0005-0000-0000-0000436F0000}"/>
    <cellStyle name="SAPBEXHLevel2 4 2 2 4 3" xfId="31704" xr:uid="{00000000-0005-0000-0000-0000446F0000}"/>
    <cellStyle name="SAPBEXHLevel2 4 2 2 5" xfId="15786" xr:uid="{00000000-0005-0000-0000-0000456F0000}"/>
    <cellStyle name="SAPBEXHLevel2 4 2 2 5 2" xfId="29527" xr:uid="{00000000-0005-0000-0000-0000466F0000}"/>
    <cellStyle name="SAPBEXHLevel2 4 2 2 6" xfId="21849" xr:uid="{00000000-0005-0000-0000-0000476F0000}"/>
    <cellStyle name="SAPBEXHLevel2 4 2 2 6 2" xfId="35312" xr:uid="{00000000-0005-0000-0000-0000486F0000}"/>
    <cellStyle name="SAPBEXHLevel2 4 2 2 7" xfId="27601" xr:uid="{00000000-0005-0000-0000-0000496F0000}"/>
    <cellStyle name="SAPBEXHLevel2 4 2 3" xfId="6322" xr:uid="{00000000-0005-0000-0000-00004A6F0000}"/>
    <cellStyle name="SAPBEXHLevel2 4 2 3 2" xfId="19689" xr:uid="{00000000-0005-0000-0000-00004B6F0000}"/>
    <cellStyle name="SAPBEXHLevel2 4 2 3 2 2" xfId="25459" xr:uid="{00000000-0005-0000-0000-00004C6F0000}"/>
    <cellStyle name="SAPBEXHLevel2 4 2 3 2 3" xfId="33162" xr:uid="{00000000-0005-0000-0000-00004D6F0000}"/>
    <cellStyle name="SAPBEXHLevel2 4 2 3 3" xfId="20688" xr:uid="{00000000-0005-0000-0000-00004E6F0000}"/>
    <cellStyle name="SAPBEXHLevel2 4 2 3 3 2" xfId="26451" xr:uid="{00000000-0005-0000-0000-00004F6F0000}"/>
    <cellStyle name="SAPBEXHLevel2 4 2 3 3 3" xfId="34156" xr:uid="{00000000-0005-0000-0000-0000506F0000}"/>
    <cellStyle name="SAPBEXHLevel2 4 2 3 4" xfId="16151" xr:uid="{00000000-0005-0000-0000-0000516F0000}"/>
    <cellStyle name="SAPBEXHLevel2 4 2 3 4 2" xfId="29800" xr:uid="{00000000-0005-0000-0000-0000526F0000}"/>
    <cellStyle name="SAPBEXHLevel2 4 2 3 5" xfId="22122" xr:uid="{00000000-0005-0000-0000-0000536F0000}"/>
    <cellStyle name="SAPBEXHLevel2 4 2 3 5 2" xfId="35585" xr:uid="{00000000-0005-0000-0000-0000546F0000}"/>
    <cellStyle name="SAPBEXHLevel2 4 2 3 6" xfId="27874" xr:uid="{00000000-0005-0000-0000-0000556F0000}"/>
    <cellStyle name="SAPBEXHLevel2 4 2 4" xfId="18738" xr:uid="{00000000-0005-0000-0000-0000566F0000}"/>
    <cellStyle name="SAPBEXHLevel2 4 2 4 2" xfId="24510" xr:uid="{00000000-0005-0000-0000-0000576F0000}"/>
    <cellStyle name="SAPBEXHLevel2 4 2 4 3" xfId="32212" xr:uid="{00000000-0005-0000-0000-0000586F0000}"/>
    <cellStyle name="SAPBEXHLevel2 4 2 5" xfId="17467" xr:uid="{00000000-0005-0000-0000-0000596F0000}"/>
    <cellStyle name="SAPBEXHLevel2 4 2 5 2" xfId="23291" xr:uid="{00000000-0005-0000-0000-00005A6F0000}"/>
    <cellStyle name="SAPBEXHLevel2 4 2 5 2 2" xfId="36754" xr:uid="{00000000-0005-0000-0000-00005B6F0000}"/>
    <cellStyle name="SAPBEXHLevel2 4 2 5 3" xfId="30979" xr:uid="{00000000-0005-0000-0000-00005C6F0000}"/>
    <cellStyle name="SAPBEXHLevel2 4 2 6" xfId="15065" xr:uid="{00000000-0005-0000-0000-00005D6F0000}"/>
    <cellStyle name="SAPBEXHLevel2 4 2 6 2" xfId="28902" xr:uid="{00000000-0005-0000-0000-00005E6F0000}"/>
    <cellStyle name="SAPBEXHLevel2 4 2 7" xfId="21223" xr:uid="{00000000-0005-0000-0000-00005F6F0000}"/>
    <cellStyle name="SAPBEXHLevel2 4 2 7 2" xfId="34686" xr:uid="{00000000-0005-0000-0000-0000606F0000}"/>
    <cellStyle name="SAPBEXHLevel2 4 2 8" xfId="26975" xr:uid="{00000000-0005-0000-0000-0000616F0000}"/>
    <cellStyle name="SAPBEXHLevel2 4 3" xfId="5425" xr:uid="{00000000-0005-0000-0000-0000626F0000}"/>
    <cellStyle name="SAPBEXHLevel2 4 3 2" xfId="6512" xr:uid="{00000000-0005-0000-0000-0000636F0000}"/>
    <cellStyle name="SAPBEXHLevel2 4 3 2 2" xfId="19872" xr:uid="{00000000-0005-0000-0000-0000646F0000}"/>
    <cellStyle name="SAPBEXHLevel2 4 3 2 2 2" xfId="25642" xr:uid="{00000000-0005-0000-0000-0000656F0000}"/>
    <cellStyle name="SAPBEXHLevel2 4 3 2 2 3" xfId="33345" xr:uid="{00000000-0005-0000-0000-0000666F0000}"/>
    <cellStyle name="SAPBEXHLevel2 4 3 2 3" xfId="17789" xr:uid="{00000000-0005-0000-0000-0000676F0000}"/>
    <cellStyle name="SAPBEXHLevel2 4 3 2 3 2" xfId="23604" xr:uid="{00000000-0005-0000-0000-0000686F0000}"/>
    <cellStyle name="SAPBEXHLevel2 4 3 2 3 2 2" xfId="37067" xr:uid="{00000000-0005-0000-0000-0000696F0000}"/>
    <cellStyle name="SAPBEXHLevel2 4 3 2 3 3" xfId="31295" xr:uid="{00000000-0005-0000-0000-00006A6F0000}"/>
    <cellStyle name="SAPBEXHLevel2 4 3 2 4" xfId="16341" xr:uid="{00000000-0005-0000-0000-00006B6F0000}"/>
    <cellStyle name="SAPBEXHLevel2 4 3 2 4 2" xfId="29980" xr:uid="{00000000-0005-0000-0000-00006C6F0000}"/>
    <cellStyle name="SAPBEXHLevel2 4 3 2 5" xfId="22302" xr:uid="{00000000-0005-0000-0000-00006D6F0000}"/>
    <cellStyle name="SAPBEXHLevel2 4 3 2 5 2" xfId="35765" xr:uid="{00000000-0005-0000-0000-00006E6F0000}"/>
    <cellStyle name="SAPBEXHLevel2 4 3 2 6" xfId="28054" xr:uid="{00000000-0005-0000-0000-00006F6F0000}"/>
    <cellStyle name="SAPBEXHLevel2 4 3 3" xfId="18920" xr:uid="{00000000-0005-0000-0000-0000706F0000}"/>
    <cellStyle name="SAPBEXHLevel2 4 3 3 2" xfId="24692" xr:uid="{00000000-0005-0000-0000-0000716F0000}"/>
    <cellStyle name="SAPBEXHLevel2 4 3 3 3" xfId="32394" xr:uid="{00000000-0005-0000-0000-0000726F0000}"/>
    <cellStyle name="SAPBEXHLevel2 4 3 4" xfId="17435" xr:uid="{00000000-0005-0000-0000-0000736F0000}"/>
    <cellStyle name="SAPBEXHLevel2 4 3 4 2" xfId="23260" xr:uid="{00000000-0005-0000-0000-0000746F0000}"/>
    <cellStyle name="SAPBEXHLevel2 4 3 4 2 2" xfId="36723" xr:uid="{00000000-0005-0000-0000-0000756F0000}"/>
    <cellStyle name="SAPBEXHLevel2 4 3 4 3" xfId="30948" xr:uid="{00000000-0005-0000-0000-0000766F0000}"/>
    <cellStyle name="SAPBEXHLevel2 4 3 5" xfId="15255" xr:uid="{00000000-0005-0000-0000-0000776F0000}"/>
    <cellStyle name="SAPBEXHLevel2 4 3 5 2" xfId="29082" xr:uid="{00000000-0005-0000-0000-0000786F0000}"/>
    <cellStyle name="SAPBEXHLevel2 4 3 6" xfId="21403" xr:uid="{00000000-0005-0000-0000-0000796F0000}"/>
    <cellStyle name="SAPBEXHLevel2 4 3 6 2" xfId="34866" xr:uid="{00000000-0005-0000-0000-00007A6F0000}"/>
    <cellStyle name="SAPBEXHLevel2 4 3 7" xfId="27155" xr:uid="{00000000-0005-0000-0000-00007B6F0000}"/>
    <cellStyle name="SAPBEXHLevel2 4 4" xfId="6066" xr:uid="{00000000-0005-0000-0000-00007C6F0000}"/>
    <cellStyle name="SAPBEXHLevel2 4 4 2" xfId="19473" xr:uid="{00000000-0005-0000-0000-00007D6F0000}"/>
    <cellStyle name="SAPBEXHLevel2 4 4 2 2" xfId="25243" xr:uid="{00000000-0005-0000-0000-00007E6F0000}"/>
    <cellStyle name="SAPBEXHLevel2 4 4 2 3" xfId="32946" xr:uid="{00000000-0005-0000-0000-00007F6F0000}"/>
    <cellStyle name="SAPBEXHLevel2 4 4 3" xfId="17842" xr:uid="{00000000-0005-0000-0000-0000806F0000}"/>
    <cellStyle name="SAPBEXHLevel2 4 4 3 2" xfId="23654" xr:uid="{00000000-0005-0000-0000-0000816F0000}"/>
    <cellStyle name="SAPBEXHLevel2 4 4 3 2 2" xfId="37117" xr:uid="{00000000-0005-0000-0000-0000826F0000}"/>
    <cellStyle name="SAPBEXHLevel2 4 4 3 3" xfId="31346" xr:uid="{00000000-0005-0000-0000-0000836F0000}"/>
    <cellStyle name="SAPBEXHLevel2 4 4 4" xfId="15895" xr:uid="{00000000-0005-0000-0000-0000846F0000}"/>
    <cellStyle name="SAPBEXHLevel2 4 4 4 2" xfId="29598" xr:uid="{00000000-0005-0000-0000-0000856F0000}"/>
    <cellStyle name="SAPBEXHLevel2 4 4 5" xfId="21920" xr:uid="{00000000-0005-0000-0000-0000866F0000}"/>
    <cellStyle name="SAPBEXHLevel2 4 4 5 2" xfId="35383" xr:uid="{00000000-0005-0000-0000-0000876F0000}"/>
    <cellStyle name="SAPBEXHLevel2 4 4 6" xfId="27672" xr:uid="{00000000-0005-0000-0000-0000886F0000}"/>
    <cellStyle name="SAPBEXHLevel2 4 5" xfId="18396" xr:uid="{00000000-0005-0000-0000-0000896F0000}"/>
    <cellStyle name="SAPBEXHLevel2 4 5 2" xfId="24175" xr:uid="{00000000-0005-0000-0000-00008A6F0000}"/>
    <cellStyle name="SAPBEXHLevel2 4 5 3" xfId="31876" xr:uid="{00000000-0005-0000-0000-00008B6F0000}"/>
    <cellStyle name="SAPBEXHLevel2 4 6" xfId="17226" xr:uid="{00000000-0005-0000-0000-00008C6F0000}"/>
    <cellStyle name="SAPBEXHLevel2 4 6 2" xfId="23062" xr:uid="{00000000-0005-0000-0000-00008D6F0000}"/>
    <cellStyle name="SAPBEXHLevel2 4 6 2 2" xfId="36525" xr:uid="{00000000-0005-0000-0000-00008E6F0000}"/>
    <cellStyle name="SAPBEXHLevel2 4 6 3" xfId="30745" xr:uid="{00000000-0005-0000-0000-00008F6F0000}"/>
    <cellStyle name="SAPBEXHLevel2 4 7" xfId="14630" xr:uid="{00000000-0005-0000-0000-0000906F0000}"/>
    <cellStyle name="SAPBEXHLevel2 4 7 2" xfId="28678" xr:uid="{00000000-0005-0000-0000-0000916F0000}"/>
    <cellStyle name="SAPBEXHLevel2 4 8" xfId="21020" xr:uid="{00000000-0005-0000-0000-0000926F0000}"/>
    <cellStyle name="SAPBEXHLevel2 4 8 2" xfId="34483" xr:uid="{00000000-0005-0000-0000-0000936F0000}"/>
    <cellStyle name="SAPBEXHLevel2 4 9" xfId="26774" xr:uid="{00000000-0005-0000-0000-0000946F0000}"/>
    <cellStyle name="SAPBEXHLevel2 5" xfId="5306" xr:uid="{00000000-0005-0000-0000-0000956F0000}"/>
    <cellStyle name="SAPBEXHLevel2 5 2" xfId="6393" xr:uid="{00000000-0005-0000-0000-0000966F0000}"/>
    <cellStyle name="SAPBEXHLevel2 5 2 2" xfId="19759" xr:uid="{00000000-0005-0000-0000-0000976F0000}"/>
    <cellStyle name="SAPBEXHLevel2 5 2 2 2" xfId="25529" xr:uid="{00000000-0005-0000-0000-0000986F0000}"/>
    <cellStyle name="SAPBEXHLevel2 5 2 2 3" xfId="33232" xr:uid="{00000000-0005-0000-0000-0000996F0000}"/>
    <cellStyle name="SAPBEXHLevel2 5 2 3" xfId="18545" xr:uid="{00000000-0005-0000-0000-00009A6F0000}"/>
    <cellStyle name="SAPBEXHLevel2 5 2 3 2" xfId="24318" xr:uid="{00000000-0005-0000-0000-00009B6F0000}"/>
    <cellStyle name="SAPBEXHLevel2 5 2 3 3" xfId="32019" xr:uid="{00000000-0005-0000-0000-00009C6F0000}"/>
    <cellStyle name="SAPBEXHLevel2 5 2 4" xfId="16222" xr:uid="{00000000-0005-0000-0000-00009D6F0000}"/>
    <cellStyle name="SAPBEXHLevel2 5 2 4 2" xfId="29869" xr:uid="{00000000-0005-0000-0000-00009E6F0000}"/>
    <cellStyle name="SAPBEXHLevel2 5 2 5" xfId="22191" xr:uid="{00000000-0005-0000-0000-00009F6F0000}"/>
    <cellStyle name="SAPBEXHLevel2 5 2 5 2" xfId="35654" xr:uid="{00000000-0005-0000-0000-0000A06F0000}"/>
    <cellStyle name="SAPBEXHLevel2 5 2 6" xfId="27943" xr:uid="{00000000-0005-0000-0000-0000A16F0000}"/>
    <cellStyle name="SAPBEXHLevel2 5 2 7" xfId="11505" xr:uid="{00000000-0005-0000-0000-0000A26F0000}"/>
    <cellStyle name="SAPBEXHLevel2 5 3" xfId="18807" xr:uid="{00000000-0005-0000-0000-0000A36F0000}"/>
    <cellStyle name="SAPBEXHLevel2 5 3 2" xfId="24579" xr:uid="{00000000-0005-0000-0000-0000A46F0000}"/>
    <cellStyle name="SAPBEXHLevel2 5 3 3" xfId="32281" xr:uid="{00000000-0005-0000-0000-0000A56F0000}"/>
    <cellStyle name="SAPBEXHLevel2 5 4" xfId="17212" xr:uid="{00000000-0005-0000-0000-0000A66F0000}"/>
    <cellStyle name="SAPBEXHLevel2 5 4 2" xfId="23048" xr:uid="{00000000-0005-0000-0000-0000A76F0000}"/>
    <cellStyle name="SAPBEXHLevel2 5 4 2 2" xfId="36511" xr:uid="{00000000-0005-0000-0000-0000A86F0000}"/>
    <cellStyle name="SAPBEXHLevel2 5 4 3" xfId="30731" xr:uid="{00000000-0005-0000-0000-0000A96F0000}"/>
    <cellStyle name="SAPBEXHLevel2 5 5" xfId="15136" xr:uid="{00000000-0005-0000-0000-0000AA6F0000}"/>
    <cellStyle name="SAPBEXHLevel2 5 5 2" xfId="28971" xr:uid="{00000000-0005-0000-0000-0000AB6F0000}"/>
    <cellStyle name="SAPBEXHLevel2 5 6" xfId="21292" xr:uid="{00000000-0005-0000-0000-0000AC6F0000}"/>
    <cellStyle name="SAPBEXHLevel2 5 6 2" xfId="34755" xr:uid="{00000000-0005-0000-0000-0000AD6F0000}"/>
    <cellStyle name="SAPBEXHLevel2 5 7" xfId="27044" xr:uid="{00000000-0005-0000-0000-0000AE6F0000}"/>
    <cellStyle name="SAPBEXHLevel2 5 8" xfId="10844" xr:uid="{00000000-0005-0000-0000-0000AF6F0000}"/>
    <cellStyle name="SAPBEXHLevel2 6" xfId="17033" xr:uid="{00000000-0005-0000-0000-0000B06F0000}"/>
    <cellStyle name="SAPBEXHLevel2 6 2" xfId="22879" xr:uid="{00000000-0005-0000-0000-0000B16F0000}"/>
    <cellStyle name="SAPBEXHLevel2 6 2 2" xfId="36342" xr:uid="{00000000-0005-0000-0000-0000B26F0000}"/>
    <cellStyle name="SAPBEXHLevel2 6 3" xfId="30560" xr:uid="{00000000-0005-0000-0000-0000B36F0000}"/>
    <cellStyle name="SAPBEXHLevel2 7" xfId="20497" xr:uid="{00000000-0005-0000-0000-0000B46F0000}"/>
    <cellStyle name="SAPBEXHLevel2 7 2" xfId="26264" xr:uid="{00000000-0005-0000-0000-0000B56F0000}"/>
    <cellStyle name="SAPBEXHLevel2 7 3" xfId="33968" xr:uid="{00000000-0005-0000-0000-0000B66F0000}"/>
    <cellStyle name="SAPBEXHLevel2 8" xfId="12003" xr:uid="{00000000-0005-0000-0000-0000B76F0000}"/>
    <cellStyle name="SAPBEXHLevel2 8 2" xfId="28540" xr:uid="{00000000-0005-0000-0000-0000B86F0000}"/>
    <cellStyle name="SAPBEXHLevel2 9" xfId="7284" xr:uid="{00000000-0005-0000-0000-0000B96F0000}"/>
    <cellStyle name="SAPBEXHLevel2X" xfId="400" xr:uid="{00000000-0005-0000-0000-0000BA6F0000}"/>
    <cellStyle name="SAPBEXHLevel2X 10" xfId="12115" xr:uid="{00000000-0005-0000-0000-0000BB6F0000}"/>
    <cellStyle name="SAPBEXHLevel2X 10 2" xfId="28561" xr:uid="{00000000-0005-0000-0000-0000BC6F0000}"/>
    <cellStyle name="SAPBEXHLevel2X 11" xfId="7285" xr:uid="{00000000-0005-0000-0000-0000BD6F0000}"/>
    <cellStyle name="SAPBEXHLevel2X 12" xfId="37382" xr:uid="{00000000-0005-0000-0000-0000BE6F0000}"/>
    <cellStyle name="SAPBEXHLevel2X 2" xfId="642" xr:uid="{00000000-0005-0000-0000-0000BF6F0000}"/>
    <cellStyle name="SAPBEXHLevel2X 2 2" xfId="991" xr:uid="{00000000-0005-0000-0000-0000C06F0000}"/>
    <cellStyle name="SAPBEXHLevel2X 2 2 2" xfId="5132" xr:uid="{00000000-0005-0000-0000-0000C16F0000}"/>
    <cellStyle name="SAPBEXHLevel2X 2 2 2 2" xfId="5720" xr:uid="{00000000-0005-0000-0000-0000C26F0000}"/>
    <cellStyle name="SAPBEXHLevel2X 2 2 2 2 2" xfId="6807" xr:uid="{00000000-0005-0000-0000-0000C36F0000}"/>
    <cellStyle name="SAPBEXHLevel2X 2 2 2 2 2 2" xfId="20129" xr:uid="{00000000-0005-0000-0000-0000C46F0000}"/>
    <cellStyle name="SAPBEXHLevel2X 2 2 2 2 2 2 2" xfId="25899" xr:uid="{00000000-0005-0000-0000-0000C56F0000}"/>
    <cellStyle name="SAPBEXHLevel2X 2 2 2 2 2 2 3" xfId="33602" xr:uid="{00000000-0005-0000-0000-0000C66F0000}"/>
    <cellStyle name="SAPBEXHLevel2X 2 2 2 2 2 3" xfId="17485" xr:uid="{00000000-0005-0000-0000-0000C76F0000}"/>
    <cellStyle name="SAPBEXHLevel2X 2 2 2 2 2 3 2" xfId="23308" xr:uid="{00000000-0005-0000-0000-0000C86F0000}"/>
    <cellStyle name="SAPBEXHLevel2X 2 2 2 2 2 3 2 2" xfId="36771" xr:uid="{00000000-0005-0000-0000-0000C96F0000}"/>
    <cellStyle name="SAPBEXHLevel2X 2 2 2 2 2 3 3" xfId="30996" xr:uid="{00000000-0005-0000-0000-0000CA6F0000}"/>
    <cellStyle name="SAPBEXHLevel2X 2 2 2 2 2 4" xfId="16635" xr:uid="{00000000-0005-0000-0000-0000CB6F0000}"/>
    <cellStyle name="SAPBEXHLevel2X 2 2 2 2 2 4 2" xfId="30222" xr:uid="{00000000-0005-0000-0000-0000CC6F0000}"/>
    <cellStyle name="SAPBEXHLevel2X 2 2 2 2 2 5" xfId="22545" xr:uid="{00000000-0005-0000-0000-0000CD6F0000}"/>
    <cellStyle name="SAPBEXHLevel2X 2 2 2 2 2 5 2" xfId="36008" xr:uid="{00000000-0005-0000-0000-0000CE6F0000}"/>
    <cellStyle name="SAPBEXHLevel2X 2 2 2 2 2 6" xfId="28297" xr:uid="{00000000-0005-0000-0000-0000CF6F0000}"/>
    <cellStyle name="SAPBEXHLevel2X 2 2 2 2 3" xfId="19179" xr:uid="{00000000-0005-0000-0000-0000D06F0000}"/>
    <cellStyle name="SAPBEXHLevel2X 2 2 2 2 3 2" xfId="24950" xr:uid="{00000000-0005-0000-0000-0000D16F0000}"/>
    <cellStyle name="SAPBEXHLevel2X 2 2 2 2 3 3" xfId="32652" xr:uid="{00000000-0005-0000-0000-0000D26F0000}"/>
    <cellStyle name="SAPBEXHLevel2X 2 2 2 2 4" xfId="17421" xr:uid="{00000000-0005-0000-0000-0000D36F0000}"/>
    <cellStyle name="SAPBEXHLevel2X 2 2 2 2 4 2" xfId="23247" xr:uid="{00000000-0005-0000-0000-0000D46F0000}"/>
    <cellStyle name="SAPBEXHLevel2X 2 2 2 2 4 2 2" xfId="36710" xr:uid="{00000000-0005-0000-0000-0000D56F0000}"/>
    <cellStyle name="SAPBEXHLevel2X 2 2 2 2 4 3" xfId="30935" xr:uid="{00000000-0005-0000-0000-0000D66F0000}"/>
    <cellStyle name="SAPBEXHLevel2X 2 2 2 2 5" xfId="15549" xr:uid="{00000000-0005-0000-0000-0000D76F0000}"/>
    <cellStyle name="SAPBEXHLevel2X 2 2 2 2 5 2" xfId="29324" xr:uid="{00000000-0005-0000-0000-0000D86F0000}"/>
    <cellStyle name="SAPBEXHLevel2X 2 2 2 2 6" xfId="21646" xr:uid="{00000000-0005-0000-0000-0000D96F0000}"/>
    <cellStyle name="SAPBEXHLevel2X 2 2 2 2 6 2" xfId="35109" xr:uid="{00000000-0005-0000-0000-0000DA6F0000}"/>
    <cellStyle name="SAPBEXHLevel2X 2 2 2 2 7" xfId="27398" xr:uid="{00000000-0005-0000-0000-0000DB6F0000}"/>
    <cellStyle name="SAPBEXHLevel2X 2 2 2 3" xfId="5892" xr:uid="{00000000-0005-0000-0000-0000DC6F0000}"/>
    <cellStyle name="SAPBEXHLevel2X 2 2 2 3 2" xfId="6979" xr:uid="{00000000-0005-0000-0000-0000DD6F0000}"/>
    <cellStyle name="SAPBEXHLevel2X 2 2 2 3 2 2" xfId="20275" xr:uid="{00000000-0005-0000-0000-0000DE6F0000}"/>
    <cellStyle name="SAPBEXHLevel2X 2 2 2 3 2 2 2" xfId="26045" xr:uid="{00000000-0005-0000-0000-0000DF6F0000}"/>
    <cellStyle name="SAPBEXHLevel2X 2 2 2 3 2 2 3" xfId="33748" xr:uid="{00000000-0005-0000-0000-0000E06F0000}"/>
    <cellStyle name="SAPBEXHLevel2X 2 2 2 3 2 3" xfId="17939" xr:uid="{00000000-0005-0000-0000-0000E16F0000}"/>
    <cellStyle name="SAPBEXHLevel2X 2 2 2 3 2 3 2" xfId="23748" xr:uid="{00000000-0005-0000-0000-0000E26F0000}"/>
    <cellStyle name="SAPBEXHLevel2X 2 2 2 3 2 3 2 2" xfId="37211" xr:uid="{00000000-0005-0000-0000-0000E36F0000}"/>
    <cellStyle name="SAPBEXHLevel2X 2 2 2 3 2 3 3" xfId="31443" xr:uid="{00000000-0005-0000-0000-0000E46F0000}"/>
    <cellStyle name="SAPBEXHLevel2X 2 2 2 3 2 4" xfId="16807" xr:uid="{00000000-0005-0000-0000-0000E56F0000}"/>
    <cellStyle name="SAPBEXHLevel2X 2 2 2 3 2 4 2" xfId="30360" xr:uid="{00000000-0005-0000-0000-0000E66F0000}"/>
    <cellStyle name="SAPBEXHLevel2X 2 2 2 3 2 5" xfId="22683" xr:uid="{00000000-0005-0000-0000-0000E76F0000}"/>
    <cellStyle name="SAPBEXHLevel2X 2 2 2 3 2 5 2" xfId="36146" xr:uid="{00000000-0005-0000-0000-0000E86F0000}"/>
    <cellStyle name="SAPBEXHLevel2X 2 2 2 3 2 6" xfId="28435" xr:uid="{00000000-0005-0000-0000-0000E96F0000}"/>
    <cellStyle name="SAPBEXHLevel2X 2 2 2 3 3" xfId="19326" xr:uid="{00000000-0005-0000-0000-0000EA6F0000}"/>
    <cellStyle name="SAPBEXHLevel2X 2 2 2 3 3 2" xfId="25097" xr:uid="{00000000-0005-0000-0000-0000EB6F0000}"/>
    <cellStyle name="SAPBEXHLevel2X 2 2 2 3 3 3" xfId="32799" xr:uid="{00000000-0005-0000-0000-0000EC6F0000}"/>
    <cellStyle name="SAPBEXHLevel2X 2 2 2 3 4" xfId="20620" xr:uid="{00000000-0005-0000-0000-0000ED6F0000}"/>
    <cellStyle name="SAPBEXHLevel2X 2 2 2 3 4 2" xfId="26384" xr:uid="{00000000-0005-0000-0000-0000EE6F0000}"/>
    <cellStyle name="SAPBEXHLevel2X 2 2 2 3 4 3" xfId="34089" xr:uid="{00000000-0005-0000-0000-0000EF6F0000}"/>
    <cellStyle name="SAPBEXHLevel2X 2 2 2 3 5" xfId="15721" xr:uid="{00000000-0005-0000-0000-0000F06F0000}"/>
    <cellStyle name="SAPBEXHLevel2X 2 2 2 3 5 2" xfId="29462" xr:uid="{00000000-0005-0000-0000-0000F16F0000}"/>
    <cellStyle name="SAPBEXHLevel2X 2 2 2 3 6" xfId="21784" xr:uid="{00000000-0005-0000-0000-0000F26F0000}"/>
    <cellStyle name="SAPBEXHLevel2X 2 2 2 3 6 2" xfId="35247" xr:uid="{00000000-0005-0000-0000-0000F36F0000}"/>
    <cellStyle name="SAPBEXHLevel2X 2 2 2 3 7" xfId="27536" xr:uid="{00000000-0005-0000-0000-0000F46F0000}"/>
    <cellStyle name="SAPBEXHLevel2X 2 2 2 4" xfId="6224" xr:uid="{00000000-0005-0000-0000-0000F56F0000}"/>
    <cellStyle name="SAPBEXHLevel2X 2 2 2 4 2" xfId="19615" xr:uid="{00000000-0005-0000-0000-0000F66F0000}"/>
    <cellStyle name="SAPBEXHLevel2X 2 2 2 4 2 2" xfId="25385" xr:uid="{00000000-0005-0000-0000-0000F76F0000}"/>
    <cellStyle name="SAPBEXHLevel2X 2 2 2 4 2 3" xfId="33088" xr:uid="{00000000-0005-0000-0000-0000F86F0000}"/>
    <cellStyle name="SAPBEXHLevel2X 2 2 2 4 3" xfId="17466" xr:uid="{00000000-0005-0000-0000-0000F96F0000}"/>
    <cellStyle name="SAPBEXHLevel2X 2 2 2 4 3 2" xfId="23290" xr:uid="{00000000-0005-0000-0000-0000FA6F0000}"/>
    <cellStyle name="SAPBEXHLevel2X 2 2 2 4 3 2 2" xfId="36753" xr:uid="{00000000-0005-0000-0000-0000FB6F0000}"/>
    <cellStyle name="SAPBEXHLevel2X 2 2 2 4 3 3" xfId="30978" xr:uid="{00000000-0005-0000-0000-0000FC6F0000}"/>
    <cellStyle name="SAPBEXHLevel2X 2 2 2 4 4" xfId="16053" xr:uid="{00000000-0005-0000-0000-0000FD6F0000}"/>
    <cellStyle name="SAPBEXHLevel2X 2 2 2 4 4 2" xfId="29735" xr:uid="{00000000-0005-0000-0000-0000FE6F0000}"/>
    <cellStyle name="SAPBEXHLevel2X 2 2 2 4 5" xfId="22057" xr:uid="{00000000-0005-0000-0000-0000FF6F0000}"/>
    <cellStyle name="SAPBEXHLevel2X 2 2 2 4 5 2" xfId="35520" xr:uid="{00000000-0005-0000-0000-000000700000}"/>
    <cellStyle name="SAPBEXHLevel2X 2 2 2 4 6" xfId="27809" xr:uid="{00000000-0005-0000-0000-000001700000}"/>
    <cellStyle name="SAPBEXHLevel2X 2 2 2 5" xfId="18663" xr:uid="{00000000-0005-0000-0000-000002700000}"/>
    <cellStyle name="SAPBEXHLevel2X 2 2 2 5 2" xfId="24435" xr:uid="{00000000-0005-0000-0000-000003700000}"/>
    <cellStyle name="SAPBEXHLevel2X 2 2 2 5 3" xfId="32137" xr:uid="{00000000-0005-0000-0000-000004700000}"/>
    <cellStyle name="SAPBEXHLevel2X 2 2 2 6" xfId="17506" xr:uid="{00000000-0005-0000-0000-000005700000}"/>
    <cellStyle name="SAPBEXHLevel2X 2 2 2 6 2" xfId="23329" xr:uid="{00000000-0005-0000-0000-000006700000}"/>
    <cellStyle name="SAPBEXHLevel2X 2 2 2 6 2 2" xfId="36792" xr:uid="{00000000-0005-0000-0000-000007700000}"/>
    <cellStyle name="SAPBEXHLevel2X 2 2 2 6 3" xfId="31017" xr:uid="{00000000-0005-0000-0000-000008700000}"/>
    <cellStyle name="SAPBEXHLevel2X 2 2 2 7" xfId="14962" xr:uid="{00000000-0005-0000-0000-000009700000}"/>
    <cellStyle name="SAPBEXHLevel2X 2 2 2 7 2" xfId="28835" xr:uid="{00000000-0005-0000-0000-00000A700000}"/>
    <cellStyle name="SAPBEXHLevel2X 2 2 2 8" xfId="21156" xr:uid="{00000000-0005-0000-0000-00000B700000}"/>
    <cellStyle name="SAPBEXHLevel2X 2 2 2 8 2" xfId="34619" xr:uid="{00000000-0005-0000-0000-00000C700000}"/>
    <cellStyle name="SAPBEXHLevel2X 2 2 2 9" xfId="26910" xr:uid="{00000000-0005-0000-0000-00000D700000}"/>
    <cellStyle name="SAPBEXHLevel2X 2 2 3" xfId="5358" xr:uid="{00000000-0005-0000-0000-00000E700000}"/>
    <cellStyle name="SAPBEXHLevel2X 2 2 3 2" xfId="6445" xr:uid="{00000000-0005-0000-0000-00000F700000}"/>
    <cellStyle name="SAPBEXHLevel2X 2 2 3 2 2" xfId="19810" xr:uid="{00000000-0005-0000-0000-000010700000}"/>
    <cellStyle name="SAPBEXHLevel2X 2 2 3 2 2 2" xfId="25580" xr:uid="{00000000-0005-0000-0000-000011700000}"/>
    <cellStyle name="SAPBEXHLevel2X 2 2 3 2 2 3" xfId="33283" xr:uid="{00000000-0005-0000-0000-000012700000}"/>
    <cellStyle name="SAPBEXHLevel2X 2 2 3 2 3" xfId="20426" xr:uid="{00000000-0005-0000-0000-000013700000}"/>
    <cellStyle name="SAPBEXHLevel2X 2 2 3 2 3 2" xfId="26194" xr:uid="{00000000-0005-0000-0000-000014700000}"/>
    <cellStyle name="SAPBEXHLevel2X 2 2 3 2 3 3" xfId="33898" xr:uid="{00000000-0005-0000-0000-000015700000}"/>
    <cellStyle name="SAPBEXHLevel2X 2 2 3 2 4" xfId="16274" xr:uid="{00000000-0005-0000-0000-000016700000}"/>
    <cellStyle name="SAPBEXHLevel2X 2 2 3 2 4 2" xfId="29920" xr:uid="{00000000-0005-0000-0000-000017700000}"/>
    <cellStyle name="SAPBEXHLevel2X 2 2 3 2 5" xfId="22242" xr:uid="{00000000-0005-0000-0000-000018700000}"/>
    <cellStyle name="SAPBEXHLevel2X 2 2 3 2 5 2" xfId="35705" xr:uid="{00000000-0005-0000-0000-000019700000}"/>
    <cellStyle name="SAPBEXHLevel2X 2 2 3 2 6" xfId="27994" xr:uid="{00000000-0005-0000-0000-00001A700000}"/>
    <cellStyle name="SAPBEXHLevel2X 2 2 3 3" xfId="18859" xr:uid="{00000000-0005-0000-0000-00001B700000}"/>
    <cellStyle name="SAPBEXHLevel2X 2 2 3 3 2" xfId="24631" xr:uid="{00000000-0005-0000-0000-00001C700000}"/>
    <cellStyle name="SAPBEXHLevel2X 2 2 3 3 3" xfId="32333" xr:uid="{00000000-0005-0000-0000-00001D700000}"/>
    <cellStyle name="SAPBEXHLevel2X 2 2 3 4" xfId="17403" xr:uid="{00000000-0005-0000-0000-00001E700000}"/>
    <cellStyle name="SAPBEXHLevel2X 2 2 3 4 2" xfId="23229" xr:uid="{00000000-0005-0000-0000-00001F700000}"/>
    <cellStyle name="SAPBEXHLevel2X 2 2 3 4 2 2" xfId="36692" xr:uid="{00000000-0005-0000-0000-000020700000}"/>
    <cellStyle name="SAPBEXHLevel2X 2 2 3 4 3" xfId="30917" xr:uid="{00000000-0005-0000-0000-000021700000}"/>
    <cellStyle name="SAPBEXHLevel2X 2 2 3 5" xfId="15188" xr:uid="{00000000-0005-0000-0000-000022700000}"/>
    <cellStyle name="SAPBEXHLevel2X 2 2 3 5 2" xfId="29022" xr:uid="{00000000-0005-0000-0000-000023700000}"/>
    <cellStyle name="SAPBEXHLevel2X 2 2 3 6" xfId="21343" xr:uid="{00000000-0005-0000-0000-000024700000}"/>
    <cellStyle name="SAPBEXHLevel2X 2 2 3 6 2" xfId="34806" xr:uid="{00000000-0005-0000-0000-000025700000}"/>
    <cellStyle name="SAPBEXHLevel2X 2 2 3 7" xfId="27095" xr:uid="{00000000-0005-0000-0000-000026700000}"/>
    <cellStyle name="SAPBEXHLevel2X 2 2 4" xfId="5384" xr:uid="{00000000-0005-0000-0000-000027700000}"/>
    <cellStyle name="SAPBEXHLevel2X 2 2 4 2" xfId="6471" xr:uid="{00000000-0005-0000-0000-000028700000}"/>
    <cellStyle name="SAPBEXHLevel2X 2 2 4 2 2" xfId="19836" xr:uid="{00000000-0005-0000-0000-000029700000}"/>
    <cellStyle name="SAPBEXHLevel2X 2 2 4 2 2 2" xfId="25606" xr:uid="{00000000-0005-0000-0000-00002A700000}"/>
    <cellStyle name="SAPBEXHLevel2X 2 2 4 2 2 3" xfId="33309" xr:uid="{00000000-0005-0000-0000-00002B700000}"/>
    <cellStyle name="SAPBEXHLevel2X 2 2 4 2 3" xfId="16987" xr:uid="{00000000-0005-0000-0000-00002C700000}"/>
    <cellStyle name="SAPBEXHLevel2X 2 2 4 2 3 2" xfId="22836" xr:uid="{00000000-0005-0000-0000-00002D700000}"/>
    <cellStyle name="SAPBEXHLevel2X 2 2 4 2 3 2 2" xfId="36299" xr:uid="{00000000-0005-0000-0000-00002E700000}"/>
    <cellStyle name="SAPBEXHLevel2X 2 2 4 2 3 3" xfId="30515" xr:uid="{00000000-0005-0000-0000-00002F700000}"/>
    <cellStyle name="SAPBEXHLevel2X 2 2 4 2 4" xfId="16300" xr:uid="{00000000-0005-0000-0000-000030700000}"/>
    <cellStyle name="SAPBEXHLevel2X 2 2 4 2 4 2" xfId="29946" xr:uid="{00000000-0005-0000-0000-000031700000}"/>
    <cellStyle name="SAPBEXHLevel2X 2 2 4 2 5" xfId="22268" xr:uid="{00000000-0005-0000-0000-000032700000}"/>
    <cellStyle name="SAPBEXHLevel2X 2 2 4 2 5 2" xfId="35731" xr:uid="{00000000-0005-0000-0000-000033700000}"/>
    <cellStyle name="SAPBEXHLevel2X 2 2 4 2 6" xfId="28020" xr:uid="{00000000-0005-0000-0000-000034700000}"/>
    <cellStyle name="SAPBEXHLevel2X 2 2 4 3" xfId="18885" xr:uid="{00000000-0005-0000-0000-000035700000}"/>
    <cellStyle name="SAPBEXHLevel2X 2 2 4 3 2" xfId="24657" xr:uid="{00000000-0005-0000-0000-000036700000}"/>
    <cellStyle name="SAPBEXHLevel2X 2 2 4 3 3" xfId="32359" xr:uid="{00000000-0005-0000-0000-000037700000}"/>
    <cellStyle name="SAPBEXHLevel2X 2 2 4 4" xfId="19990" xr:uid="{00000000-0005-0000-0000-000038700000}"/>
    <cellStyle name="SAPBEXHLevel2X 2 2 4 4 2" xfId="25760" xr:uid="{00000000-0005-0000-0000-000039700000}"/>
    <cellStyle name="SAPBEXHLevel2X 2 2 4 4 3" xfId="33463" xr:uid="{00000000-0005-0000-0000-00003A700000}"/>
    <cellStyle name="SAPBEXHLevel2X 2 2 4 5" xfId="15214" xr:uid="{00000000-0005-0000-0000-00003B700000}"/>
    <cellStyle name="SAPBEXHLevel2X 2 2 4 5 2" xfId="29048" xr:uid="{00000000-0005-0000-0000-00003C700000}"/>
    <cellStyle name="SAPBEXHLevel2X 2 2 4 6" xfId="21369" xr:uid="{00000000-0005-0000-0000-00003D700000}"/>
    <cellStyle name="SAPBEXHLevel2X 2 2 4 6 2" xfId="34832" xr:uid="{00000000-0005-0000-0000-00003E700000}"/>
    <cellStyle name="SAPBEXHLevel2X 2 2 4 7" xfId="27121" xr:uid="{00000000-0005-0000-0000-00003F700000}"/>
    <cellStyle name="SAPBEXHLevel2X 2 2 5" xfId="17282" xr:uid="{00000000-0005-0000-0000-000040700000}"/>
    <cellStyle name="SAPBEXHLevel2X 2 2 5 2" xfId="23112" xr:uid="{00000000-0005-0000-0000-000041700000}"/>
    <cellStyle name="SAPBEXHLevel2X 2 2 5 2 2" xfId="36575" xr:uid="{00000000-0005-0000-0000-000042700000}"/>
    <cellStyle name="SAPBEXHLevel2X 2 2 5 3" xfId="30799" xr:uid="{00000000-0005-0000-0000-000043700000}"/>
    <cellStyle name="SAPBEXHLevel2X 2 2 6" xfId="17202" xr:uid="{00000000-0005-0000-0000-000044700000}"/>
    <cellStyle name="SAPBEXHLevel2X 2 2 6 2" xfId="23040" xr:uid="{00000000-0005-0000-0000-000045700000}"/>
    <cellStyle name="SAPBEXHLevel2X 2 2 6 2 2" xfId="36503" xr:uid="{00000000-0005-0000-0000-000046700000}"/>
    <cellStyle name="SAPBEXHLevel2X 2 2 6 3" xfId="30723" xr:uid="{00000000-0005-0000-0000-000047700000}"/>
    <cellStyle name="SAPBEXHLevel2X 2 2 7" xfId="14243" xr:uid="{00000000-0005-0000-0000-000048700000}"/>
    <cellStyle name="SAPBEXHLevel2X 2 2 7 2" xfId="28630" xr:uid="{00000000-0005-0000-0000-000049700000}"/>
    <cellStyle name="SAPBEXHLevel2X 2 3" xfId="5098" xr:uid="{00000000-0005-0000-0000-00004A700000}"/>
    <cellStyle name="SAPBEXHLevel2X 2 3 10" xfId="10702" xr:uid="{00000000-0005-0000-0000-00004B700000}"/>
    <cellStyle name="SAPBEXHLevel2X 2 3 2" xfId="5686" xr:uid="{00000000-0005-0000-0000-00004C700000}"/>
    <cellStyle name="SAPBEXHLevel2X 2 3 2 2" xfId="6773" xr:uid="{00000000-0005-0000-0000-00004D700000}"/>
    <cellStyle name="SAPBEXHLevel2X 2 3 2 2 2" xfId="20095" xr:uid="{00000000-0005-0000-0000-00004E700000}"/>
    <cellStyle name="SAPBEXHLevel2X 2 3 2 2 2 2" xfId="25865" xr:uid="{00000000-0005-0000-0000-00004F700000}"/>
    <cellStyle name="SAPBEXHLevel2X 2 3 2 2 2 3" xfId="33568" xr:uid="{00000000-0005-0000-0000-000050700000}"/>
    <cellStyle name="SAPBEXHLevel2X 2 3 2 2 3" xfId="17513" xr:uid="{00000000-0005-0000-0000-000051700000}"/>
    <cellStyle name="SAPBEXHLevel2X 2 3 2 2 3 2" xfId="23335" xr:uid="{00000000-0005-0000-0000-000052700000}"/>
    <cellStyle name="SAPBEXHLevel2X 2 3 2 2 3 2 2" xfId="36798" xr:uid="{00000000-0005-0000-0000-000053700000}"/>
    <cellStyle name="SAPBEXHLevel2X 2 3 2 2 3 3" xfId="31023" xr:uid="{00000000-0005-0000-0000-000054700000}"/>
    <cellStyle name="SAPBEXHLevel2X 2 3 2 2 4" xfId="16601" xr:uid="{00000000-0005-0000-0000-000055700000}"/>
    <cellStyle name="SAPBEXHLevel2X 2 3 2 2 4 2" xfId="30188" xr:uid="{00000000-0005-0000-0000-000056700000}"/>
    <cellStyle name="SAPBEXHLevel2X 2 3 2 2 5" xfId="22511" xr:uid="{00000000-0005-0000-0000-000057700000}"/>
    <cellStyle name="SAPBEXHLevel2X 2 3 2 2 5 2" xfId="35974" xr:uid="{00000000-0005-0000-0000-000058700000}"/>
    <cellStyle name="SAPBEXHLevel2X 2 3 2 2 6" xfId="28263" xr:uid="{00000000-0005-0000-0000-000059700000}"/>
    <cellStyle name="SAPBEXHLevel2X 2 3 2 2 7" xfId="11723" xr:uid="{00000000-0005-0000-0000-00005A700000}"/>
    <cellStyle name="SAPBEXHLevel2X 2 3 2 3" xfId="19145" xr:uid="{00000000-0005-0000-0000-00005B700000}"/>
    <cellStyle name="SAPBEXHLevel2X 2 3 2 3 2" xfId="24916" xr:uid="{00000000-0005-0000-0000-00005C700000}"/>
    <cellStyle name="SAPBEXHLevel2X 2 3 2 3 3" xfId="32618" xr:uid="{00000000-0005-0000-0000-00005D700000}"/>
    <cellStyle name="SAPBEXHLevel2X 2 3 2 4" xfId="17767" xr:uid="{00000000-0005-0000-0000-00005E700000}"/>
    <cellStyle name="SAPBEXHLevel2X 2 3 2 4 2" xfId="23582" xr:uid="{00000000-0005-0000-0000-00005F700000}"/>
    <cellStyle name="SAPBEXHLevel2X 2 3 2 4 2 2" xfId="37045" xr:uid="{00000000-0005-0000-0000-000060700000}"/>
    <cellStyle name="SAPBEXHLevel2X 2 3 2 4 3" xfId="31273" xr:uid="{00000000-0005-0000-0000-000061700000}"/>
    <cellStyle name="SAPBEXHLevel2X 2 3 2 5" xfId="15515" xr:uid="{00000000-0005-0000-0000-000062700000}"/>
    <cellStyle name="SAPBEXHLevel2X 2 3 2 5 2" xfId="29290" xr:uid="{00000000-0005-0000-0000-000063700000}"/>
    <cellStyle name="SAPBEXHLevel2X 2 3 2 6" xfId="21612" xr:uid="{00000000-0005-0000-0000-000064700000}"/>
    <cellStyle name="SAPBEXHLevel2X 2 3 2 6 2" xfId="35075" xr:uid="{00000000-0005-0000-0000-000065700000}"/>
    <cellStyle name="SAPBEXHLevel2X 2 3 2 7" xfId="27364" xr:uid="{00000000-0005-0000-0000-000066700000}"/>
    <cellStyle name="SAPBEXHLevel2X 2 3 2 8" xfId="11062" xr:uid="{00000000-0005-0000-0000-000067700000}"/>
    <cellStyle name="SAPBEXHLevel2X 2 3 3" xfId="5858" xr:uid="{00000000-0005-0000-0000-000068700000}"/>
    <cellStyle name="SAPBEXHLevel2X 2 3 3 2" xfId="6945" xr:uid="{00000000-0005-0000-0000-000069700000}"/>
    <cellStyle name="SAPBEXHLevel2X 2 3 3 2 2" xfId="20241" xr:uid="{00000000-0005-0000-0000-00006A700000}"/>
    <cellStyle name="SAPBEXHLevel2X 2 3 3 2 2 2" xfId="26011" xr:uid="{00000000-0005-0000-0000-00006B700000}"/>
    <cellStyle name="SAPBEXHLevel2X 2 3 3 2 2 3" xfId="33714" xr:uid="{00000000-0005-0000-0000-00006C700000}"/>
    <cellStyle name="SAPBEXHLevel2X 2 3 3 2 3" xfId="17705" xr:uid="{00000000-0005-0000-0000-00006D700000}"/>
    <cellStyle name="SAPBEXHLevel2X 2 3 3 2 3 2" xfId="23520" xr:uid="{00000000-0005-0000-0000-00006E700000}"/>
    <cellStyle name="SAPBEXHLevel2X 2 3 3 2 3 2 2" xfId="36983" xr:uid="{00000000-0005-0000-0000-00006F700000}"/>
    <cellStyle name="SAPBEXHLevel2X 2 3 3 2 3 3" xfId="31211" xr:uid="{00000000-0005-0000-0000-000070700000}"/>
    <cellStyle name="SAPBEXHLevel2X 2 3 3 2 4" xfId="16773" xr:uid="{00000000-0005-0000-0000-000071700000}"/>
    <cellStyle name="SAPBEXHLevel2X 2 3 3 2 4 2" xfId="30326" xr:uid="{00000000-0005-0000-0000-000072700000}"/>
    <cellStyle name="SAPBEXHLevel2X 2 3 3 2 5" xfId="22649" xr:uid="{00000000-0005-0000-0000-000073700000}"/>
    <cellStyle name="SAPBEXHLevel2X 2 3 3 2 5 2" xfId="36112" xr:uid="{00000000-0005-0000-0000-000074700000}"/>
    <cellStyle name="SAPBEXHLevel2X 2 3 3 2 6" xfId="28401" xr:uid="{00000000-0005-0000-0000-000075700000}"/>
    <cellStyle name="SAPBEXHLevel2X 2 3 3 2 7" xfId="11824" xr:uid="{00000000-0005-0000-0000-000076700000}"/>
    <cellStyle name="SAPBEXHLevel2X 2 3 3 3" xfId="19292" xr:uid="{00000000-0005-0000-0000-000077700000}"/>
    <cellStyle name="SAPBEXHLevel2X 2 3 3 3 2" xfId="25063" xr:uid="{00000000-0005-0000-0000-000078700000}"/>
    <cellStyle name="SAPBEXHLevel2X 2 3 3 3 3" xfId="32765" xr:uid="{00000000-0005-0000-0000-000079700000}"/>
    <cellStyle name="SAPBEXHLevel2X 2 3 3 4" xfId="19495" xr:uid="{00000000-0005-0000-0000-00007A700000}"/>
    <cellStyle name="SAPBEXHLevel2X 2 3 3 4 2" xfId="25265" xr:uid="{00000000-0005-0000-0000-00007B700000}"/>
    <cellStyle name="SAPBEXHLevel2X 2 3 3 4 3" xfId="32968" xr:uid="{00000000-0005-0000-0000-00007C700000}"/>
    <cellStyle name="SAPBEXHLevel2X 2 3 3 5" xfId="15687" xr:uid="{00000000-0005-0000-0000-00007D700000}"/>
    <cellStyle name="SAPBEXHLevel2X 2 3 3 5 2" xfId="29428" xr:uid="{00000000-0005-0000-0000-00007E700000}"/>
    <cellStyle name="SAPBEXHLevel2X 2 3 3 6" xfId="21750" xr:uid="{00000000-0005-0000-0000-00007F700000}"/>
    <cellStyle name="SAPBEXHLevel2X 2 3 3 6 2" xfId="35213" xr:uid="{00000000-0005-0000-0000-000080700000}"/>
    <cellStyle name="SAPBEXHLevel2X 2 3 3 7" xfId="27502" xr:uid="{00000000-0005-0000-0000-000081700000}"/>
    <cellStyle name="SAPBEXHLevel2X 2 3 3 8" xfId="11163" xr:uid="{00000000-0005-0000-0000-000082700000}"/>
    <cellStyle name="SAPBEXHLevel2X 2 3 4" xfId="6190" xr:uid="{00000000-0005-0000-0000-000083700000}"/>
    <cellStyle name="SAPBEXHLevel2X 2 3 4 2" xfId="19581" xr:uid="{00000000-0005-0000-0000-000084700000}"/>
    <cellStyle name="SAPBEXHLevel2X 2 3 4 2 2" xfId="25351" xr:uid="{00000000-0005-0000-0000-000085700000}"/>
    <cellStyle name="SAPBEXHLevel2X 2 3 4 2 3" xfId="33054" xr:uid="{00000000-0005-0000-0000-000086700000}"/>
    <cellStyle name="SAPBEXHLevel2X 2 3 4 3" xfId="20165" xr:uid="{00000000-0005-0000-0000-000087700000}"/>
    <cellStyle name="SAPBEXHLevel2X 2 3 4 3 2" xfId="25935" xr:uid="{00000000-0005-0000-0000-000088700000}"/>
    <cellStyle name="SAPBEXHLevel2X 2 3 4 3 3" xfId="33638" xr:uid="{00000000-0005-0000-0000-000089700000}"/>
    <cellStyle name="SAPBEXHLevel2X 2 3 4 4" xfId="16019" xr:uid="{00000000-0005-0000-0000-00008A700000}"/>
    <cellStyle name="SAPBEXHLevel2X 2 3 4 4 2" xfId="29701" xr:uid="{00000000-0005-0000-0000-00008B700000}"/>
    <cellStyle name="SAPBEXHLevel2X 2 3 4 5" xfId="22023" xr:uid="{00000000-0005-0000-0000-00008C700000}"/>
    <cellStyle name="SAPBEXHLevel2X 2 3 4 5 2" xfId="35486" xr:uid="{00000000-0005-0000-0000-00008D700000}"/>
    <cellStyle name="SAPBEXHLevel2X 2 3 4 6" xfId="27775" xr:uid="{00000000-0005-0000-0000-00008E700000}"/>
    <cellStyle name="SAPBEXHLevel2X 2 3 4 7" xfId="11365" xr:uid="{00000000-0005-0000-0000-00008F700000}"/>
    <cellStyle name="SAPBEXHLevel2X 2 3 5" xfId="18629" xr:uid="{00000000-0005-0000-0000-000090700000}"/>
    <cellStyle name="SAPBEXHLevel2X 2 3 5 2" xfId="24401" xr:uid="{00000000-0005-0000-0000-000091700000}"/>
    <cellStyle name="SAPBEXHLevel2X 2 3 5 3" xfId="32103" xr:uid="{00000000-0005-0000-0000-000092700000}"/>
    <cellStyle name="SAPBEXHLevel2X 2 3 6" xfId="20628" xr:uid="{00000000-0005-0000-0000-000093700000}"/>
    <cellStyle name="SAPBEXHLevel2X 2 3 6 2" xfId="26392" xr:uid="{00000000-0005-0000-0000-000094700000}"/>
    <cellStyle name="SAPBEXHLevel2X 2 3 6 3" xfId="34097" xr:uid="{00000000-0005-0000-0000-000095700000}"/>
    <cellStyle name="SAPBEXHLevel2X 2 3 7" xfId="14928" xr:uid="{00000000-0005-0000-0000-000096700000}"/>
    <cellStyle name="SAPBEXHLevel2X 2 3 7 2" xfId="28801" xr:uid="{00000000-0005-0000-0000-000097700000}"/>
    <cellStyle name="SAPBEXHLevel2X 2 3 8" xfId="21122" xr:uid="{00000000-0005-0000-0000-000098700000}"/>
    <cellStyle name="SAPBEXHLevel2X 2 3 8 2" xfId="34585" xr:uid="{00000000-0005-0000-0000-000099700000}"/>
    <cellStyle name="SAPBEXHLevel2X 2 3 9" xfId="26876" xr:uid="{00000000-0005-0000-0000-00009A700000}"/>
    <cellStyle name="SAPBEXHLevel2X 2 4" xfId="5315" xr:uid="{00000000-0005-0000-0000-00009B700000}"/>
    <cellStyle name="SAPBEXHLevel2X 2 4 2" xfId="6402" xr:uid="{00000000-0005-0000-0000-00009C700000}"/>
    <cellStyle name="SAPBEXHLevel2X 2 4 2 2" xfId="19768" xr:uid="{00000000-0005-0000-0000-00009D700000}"/>
    <cellStyle name="SAPBEXHLevel2X 2 4 2 2 2" xfId="25538" xr:uid="{00000000-0005-0000-0000-00009E700000}"/>
    <cellStyle name="SAPBEXHLevel2X 2 4 2 2 3" xfId="33241" xr:uid="{00000000-0005-0000-0000-00009F700000}"/>
    <cellStyle name="SAPBEXHLevel2X 2 4 2 3" xfId="17390" xr:uid="{00000000-0005-0000-0000-0000A0700000}"/>
    <cellStyle name="SAPBEXHLevel2X 2 4 2 3 2" xfId="23216" xr:uid="{00000000-0005-0000-0000-0000A1700000}"/>
    <cellStyle name="SAPBEXHLevel2X 2 4 2 3 2 2" xfId="36679" xr:uid="{00000000-0005-0000-0000-0000A2700000}"/>
    <cellStyle name="SAPBEXHLevel2X 2 4 2 3 3" xfId="30904" xr:uid="{00000000-0005-0000-0000-0000A3700000}"/>
    <cellStyle name="SAPBEXHLevel2X 2 4 2 4" xfId="16231" xr:uid="{00000000-0005-0000-0000-0000A4700000}"/>
    <cellStyle name="SAPBEXHLevel2X 2 4 2 4 2" xfId="29878" xr:uid="{00000000-0005-0000-0000-0000A5700000}"/>
    <cellStyle name="SAPBEXHLevel2X 2 4 2 5" xfId="22200" xr:uid="{00000000-0005-0000-0000-0000A6700000}"/>
    <cellStyle name="SAPBEXHLevel2X 2 4 2 5 2" xfId="35663" xr:uid="{00000000-0005-0000-0000-0000A7700000}"/>
    <cellStyle name="SAPBEXHLevel2X 2 4 2 6" xfId="27952" xr:uid="{00000000-0005-0000-0000-0000A8700000}"/>
    <cellStyle name="SAPBEXHLevel2X 2 4 2 7" xfId="11514" xr:uid="{00000000-0005-0000-0000-0000A9700000}"/>
    <cellStyle name="SAPBEXHLevel2X 2 4 3" xfId="18816" xr:uid="{00000000-0005-0000-0000-0000AA700000}"/>
    <cellStyle name="SAPBEXHLevel2X 2 4 3 2" xfId="24588" xr:uid="{00000000-0005-0000-0000-0000AB700000}"/>
    <cellStyle name="SAPBEXHLevel2X 2 4 3 3" xfId="32290" xr:uid="{00000000-0005-0000-0000-0000AC700000}"/>
    <cellStyle name="SAPBEXHLevel2X 2 4 4" xfId="17316" xr:uid="{00000000-0005-0000-0000-0000AD700000}"/>
    <cellStyle name="SAPBEXHLevel2X 2 4 4 2" xfId="23145" xr:uid="{00000000-0005-0000-0000-0000AE700000}"/>
    <cellStyle name="SAPBEXHLevel2X 2 4 4 2 2" xfId="36608" xr:uid="{00000000-0005-0000-0000-0000AF700000}"/>
    <cellStyle name="SAPBEXHLevel2X 2 4 4 3" xfId="30832" xr:uid="{00000000-0005-0000-0000-0000B0700000}"/>
    <cellStyle name="SAPBEXHLevel2X 2 4 5" xfId="15145" xr:uid="{00000000-0005-0000-0000-0000B1700000}"/>
    <cellStyle name="SAPBEXHLevel2X 2 4 5 2" xfId="28980" xr:uid="{00000000-0005-0000-0000-0000B2700000}"/>
    <cellStyle name="SAPBEXHLevel2X 2 4 6" xfId="21301" xr:uid="{00000000-0005-0000-0000-0000B3700000}"/>
    <cellStyle name="SAPBEXHLevel2X 2 4 6 2" xfId="34764" xr:uid="{00000000-0005-0000-0000-0000B4700000}"/>
    <cellStyle name="SAPBEXHLevel2X 2 4 7" xfId="27053" xr:uid="{00000000-0005-0000-0000-0000B5700000}"/>
    <cellStyle name="SAPBEXHLevel2X 2 4 8" xfId="10853" xr:uid="{00000000-0005-0000-0000-0000B6700000}"/>
    <cellStyle name="SAPBEXHLevel2X 2 5" xfId="5456" xr:uid="{00000000-0005-0000-0000-0000B7700000}"/>
    <cellStyle name="SAPBEXHLevel2X 2 5 2" xfId="6543" xr:uid="{00000000-0005-0000-0000-0000B8700000}"/>
    <cellStyle name="SAPBEXHLevel2X 2 5 2 2" xfId="19901" xr:uid="{00000000-0005-0000-0000-0000B9700000}"/>
    <cellStyle name="SAPBEXHLevel2X 2 5 2 2 2" xfId="25671" xr:uid="{00000000-0005-0000-0000-0000BA700000}"/>
    <cellStyle name="SAPBEXHLevel2X 2 5 2 2 3" xfId="33374" xr:uid="{00000000-0005-0000-0000-0000BB700000}"/>
    <cellStyle name="SAPBEXHLevel2X 2 5 2 3" xfId="17898" xr:uid="{00000000-0005-0000-0000-0000BC700000}"/>
    <cellStyle name="SAPBEXHLevel2X 2 5 2 3 2" xfId="23708" xr:uid="{00000000-0005-0000-0000-0000BD700000}"/>
    <cellStyle name="SAPBEXHLevel2X 2 5 2 3 2 2" xfId="37171" xr:uid="{00000000-0005-0000-0000-0000BE700000}"/>
    <cellStyle name="SAPBEXHLevel2X 2 5 2 3 3" xfId="31402" xr:uid="{00000000-0005-0000-0000-0000BF700000}"/>
    <cellStyle name="SAPBEXHLevel2X 2 5 2 4" xfId="16372" xr:uid="{00000000-0005-0000-0000-0000C0700000}"/>
    <cellStyle name="SAPBEXHLevel2X 2 5 2 4 2" xfId="30008" xr:uid="{00000000-0005-0000-0000-0000C1700000}"/>
    <cellStyle name="SAPBEXHLevel2X 2 5 2 5" xfId="22330" xr:uid="{00000000-0005-0000-0000-0000C2700000}"/>
    <cellStyle name="SAPBEXHLevel2X 2 5 2 5 2" xfId="35793" xr:uid="{00000000-0005-0000-0000-0000C3700000}"/>
    <cellStyle name="SAPBEXHLevel2X 2 5 2 6" xfId="28082" xr:uid="{00000000-0005-0000-0000-0000C4700000}"/>
    <cellStyle name="SAPBEXHLevel2X 2 5 2 7" xfId="11592" xr:uid="{00000000-0005-0000-0000-0000C5700000}"/>
    <cellStyle name="SAPBEXHLevel2X 2 5 3" xfId="18950" xr:uid="{00000000-0005-0000-0000-0000C6700000}"/>
    <cellStyle name="SAPBEXHLevel2X 2 5 3 2" xfId="24722" xr:uid="{00000000-0005-0000-0000-0000C7700000}"/>
    <cellStyle name="SAPBEXHLevel2X 2 5 3 3" xfId="32424" xr:uid="{00000000-0005-0000-0000-0000C8700000}"/>
    <cellStyle name="SAPBEXHLevel2X 2 5 4" xfId="20711" xr:uid="{00000000-0005-0000-0000-0000C9700000}"/>
    <cellStyle name="SAPBEXHLevel2X 2 5 4 2" xfId="26474" xr:uid="{00000000-0005-0000-0000-0000CA700000}"/>
    <cellStyle name="SAPBEXHLevel2X 2 5 4 3" xfId="34179" xr:uid="{00000000-0005-0000-0000-0000CB700000}"/>
    <cellStyle name="SAPBEXHLevel2X 2 5 5" xfId="15286" xr:uid="{00000000-0005-0000-0000-0000CC700000}"/>
    <cellStyle name="SAPBEXHLevel2X 2 5 5 2" xfId="29110" xr:uid="{00000000-0005-0000-0000-0000CD700000}"/>
    <cellStyle name="SAPBEXHLevel2X 2 5 6" xfId="21431" xr:uid="{00000000-0005-0000-0000-0000CE700000}"/>
    <cellStyle name="SAPBEXHLevel2X 2 5 6 2" xfId="34894" xr:uid="{00000000-0005-0000-0000-0000CF700000}"/>
    <cellStyle name="SAPBEXHLevel2X 2 5 7" xfId="27183" xr:uid="{00000000-0005-0000-0000-0000D0700000}"/>
    <cellStyle name="SAPBEXHLevel2X 2 5 8" xfId="10931" xr:uid="{00000000-0005-0000-0000-0000D1700000}"/>
    <cellStyle name="SAPBEXHLevel2X 2 6" xfId="17145" xr:uid="{00000000-0005-0000-0000-0000D2700000}"/>
    <cellStyle name="SAPBEXHLevel2X 2 6 2" xfId="22986" xr:uid="{00000000-0005-0000-0000-0000D3700000}"/>
    <cellStyle name="SAPBEXHLevel2X 2 6 2 2" xfId="36449" xr:uid="{00000000-0005-0000-0000-0000D4700000}"/>
    <cellStyle name="SAPBEXHLevel2X 2 6 3" xfId="30667" xr:uid="{00000000-0005-0000-0000-0000D5700000}"/>
    <cellStyle name="SAPBEXHLevel2X 2 7" xfId="18137" xr:uid="{00000000-0005-0000-0000-0000D6700000}"/>
    <cellStyle name="SAPBEXHLevel2X 2 7 2" xfId="23937" xr:uid="{00000000-0005-0000-0000-0000D7700000}"/>
    <cellStyle name="SAPBEXHLevel2X 2 7 3" xfId="31634" xr:uid="{00000000-0005-0000-0000-0000D8700000}"/>
    <cellStyle name="SAPBEXHLevel2X 2 8" xfId="14853" xr:uid="{00000000-0005-0000-0000-0000D9700000}"/>
    <cellStyle name="SAPBEXHLevel2X 2 8 2" xfId="28738" xr:uid="{00000000-0005-0000-0000-0000DA700000}"/>
    <cellStyle name="SAPBEXHLevel2X 3" xfId="908" xr:uid="{00000000-0005-0000-0000-0000DB700000}"/>
    <cellStyle name="SAPBEXHLevel2X 3 2" xfId="5119" xr:uid="{00000000-0005-0000-0000-0000DC700000}"/>
    <cellStyle name="SAPBEXHLevel2X 3 2 2" xfId="5707" xr:uid="{00000000-0005-0000-0000-0000DD700000}"/>
    <cellStyle name="SAPBEXHLevel2X 3 2 2 2" xfId="6794" xr:uid="{00000000-0005-0000-0000-0000DE700000}"/>
    <cellStyle name="SAPBEXHLevel2X 3 2 2 2 2" xfId="20116" xr:uid="{00000000-0005-0000-0000-0000DF700000}"/>
    <cellStyle name="SAPBEXHLevel2X 3 2 2 2 2 2" xfId="25886" xr:uid="{00000000-0005-0000-0000-0000E0700000}"/>
    <cellStyle name="SAPBEXHLevel2X 3 2 2 2 2 3" xfId="33589" xr:uid="{00000000-0005-0000-0000-0000E1700000}"/>
    <cellStyle name="SAPBEXHLevel2X 3 2 2 2 3" xfId="17756" xr:uid="{00000000-0005-0000-0000-0000E2700000}"/>
    <cellStyle name="SAPBEXHLevel2X 3 2 2 2 3 2" xfId="23571" xr:uid="{00000000-0005-0000-0000-0000E3700000}"/>
    <cellStyle name="SAPBEXHLevel2X 3 2 2 2 3 2 2" xfId="37034" xr:uid="{00000000-0005-0000-0000-0000E4700000}"/>
    <cellStyle name="SAPBEXHLevel2X 3 2 2 2 3 3" xfId="31262" xr:uid="{00000000-0005-0000-0000-0000E5700000}"/>
    <cellStyle name="SAPBEXHLevel2X 3 2 2 2 4" xfId="16622" xr:uid="{00000000-0005-0000-0000-0000E6700000}"/>
    <cellStyle name="SAPBEXHLevel2X 3 2 2 2 4 2" xfId="30209" xr:uid="{00000000-0005-0000-0000-0000E7700000}"/>
    <cellStyle name="SAPBEXHLevel2X 3 2 2 2 5" xfId="22532" xr:uid="{00000000-0005-0000-0000-0000E8700000}"/>
    <cellStyle name="SAPBEXHLevel2X 3 2 2 2 5 2" xfId="35995" xr:uid="{00000000-0005-0000-0000-0000E9700000}"/>
    <cellStyle name="SAPBEXHLevel2X 3 2 2 2 6" xfId="28284" xr:uid="{00000000-0005-0000-0000-0000EA700000}"/>
    <cellStyle name="SAPBEXHLevel2X 3 2 2 3" xfId="19166" xr:uid="{00000000-0005-0000-0000-0000EB700000}"/>
    <cellStyle name="SAPBEXHLevel2X 3 2 2 3 2" xfId="24937" xr:uid="{00000000-0005-0000-0000-0000EC700000}"/>
    <cellStyle name="SAPBEXHLevel2X 3 2 2 3 3" xfId="32639" xr:uid="{00000000-0005-0000-0000-0000ED700000}"/>
    <cellStyle name="SAPBEXHLevel2X 3 2 2 4" xfId="18234" xr:uid="{00000000-0005-0000-0000-0000EE700000}"/>
    <cellStyle name="SAPBEXHLevel2X 3 2 2 4 2" xfId="24023" xr:uid="{00000000-0005-0000-0000-0000EF700000}"/>
    <cellStyle name="SAPBEXHLevel2X 3 2 2 4 3" xfId="31723" xr:uid="{00000000-0005-0000-0000-0000F0700000}"/>
    <cellStyle name="SAPBEXHLevel2X 3 2 2 5" xfId="15536" xr:uid="{00000000-0005-0000-0000-0000F1700000}"/>
    <cellStyle name="SAPBEXHLevel2X 3 2 2 5 2" xfId="29311" xr:uid="{00000000-0005-0000-0000-0000F2700000}"/>
    <cellStyle name="SAPBEXHLevel2X 3 2 2 6" xfId="21633" xr:uid="{00000000-0005-0000-0000-0000F3700000}"/>
    <cellStyle name="SAPBEXHLevel2X 3 2 2 6 2" xfId="35096" xr:uid="{00000000-0005-0000-0000-0000F4700000}"/>
    <cellStyle name="SAPBEXHLevel2X 3 2 2 7" xfId="27385" xr:uid="{00000000-0005-0000-0000-0000F5700000}"/>
    <cellStyle name="SAPBEXHLevel2X 3 2 3" xfId="5879" xr:uid="{00000000-0005-0000-0000-0000F6700000}"/>
    <cellStyle name="SAPBEXHLevel2X 3 2 3 2" xfId="6966" xr:uid="{00000000-0005-0000-0000-0000F7700000}"/>
    <cellStyle name="SAPBEXHLevel2X 3 2 3 2 2" xfId="20262" xr:uid="{00000000-0005-0000-0000-0000F8700000}"/>
    <cellStyle name="SAPBEXHLevel2X 3 2 3 2 2 2" xfId="26032" xr:uid="{00000000-0005-0000-0000-0000F9700000}"/>
    <cellStyle name="SAPBEXHLevel2X 3 2 3 2 2 3" xfId="33735" xr:uid="{00000000-0005-0000-0000-0000FA700000}"/>
    <cellStyle name="SAPBEXHLevel2X 3 2 3 2 3" xfId="17706" xr:uid="{00000000-0005-0000-0000-0000FB700000}"/>
    <cellStyle name="SAPBEXHLevel2X 3 2 3 2 3 2" xfId="23521" xr:uid="{00000000-0005-0000-0000-0000FC700000}"/>
    <cellStyle name="SAPBEXHLevel2X 3 2 3 2 3 2 2" xfId="36984" xr:uid="{00000000-0005-0000-0000-0000FD700000}"/>
    <cellStyle name="SAPBEXHLevel2X 3 2 3 2 3 3" xfId="31212" xr:uid="{00000000-0005-0000-0000-0000FE700000}"/>
    <cellStyle name="SAPBEXHLevel2X 3 2 3 2 4" xfId="16794" xr:uid="{00000000-0005-0000-0000-0000FF700000}"/>
    <cellStyle name="SAPBEXHLevel2X 3 2 3 2 4 2" xfId="30347" xr:uid="{00000000-0005-0000-0000-000000710000}"/>
    <cellStyle name="SAPBEXHLevel2X 3 2 3 2 5" xfId="22670" xr:uid="{00000000-0005-0000-0000-000001710000}"/>
    <cellStyle name="SAPBEXHLevel2X 3 2 3 2 5 2" xfId="36133" xr:uid="{00000000-0005-0000-0000-000002710000}"/>
    <cellStyle name="SAPBEXHLevel2X 3 2 3 2 6" xfId="28422" xr:uid="{00000000-0005-0000-0000-000003710000}"/>
    <cellStyle name="SAPBEXHLevel2X 3 2 3 3" xfId="19313" xr:uid="{00000000-0005-0000-0000-000004710000}"/>
    <cellStyle name="SAPBEXHLevel2X 3 2 3 3 2" xfId="25084" xr:uid="{00000000-0005-0000-0000-000005710000}"/>
    <cellStyle name="SAPBEXHLevel2X 3 2 3 3 3" xfId="32786" xr:uid="{00000000-0005-0000-0000-000006710000}"/>
    <cellStyle name="SAPBEXHLevel2X 3 2 3 4" xfId="18372" xr:uid="{00000000-0005-0000-0000-000007710000}"/>
    <cellStyle name="SAPBEXHLevel2X 3 2 3 4 2" xfId="24151" xr:uid="{00000000-0005-0000-0000-000008710000}"/>
    <cellStyle name="SAPBEXHLevel2X 3 2 3 4 3" xfId="31852" xr:uid="{00000000-0005-0000-0000-000009710000}"/>
    <cellStyle name="SAPBEXHLevel2X 3 2 3 5" xfId="15708" xr:uid="{00000000-0005-0000-0000-00000A710000}"/>
    <cellStyle name="SAPBEXHLevel2X 3 2 3 5 2" xfId="29449" xr:uid="{00000000-0005-0000-0000-00000B710000}"/>
    <cellStyle name="SAPBEXHLevel2X 3 2 3 6" xfId="21771" xr:uid="{00000000-0005-0000-0000-00000C710000}"/>
    <cellStyle name="SAPBEXHLevel2X 3 2 3 6 2" xfId="35234" xr:uid="{00000000-0005-0000-0000-00000D710000}"/>
    <cellStyle name="SAPBEXHLevel2X 3 2 3 7" xfId="27523" xr:uid="{00000000-0005-0000-0000-00000E710000}"/>
    <cellStyle name="SAPBEXHLevel2X 3 2 4" xfId="6211" xr:uid="{00000000-0005-0000-0000-00000F710000}"/>
    <cellStyle name="SAPBEXHLevel2X 3 2 4 2" xfId="19602" xr:uid="{00000000-0005-0000-0000-000010710000}"/>
    <cellStyle name="SAPBEXHLevel2X 3 2 4 2 2" xfId="25372" xr:uid="{00000000-0005-0000-0000-000011710000}"/>
    <cellStyle name="SAPBEXHLevel2X 3 2 4 2 3" xfId="33075" xr:uid="{00000000-0005-0000-0000-000012710000}"/>
    <cellStyle name="SAPBEXHLevel2X 3 2 4 3" xfId="17230" xr:uid="{00000000-0005-0000-0000-000013710000}"/>
    <cellStyle name="SAPBEXHLevel2X 3 2 4 3 2" xfId="23066" xr:uid="{00000000-0005-0000-0000-000014710000}"/>
    <cellStyle name="SAPBEXHLevel2X 3 2 4 3 2 2" xfId="36529" xr:uid="{00000000-0005-0000-0000-000015710000}"/>
    <cellStyle name="SAPBEXHLevel2X 3 2 4 3 3" xfId="30749" xr:uid="{00000000-0005-0000-0000-000016710000}"/>
    <cellStyle name="SAPBEXHLevel2X 3 2 4 4" xfId="16040" xr:uid="{00000000-0005-0000-0000-000017710000}"/>
    <cellStyle name="SAPBEXHLevel2X 3 2 4 4 2" xfId="29722" xr:uid="{00000000-0005-0000-0000-000018710000}"/>
    <cellStyle name="SAPBEXHLevel2X 3 2 4 5" xfId="22044" xr:uid="{00000000-0005-0000-0000-000019710000}"/>
    <cellStyle name="SAPBEXHLevel2X 3 2 4 5 2" xfId="35507" xr:uid="{00000000-0005-0000-0000-00001A710000}"/>
    <cellStyle name="SAPBEXHLevel2X 3 2 4 6" xfId="27796" xr:uid="{00000000-0005-0000-0000-00001B710000}"/>
    <cellStyle name="SAPBEXHLevel2X 3 2 5" xfId="18650" xr:uid="{00000000-0005-0000-0000-00001C710000}"/>
    <cellStyle name="SAPBEXHLevel2X 3 2 5 2" xfId="24422" xr:uid="{00000000-0005-0000-0000-00001D710000}"/>
    <cellStyle name="SAPBEXHLevel2X 3 2 5 3" xfId="32124" xr:uid="{00000000-0005-0000-0000-00001E710000}"/>
    <cellStyle name="SAPBEXHLevel2X 3 2 6" xfId="20640" xr:uid="{00000000-0005-0000-0000-00001F710000}"/>
    <cellStyle name="SAPBEXHLevel2X 3 2 6 2" xfId="26403" xr:uid="{00000000-0005-0000-0000-000020710000}"/>
    <cellStyle name="SAPBEXHLevel2X 3 2 6 3" xfId="34108" xr:uid="{00000000-0005-0000-0000-000021710000}"/>
    <cellStyle name="SAPBEXHLevel2X 3 2 7" xfId="14949" xr:uid="{00000000-0005-0000-0000-000022710000}"/>
    <cellStyle name="SAPBEXHLevel2X 3 2 7 2" xfId="28822" xr:uid="{00000000-0005-0000-0000-000023710000}"/>
    <cellStyle name="SAPBEXHLevel2X 3 2 8" xfId="21143" xr:uid="{00000000-0005-0000-0000-000024710000}"/>
    <cellStyle name="SAPBEXHLevel2X 3 2 8 2" xfId="34606" xr:uid="{00000000-0005-0000-0000-000025710000}"/>
    <cellStyle name="SAPBEXHLevel2X 3 2 9" xfId="26897" xr:uid="{00000000-0005-0000-0000-000026710000}"/>
    <cellStyle name="SAPBEXHLevel2X 3 3" xfId="5341" xr:uid="{00000000-0005-0000-0000-000027710000}"/>
    <cellStyle name="SAPBEXHLevel2X 3 3 2" xfId="6428" xr:uid="{00000000-0005-0000-0000-000028710000}"/>
    <cellStyle name="SAPBEXHLevel2X 3 3 2 2" xfId="19793" xr:uid="{00000000-0005-0000-0000-000029710000}"/>
    <cellStyle name="SAPBEXHLevel2X 3 3 2 2 2" xfId="25563" xr:uid="{00000000-0005-0000-0000-00002A710000}"/>
    <cellStyle name="SAPBEXHLevel2X 3 3 2 2 3" xfId="33266" xr:uid="{00000000-0005-0000-0000-00002B710000}"/>
    <cellStyle name="SAPBEXHLevel2X 3 3 2 3" xfId="17619" xr:uid="{00000000-0005-0000-0000-00002C710000}"/>
    <cellStyle name="SAPBEXHLevel2X 3 3 2 3 2" xfId="23437" xr:uid="{00000000-0005-0000-0000-00002D710000}"/>
    <cellStyle name="SAPBEXHLevel2X 3 3 2 3 2 2" xfId="36900" xr:uid="{00000000-0005-0000-0000-00002E710000}"/>
    <cellStyle name="SAPBEXHLevel2X 3 3 2 3 3" xfId="31127" xr:uid="{00000000-0005-0000-0000-00002F710000}"/>
    <cellStyle name="SAPBEXHLevel2X 3 3 2 4" xfId="16257" xr:uid="{00000000-0005-0000-0000-000030710000}"/>
    <cellStyle name="SAPBEXHLevel2X 3 3 2 4 2" xfId="29903" xr:uid="{00000000-0005-0000-0000-000031710000}"/>
    <cellStyle name="SAPBEXHLevel2X 3 3 2 5" xfId="22225" xr:uid="{00000000-0005-0000-0000-000032710000}"/>
    <cellStyle name="SAPBEXHLevel2X 3 3 2 5 2" xfId="35688" xr:uid="{00000000-0005-0000-0000-000033710000}"/>
    <cellStyle name="SAPBEXHLevel2X 3 3 2 6" xfId="27977" xr:uid="{00000000-0005-0000-0000-000034710000}"/>
    <cellStyle name="SAPBEXHLevel2X 3 3 3" xfId="18842" xr:uid="{00000000-0005-0000-0000-000035710000}"/>
    <cellStyle name="SAPBEXHLevel2X 3 3 3 2" xfId="24614" xr:uid="{00000000-0005-0000-0000-000036710000}"/>
    <cellStyle name="SAPBEXHLevel2X 3 3 3 3" xfId="32316" xr:uid="{00000000-0005-0000-0000-000037710000}"/>
    <cellStyle name="SAPBEXHLevel2X 3 3 4" xfId="17892" xr:uid="{00000000-0005-0000-0000-000038710000}"/>
    <cellStyle name="SAPBEXHLevel2X 3 3 4 2" xfId="23702" xr:uid="{00000000-0005-0000-0000-000039710000}"/>
    <cellStyle name="SAPBEXHLevel2X 3 3 4 2 2" xfId="37165" xr:uid="{00000000-0005-0000-0000-00003A710000}"/>
    <cellStyle name="SAPBEXHLevel2X 3 3 4 3" xfId="31396" xr:uid="{00000000-0005-0000-0000-00003B710000}"/>
    <cellStyle name="SAPBEXHLevel2X 3 3 5" xfId="15171" xr:uid="{00000000-0005-0000-0000-00003C710000}"/>
    <cellStyle name="SAPBEXHLevel2X 3 3 5 2" xfId="29005" xr:uid="{00000000-0005-0000-0000-00003D710000}"/>
    <cellStyle name="SAPBEXHLevel2X 3 3 6" xfId="21326" xr:uid="{00000000-0005-0000-0000-00003E710000}"/>
    <cellStyle name="SAPBEXHLevel2X 3 3 6 2" xfId="34789" xr:uid="{00000000-0005-0000-0000-00003F710000}"/>
    <cellStyle name="SAPBEXHLevel2X 3 3 7" xfId="27078" xr:uid="{00000000-0005-0000-0000-000040710000}"/>
    <cellStyle name="SAPBEXHLevel2X 3 4" xfId="5390" xr:uid="{00000000-0005-0000-0000-000041710000}"/>
    <cellStyle name="SAPBEXHLevel2X 3 4 2" xfId="6477" xr:uid="{00000000-0005-0000-0000-000042710000}"/>
    <cellStyle name="SAPBEXHLevel2X 3 4 2 2" xfId="19842" xr:uid="{00000000-0005-0000-0000-000043710000}"/>
    <cellStyle name="SAPBEXHLevel2X 3 4 2 2 2" xfId="25612" xr:uid="{00000000-0005-0000-0000-000044710000}"/>
    <cellStyle name="SAPBEXHLevel2X 3 4 2 2 3" xfId="33315" xr:uid="{00000000-0005-0000-0000-000045710000}"/>
    <cellStyle name="SAPBEXHLevel2X 3 4 2 3" xfId="17442" xr:uid="{00000000-0005-0000-0000-000046710000}"/>
    <cellStyle name="SAPBEXHLevel2X 3 4 2 3 2" xfId="23266" xr:uid="{00000000-0005-0000-0000-000047710000}"/>
    <cellStyle name="SAPBEXHLevel2X 3 4 2 3 2 2" xfId="36729" xr:uid="{00000000-0005-0000-0000-000048710000}"/>
    <cellStyle name="SAPBEXHLevel2X 3 4 2 3 3" xfId="30954" xr:uid="{00000000-0005-0000-0000-000049710000}"/>
    <cellStyle name="SAPBEXHLevel2X 3 4 2 4" xfId="16306" xr:uid="{00000000-0005-0000-0000-00004A710000}"/>
    <cellStyle name="SAPBEXHLevel2X 3 4 2 4 2" xfId="29952" xr:uid="{00000000-0005-0000-0000-00004B710000}"/>
    <cellStyle name="SAPBEXHLevel2X 3 4 2 5" xfId="22274" xr:uid="{00000000-0005-0000-0000-00004C710000}"/>
    <cellStyle name="SAPBEXHLevel2X 3 4 2 5 2" xfId="35737" xr:uid="{00000000-0005-0000-0000-00004D710000}"/>
    <cellStyle name="SAPBEXHLevel2X 3 4 2 6" xfId="28026" xr:uid="{00000000-0005-0000-0000-00004E710000}"/>
    <cellStyle name="SAPBEXHLevel2X 3 4 3" xfId="18891" xr:uid="{00000000-0005-0000-0000-00004F710000}"/>
    <cellStyle name="SAPBEXHLevel2X 3 4 3 2" xfId="24663" xr:uid="{00000000-0005-0000-0000-000050710000}"/>
    <cellStyle name="SAPBEXHLevel2X 3 4 3 3" xfId="32365" xr:uid="{00000000-0005-0000-0000-000051710000}"/>
    <cellStyle name="SAPBEXHLevel2X 3 4 4" xfId="20596" xr:uid="{00000000-0005-0000-0000-000052710000}"/>
    <cellStyle name="SAPBEXHLevel2X 3 4 4 2" xfId="26360" xr:uid="{00000000-0005-0000-0000-000053710000}"/>
    <cellStyle name="SAPBEXHLevel2X 3 4 4 3" xfId="34065" xr:uid="{00000000-0005-0000-0000-000054710000}"/>
    <cellStyle name="SAPBEXHLevel2X 3 4 5" xfId="15220" xr:uid="{00000000-0005-0000-0000-000055710000}"/>
    <cellStyle name="SAPBEXHLevel2X 3 4 5 2" xfId="29054" xr:uid="{00000000-0005-0000-0000-000056710000}"/>
    <cellStyle name="SAPBEXHLevel2X 3 4 6" xfId="21375" xr:uid="{00000000-0005-0000-0000-000057710000}"/>
    <cellStyle name="SAPBEXHLevel2X 3 4 6 2" xfId="34838" xr:uid="{00000000-0005-0000-0000-000058710000}"/>
    <cellStyle name="SAPBEXHLevel2X 3 4 7" xfId="27127" xr:uid="{00000000-0005-0000-0000-000059710000}"/>
    <cellStyle name="SAPBEXHLevel2X 3 5" xfId="17250" xr:uid="{00000000-0005-0000-0000-00005A710000}"/>
    <cellStyle name="SAPBEXHLevel2X 3 5 2" xfId="23084" xr:uid="{00000000-0005-0000-0000-00005B710000}"/>
    <cellStyle name="SAPBEXHLevel2X 3 5 2 2" xfId="36547" xr:uid="{00000000-0005-0000-0000-00005C710000}"/>
    <cellStyle name="SAPBEXHLevel2X 3 5 3" xfId="30769" xr:uid="{00000000-0005-0000-0000-00005D710000}"/>
    <cellStyle name="SAPBEXHLevel2X 3 6" xfId="17937" xr:uid="{00000000-0005-0000-0000-00005E710000}"/>
    <cellStyle name="SAPBEXHLevel2X 3 6 2" xfId="23746" xr:uid="{00000000-0005-0000-0000-00005F710000}"/>
    <cellStyle name="SAPBEXHLevel2X 3 6 2 2" xfId="37209" xr:uid="{00000000-0005-0000-0000-000060710000}"/>
    <cellStyle name="SAPBEXHLevel2X 3 6 3" xfId="31441" xr:uid="{00000000-0005-0000-0000-000061710000}"/>
    <cellStyle name="SAPBEXHLevel2X 3 7" xfId="14274" xr:uid="{00000000-0005-0000-0000-000062710000}"/>
    <cellStyle name="SAPBEXHLevel2X 3 7 2" xfId="28651" xr:uid="{00000000-0005-0000-0000-000063710000}"/>
    <cellStyle name="SAPBEXHLevel2X 4" xfId="4221" xr:uid="{00000000-0005-0000-0000-000064710000}"/>
    <cellStyle name="SAPBEXHLevel2X 4 2" xfId="5206" xr:uid="{00000000-0005-0000-0000-000065710000}"/>
    <cellStyle name="SAPBEXHLevel2X 4 2 2" xfId="5937" xr:uid="{00000000-0005-0000-0000-000066710000}"/>
    <cellStyle name="SAPBEXHLevel2X 4 2 2 2" xfId="7024" xr:uid="{00000000-0005-0000-0000-000067710000}"/>
    <cellStyle name="SAPBEXHLevel2X 4 2 2 2 2" xfId="20320" xr:uid="{00000000-0005-0000-0000-000068710000}"/>
    <cellStyle name="SAPBEXHLevel2X 4 2 2 2 2 2" xfId="26090" xr:uid="{00000000-0005-0000-0000-000069710000}"/>
    <cellStyle name="SAPBEXHLevel2X 4 2 2 2 2 3" xfId="33793" xr:uid="{00000000-0005-0000-0000-00006A710000}"/>
    <cellStyle name="SAPBEXHLevel2X 4 2 2 2 3" xfId="17690" xr:uid="{00000000-0005-0000-0000-00006B710000}"/>
    <cellStyle name="SAPBEXHLevel2X 4 2 2 2 3 2" xfId="23505" xr:uid="{00000000-0005-0000-0000-00006C710000}"/>
    <cellStyle name="SAPBEXHLevel2X 4 2 2 2 3 2 2" xfId="36968" xr:uid="{00000000-0005-0000-0000-00006D710000}"/>
    <cellStyle name="SAPBEXHLevel2X 4 2 2 2 3 3" xfId="31196" xr:uid="{00000000-0005-0000-0000-00006E710000}"/>
    <cellStyle name="SAPBEXHLevel2X 4 2 2 2 4" xfId="16852" xr:uid="{00000000-0005-0000-0000-00006F710000}"/>
    <cellStyle name="SAPBEXHLevel2X 4 2 2 2 4 2" xfId="30405" xr:uid="{00000000-0005-0000-0000-000070710000}"/>
    <cellStyle name="SAPBEXHLevel2X 4 2 2 2 5" xfId="22728" xr:uid="{00000000-0005-0000-0000-000071710000}"/>
    <cellStyle name="SAPBEXHLevel2X 4 2 2 2 5 2" xfId="36191" xr:uid="{00000000-0005-0000-0000-000072710000}"/>
    <cellStyle name="SAPBEXHLevel2X 4 2 2 2 6" xfId="28480" xr:uid="{00000000-0005-0000-0000-000073710000}"/>
    <cellStyle name="SAPBEXHLevel2X 4 2 2 3" xfId="19371" xr:uid="{00000000-0005-0000-0000-000074710000}"/>
    <cellStyle name="SAPBEXHLevel2X 4 2 2 3 2" xfId="25142" xr:uid="{00000000-0005-0000-0000-000075710000}"/>
    <cellStyle name="SAPBEXHLevel2X 4 2 2 3 3" xfId="32844" xr:uid="{00000000-0005-0000-0000-000076710000}"/>
    <cellStyle name="SAPBEXHLevel2X 4 2 2 4" xfId="17785" xr:uid="{00000000-0005-0000-0000-000077710000}"/>
    <cellStyle name="SAPBEXHLevel2X 4 2 2 4 2" xfId="23600" xr:uid="{00000000-0005-0000-0000-000078710000}"/>
    <cellStyle name="SAPBEXHLevel2X 4 2 2 4 2 2" xfId="37063" xr:uid="{00000000-0005-0000-0000-000079710000}"/>
    <cellStyle name="SAPBEXHLevel2X 4 2 2 4 3" xfId="31291" xr:uid="{00000000-0005-0000-0000-00007A710000}"/>
    <cellStyle name="SAPBEXHLevel2X 4 2 2 5" xfId="15766" xr:uid="{00000000-0005-0000-0000-00007B710000}"/>
    <cellStyle name="SAPBEXHLevel2X 4 2 2 5 2" xfId="29507" xr:uid="{00000000-0005-0000-0000-00007C710000}"/>
    <cellStyle name="SAPBEXHLevel2X 4 2 2 6" xfId="21829" xr:uid="{00000000-0005-0000-0000-00007D710000}"/>
    <cellStyle name="SAPBEXHLevel2X 4 2 2 6 2" xfId="35292" xr:uid="{00000000-0005-0000-0000-00007E710000}"/>
    <cellStyle name="SAPBEXHLevel2X 4 2 2 7" xfId="27581" xr:uid="{00000000-0005-0000-0000-00007F710000}"/>
    <cellStyle name="SAPBEXHLevel2X 4 2 3" xfId="6294" xr:uid="{00000000-0005-0000-0000-000080710000}"/>
    <cellStyle name="SAPBEXHLevel2X 4 2 3 2" xfId="19665" xr:uid="{00000000-0005-0000-0000-000081710000}"/>
    <cellStyle name="SAPBEXHLevel2X 4 2 3 2 2" xfId="25435" xr:uid="{00000000-0005-0000-0000-000082710000}"/>
    <cellStyle name="SAPBEXHLevel2X 4 2 3 2 3" xfId="33138" xr:uid="{00000000-0005-0000-0000-000083710000}"/>
    <cellStyle name="SAPBEXHLevel2X 4 2 3 3" xfId="18314" xr:uid="{00000000-0005-0000-0000-000084710000}"/>
    <cellStyle name="SAPBEXHLevel2X 4 2 3 3 2" xfId="24094" xr:uid="{00000000-0005-0000-0000-000085710000}"/>
    <cellStyle name="SAPBEXHLevel2X 4 2 3 3 3" xfId="31795" xr:uid="{00000000-0005-0000-0000-000086710000}"/>
    <cellStyle name="SAPBEXHLevel2X 4 2 3 4" xfId="16123" xr:uid="{00000000-0005-0000-0000-000087710000}"/>
    <cellStyle name="SAPBEXHLevel2X 4 2 3 4 2" xfId="29780" xr:uid="{00000000-0005-0000-0000-000088710000}"/>
    <cellStyle name="SAPBEXHLevel2X 4 2 3 5" xfId="22102" xr:uid="{00000000-0005-0000-0000-000089710000}"/>
    <cellStyle name="SAPBEXHLevel2X 4 2 3 5 2" xfId="35565" xr:uid="{00000000-0005-0000-0000-00008A710000}"/>
    <cellStyle name="SAPBEXHLevel2X 4 2 3 6" xfId="27854" xr:uid="{00000000-0005-0000-0000-00008B710000}"/>
    <cellStyle name="SAPBEXHLevel2X 4 2 4" xfId="18713" xr:uid="{00000000-0005-0000-0000-00008C710000}"/>
    <cellStyle name="SAPBEXHLevel2X 4 2 4 2" xfId="24485" xr:uid="{00000000-0005-0000-0000-00008D710000}"/>
    <cellStyle name="SAPBEXHLevel2X 4 2 4 3" xfId="32187" xr:uid="{00000000-0005-0000-0000-00008E710000}"/>
    <cellStyle name="SAPBEXHLevel2X 4 2 5" xfId="18542" xr:uid="{00000000-0005-0000-0000-00008F710000}"/>
    <cellStyle name="SAPBEXHLevel2X 4 2 5 2" xfId="24315" xr:uid="{00000000-0005-0000-0000-000090710000}"/>
    <cellStyle name="SAPBEXHLevel2X 4 2 5 3" xfId="32016" xr:uid="{00000000-0005-0000-0000-000091710000}"/>
    <cellStyle name="SAPBEXHLevel2X 4 2 6" xfId="15036" xr:uid="{00000000-0005-0000-0000-000092710000}"/>
    <cellStyle name="SAPBEXHLevel2X 4 2 6 2" xfId="28881" xr:uid="{00000000-0005-0000-0000-000093710000}"/>
    <cellStyle name="SAPBEXHLevel2X 4 2 7" xfId="21202" xr:uid="{00000000-0005-0000-0000-000094710000}"/>
    <cellStyle name="SAPBEXHLevel2X 4 2 7 2" xfId="34665" xr:uid="{00000000-0005-0000-0000-000095710000}"/>
    <cellStyle name="SAPBEXHLevel2X 4 2 8" xfId="26955" xr:uid="{00000000-0005-0000-0000-000096710000}"/>
    <cellStyle name="SAPBEXHLevel2X 4 3" xfId="5465" xr:uid="{00000000-0005-0000-0000-000097710000}"/>
    <cellStyle name="SAPBEXHLevel2X 4 3 2" xfId="6552" xr:uid="{00000000-0005-0000-0000-000098710000}"/>
    <cellStyle name="SAPBEXHLevel2X 4 3 2 2" xfId="19909" xr:uid="{00000000-0005-0000-0000-000099710000}"/>
    <cellStyle name="SAPBEXHLevel2X 4 3 2 2 2" xfId="25679" xr:uid="{00000000-0005-0000-0000-00009A710000}"/>
    <cellStyle name="SAPBEXHLevel2X 4 3 2 2 3" xfId="33382" xr:uid="{00000000-0005-0000-0000-00009B710000}"/>
    <cellStyle name="SAPBEXHLevel2X 4 3 2 3" xfId="18055" xr:uid="{00000000-0005-0000-0000-00009C710000}"/>
    <cellStyle name="SAPBEXHLevel2X 4 3 2 3 2" xfId="23858" xr:uid="{00000000-0005-0000-0000-00009D710000}"/>
    <cellStyle name="SAPBEXHLevel2X 4 3 2 3 3" xfId="31555" xr:uid="{00000000-0005-0000-0000-00009E710000}"/>
    <cellStyle name="SAPBEXHLevel2X 4 3 2 4" xfId="16381" xr:uid="{00000000-0005-0000-0000-00009F710000}"/>
    <cellStyle name="SAPBEXHLevel2X 4 3 2 4 2" xfId="30016" xr:uid="{00000000-0005-0000-0000-0000A0710000}"/>
    <cellStyle name="SAPBEXHLevel2X 4 3 2 5" xfId="22338" xr:uid="{00000000-0005-0000-0000-0000A1710000}"/>
    <cellStyle name="SAPBEXHLevel2X 4 3 2 5 2" xfId="35801" xr:uid="{00000000-0005-0000-0000-0000A2710000}"/>
    <cellStyle name="SAPBEXHLevel2X 4 3 2 6" xfId="28090" xr:uid="{00000000-0005-0000-0000-0000A3710000}"/>
    <cellStyle name="SAPBEXHLevel2X 4 3 3" xfId="18958" xr:uid="{00000000-0005-0000-0000-0000A4710000}"/>
    <cellStyle name="SAPBEXHLevel2X 4 3 3 2" xfId="24730" xr:uid="{00000000-0005-0000-0000-0000A5710000}"/>
    <cellStyle name="SAPBEXHLevel2X 4 3 3 3" xfId="32432" xr:uid="{00000000-0005-0000-0000-0000A6710000}"/>
    <cellStyle name="SAPBEXHLevel2X 4 3 4" xfId="18587" xr:uid="{00000000-0005-0000-0000-0000A7710000}"/>
    <cellStyle name="SAPBEXHLevel2X 4 3 4 2" xfId="24359" xr:uid="{00000000-0005-0000-0000-0000A8710000}"/>
    <cellStyle name="SAPBEXHLevel2X 4 3 4 3" xfId="32061" xr:uid="{00000000-0005-0000-0000-0000A9710000}"/>
    <cellStyle name="SAPBEXHLevel2X 4 3 5" xfId="15295" xr:uid="{00000000-0005-0000-0000-0000AA710000}"/>
    <cellStyle name="SAPBEXHLevel2X 4 3 5 2" xfId="29118" xr:uid="{00000000-0005-0000-0000-0000AB710000}"/>
    <cellStyle name="SAPBEXHLevel2X 4 3 6" xfId="21439" xr:uid="{00000000-0005-0000-0000-0000AC710000}"/>
    <cellStyle name="SAPBEXHLevel2X 4 3 6 2" xfId="34902" xr:uid="{00000000-0005-0000-0000-0000AD710000}"/>
    <cellStyle name="SAPBEXHLevel2X 4 3 7" xfId="27191" xr:uid="{00000000-0005-0000-0000-0000AE710000}"/>
    <cellStyle name="SAPBEXHLevel2X 4 4" xfId="6037" xr:uid="{00000000-0005-0000-0000-0000AF710000}"/>
    <cellStyle name="SAPBEXHLevel2X 4 4 2" xfId="19450" xr:uid="{00000000-0005-0000-0000-0000B0710000}"/>
    <cellStyle name="SAPBEXHLevel2X 4 4 2 2" xfId="25220" xr:uid="{00000000-0005-0000-0000-0000B1710000}"/>
    <cellStyle name="SAPBEXHLevel2X 4 4 2 3" xfId="32923" xr:uid="{00000000-0005-0000-0000-0000B2710000}"/>
    <cellStyle name="SAPBEXHLevel2X 4 4 3" xfId="19186" xr:uid="{00000000-0005-0000-0000-0000B3710000}"/>
    <cellStyle name="SAPBEXHLevel2X 4 4 3 2" xfId="24957" xr:uid="{00000000-0005-0000-0000-0000B4710000}"/>
    <cellStyle name="SAPBEXHLevel2X 4 4 3 3" xfId="32659" xr:uid="{00000000-0005-0000-0000-0000B5710000}"/>
    <cellStyle name="SAPBEXHLevel2X 4 4 4" xfId="15866" xr:uid="{00000000-0005-0000-0000-0000B6710000}"/>
    <cellStyle name="SAPBEXHLevel2X 4 4 4 2" xfId="29578" xr:uid="{00000000-0005-0000-0000-0000B7710000}"/>
    <cellStyle name="SAPBEXHLevel2X 4 4 5" xfId="21900" xr:uid="{00000000-0005-0000-0000-0000B8710000}"/>
    <cellStyle name="SAPBEXHLevel2X 4 4 5 2" xfId="35363" xr:uid="{00000000-0005-0000-0000-0000B9710000}"/>
    <cellStyle name="SAPBEXHLevel2X 4 4 6" xfId="27652" xr:uid="{00000000-0005-0000-0000-0000BA710000}"/>
    <cellStyle name="SAPBEXHLevel2X 4 5" xfId="18280" xr:uid="{00000000-0005-0000-0000-0000BB710000}"/>
    <cellStyle name="SAPBEXHLevel2X 4 5 2" xfId="24062" xr:uid="{00000000-0005-0000-0000-0000BC710000}"/>
    <cellStyle name="SAPBEXHLevel2X 4 5 3" xfId="31763" xr:uid="{00000000-0005-0000-0000-0000BD710000}"/>
    <cellStyle name="SAPBEXHLevel2X 4 6" xfId="17260" xr:uid="{00000000-0005-0000-0000-0000BE710000}"/>
    <cellStyle name="SAPBEXHLevel2X 4 6 2" xfId="23094" xr:uid="{00000000-0005-0000-0000-0000BF710000}"/>
    <cellStyle name="SAPBEXHLevel2X 4 6 2 2" xfId="36557" xr:uid="{00000000-0005-0000-0000-0000C0710000}"/>
    <cellStyle name="SAPBEXHLevel2X 4 6 3" xfId="30779" xr:uid="{00000000-0005-0000-0000-0000C1710000}"/>
    <cellStyle name="SAPBEXHLevel2X 4 7" xfId="14302" xr:uid="{00000000-0005-0000-0000-0000C2710000}"/>
    <cellStyle name="SAPBEXHLevel2X 4 7 2" xfId="28657" xr:uid="{00000000-0005-0000-0000-0000C3710000}"/>
    <cellStyle name="SAPBEXHLevel2X 4 8" xfId="21000" xr:uid="{00000000-0005-0000-0000-0000C4710000}"/>
    <cellStyle name="SAPBEXHLevel2X 4 8 2" xfId="34463" xr:uid="{00000000-0005-0000-0000-0000C5710000}"/>
    <cellStyle name="SAPBEXHLevel2X 4 9" xfId="26755" xr:uid="{00000000-0005-0000-0000-0000C6710000}"/>
    <cellStyle name="SAPBEXHLevel2X 5" xfId="5069" xr:uid="{00000000-0005-0000-0000-0000C7710000}"/>
    <cellStyle name="SAPBEXHLevel2X 5 10" xfId="10674" xr:uid="{00000000-0005-0000-0000-0000C8710000}"/>
    <cellStyle name="SAPBEXHLevel2X 5 2" xfId="5657" xr:uid="{00000000-0005-0000-0000-0000C9710000}"/>
    <cellStyle name="SAPBEXHLevel2X 5 2 2" xfId="6744" xr:uid="{00000000-0005-0000-0000-0000CA710000}"/>
    <cellStyle name="SAPBEXHLevel2X 5 2 2 2" xfId="20066" xr:uid="{00000000-0005-0000-0000-0000CB710000}"/>
    <cellStyle name="SAPBEXHLevel2X 5 2 2 2 2" xfId="25836" xr:uid="{00000000-0005-0000-0000-0000CC710000}"/>
    <cellStyle name="SAPBEXHLevel2X 5 2 2 2 3" xfId="33539" xr:uid="{00000000-0005-0000-0000-0000CD710000}"/>
    <cellStyle name="SAPBEXHLevel2X 5 2 2 3" xfId="20768" xr:uid="{00000000-0005-0000-0000-0000CE710000}"/>
    <cellStyle name="SAPBEXHLevel2X 5 2 2 3 2" xfId="26531" xr:uid="{00000000-0005-0000-0000-0000CF710000}"/>
    <cellStyle name="SAPBEXHLevel2X 5 2 2 3 3" xfId="34236" xr:uid="{00000000-0005-0000-0000-0000D0710000}"/>
    <cellStyle name="SAPBEXHLevel2X 5 2 2 4" xfId="16572" xr:uid="{00000000-0005-0000-0000-0000D1710000}"/>
    <cellStyle name="SAPBEXHLevel2X 5 2 2 4 2" xfId="30160" xr:uid="{00000000-0005-0000-0000-0000D2710000}"/>
    <cellStyle name="SAPBEXHLevel2X 5 2 2 5" xfId="22483" xr:uid="{00000000-0005-0000-0000-0000D3710000}"/>
    <cellStyle name="SAPBEXHLevel2X 5 2 2 5 2" xfId="35946" xr:uid="{00000000-0005-0000-0000-0000D4710000}"/>
    <cellStyle name="SAPBEXHLevel2X 5 2 2 6" xfId="28235" xr:uid="{00000000-0005-0000-0000-0000D5710000}"/>
    <cellStyle name="SAPBEXHLevel2X 5 2 2 7" xfId="11695" xr:uid="{00000000-0005-0000-0000-0000D6710000}"/>
    <cellStyle name="SAPBEXHLevel2X 5 2 3" xfId="19116" xr:uid="{00000000-0005-0000-0000-0000D7710000}"/>
    <cellStyle name="SAPBEXHLevel2X 5 2 3 2" xfId="24888" xr:uid="{00000000-0005-0000-0000-0000D8710000}"/>
    <cellStyle name="SAPBEXHLevel2X 5 2 3 3" xfId="32590" xr:uid="{00000000-0005-0000-0000-0000D9710000}"/>
    <cellStyle name="SAPBEXHLevel2X 5 2 4" xfId="18034" xr:uid="{00000000-0005-0000-0000-0000DA710000}"/>
    <cellStyle name="SAPBEXHLevel2X 5 2 4 2" xfId="23838" xr:uid="{00000000-0005-0000-0000-0000DB710000}"/>
    <cellStyle name="SAPBEXHLevel2X 5 2 4 3" xfId="31535" xr:uid="{00000000-0005-0000-0000-0000DC710000}"/>
    <cellStyle name="SAPBEXHLevel2X 5 2 5" xfId="15486" xr:uid="{00000000-0005-0000-0000-0000DD710000}"/>
    <cellStyle name="SAPBEXHLevel2X 5 2 5 2" xfId="29262" xr:uid="{00000000-0005-0000-0000-0000DE710000}"/>
    <cellStyle name="SAPBEXHLevel2X 5 2 6" xfId="21584" xr:uid="{00000000-0005-0000-0000-0000DF710000}"/>
    <cellStyle name="SAPBEXHLevel2X 5 2 6 2" xfId="35047" xr:uid="{00000000-0005-0000-0000-0000E0710000}"/>
    <cellStyle name="SAPBEXHLevel2X 5 2 7" xfId="27336" xr:uid="{00000000-0005-0000-0000-0000E1710000}"/>
    <cellStyle name="SAPBEXHLevel2X 5 2 8" xfId="11034" xr:uid="{00000000-0005-0000-0000-0000E2710000}"/>
    <cellStyle name="SAPBEXHLevel2X 5 3" xfId="5830" xr:uid="{00000000-0005-0000-0000-0000E3710000}"/>
    <cellStyle name="SAPBEXHLevel2X 5 3 2" xfId="6917" xr:uid="{00000000-0005-0000-0000-0000E4710000}"/>
    <cellStyle name="SAPBEXHLevel2X 5 3 2 2" xfId="20213" xr:uid="{00000000-0005-0000-0000-0000E5710000}"/>
    <cellStyle name="SAPBEXHLevel2X 5 3 2 2 2" xfId="25983" xr:uid="{00000000-0005-0000-0000-0000E6710000}"/>
    <cellStyle name="SAPBEXHLevel2X 5 3 2 2 3" xfId="33686" xr:uid="{00000000-0005-0000-0000-0000E7710000}"/>
    <cellStyle name="SAPBEXHLevel2X 5 3 2 3" xfId="17500" xr:uid="{00000000-0005-0000-0000-0000E8710000}"/>
    <cellStyle name="SAPBEXHLevel2X 5 3 2 3 2" xfId="23323" xr:uid="{00000000-0005-0000-0000-0000E9710000}"/>
    <cellStyle name="SAPBEXHLevel2X 5 3 2 3 2 2" xfId="36786" xr:uid="{00000000-0005-0000-0000-0000EA710000}"/>
    <cellStyle name="SAPBEXHLevel2X 5 3 2 3 3" xfId="31011" xr:uid="{00000000-0005-0000-0000-0000EB710000}"/>
    <cellStyle name="SAPBEXHLevel2X 5 3 2 4" xfId="16745" xr:uid="{00000000-0005-0000-0000-0000EC710000}"/>
    <cellStyle name="SAPBEXHLevel2X 5 3 2 4 2" xfId="30298" xr:uid="{00000000-0005-0000-0000-0000ED710000}"/>
    <cellStyle name="SAPBEXHLevel2X 5 3 2 5" xfId="22621" xr:uid="{00000000-0005-0000-0000-0000EE710000}"/>
    <cellStyle name="SAPBEXHLevel2X 5 3 2 5 2" xfId="36084" xr:uid="{00000000-0005-0000-0000-0000EF710000}"/>
    <cellStyle name="SAPBEXHLevel2X 5 3 2 6" xfId="28373" xr:uid="{00000000-0005-0000-0000-0000F0710000}"/>
    <cellStyle name="SAPBEXHLevel2X 5 3 2 7" xfId="11796" xr:uid="{00000000-0005-0000-0000-0000F1710000}"/>
    <cellStyle name="SAPBEXHLevel2X 5 3 3" xfId="19264" xr:uid="{00000000-0005-0000-0000-0000F2710000}"/>
    <cellStyle name="SAPBEXHLevel2X 5 3 3 2" xfId="25035" xr:uid="{00000000-0005-0000-0000-0000F3710000}"/>
    <cellStyle name="SAPBEXHLevel2X 5 3 3 3" xfId="32737" xr:uid="{00000000-0005-0000-0000-0000F4710000}"/>
    <cellStyle name="SAPBEXHLevel2X 5 3 4" xfId="20851" xr:uid="{00000000-0005-0000-0000-0000F5710000}"/>
    <cellStyle name="SAPBEXHLevel2X 5 3 4 2" xfId="26611" xr:uid="{00000000-0005-0000-0000-0000F6710000}"/>
    <cellStyle name="SAPBEXHLevel2X 5 3 4 3" xfId="34316" xr:uid="{00000000-0005-0000-0000-0000F7710000}"/>
    <cellStyle name="SAPBEXHLevel2X 5 3 5" xfId="15659" xr:uid="{00000000-0005-0000-0000-0000F8710000}"/>
    <cellStyle name="SAPBEXHLevel2X 5 3 5 2" xfId="29400" xr:uid="{00000000-0005-0000-0000-0000F9710000}"/>
    <cellStyle name="SAPBEXHLevel2X 5 3 6" xfId="21722" xr:uid="{00000000-0005-0000-0000-0000FA710000}"/>
    <cellStyle name="SAPBEXHLevel2X 5 3 6 2" xfId="35185" xr:uid="{00000000-0005-0000-0000-0000FB710000}"/>
    <cellStyle name="SAPBEXHLevel2X 5 3 7" xfId="27474" xr:uid="{00000000-0005-0000-0000-0000FC710000}"/>
    <cellStyle name="SAPBEXHLevel2X 5 3 8" xfId="11135" xr:uid="{00000000-0005-0000-0000-0000FD710000}"/>
    <cellStyle name="SAPBEXHLevel2X 5 4" xfId="6161" xr:uid="{00000000-0005-0000-0000-0000FE710000}"/>
    <cellStyle name="SAPBEXHLevel2X 5 4 2" xfId="19553" xr:uid="{00000000-0005-0000-0000-0000FF710000}"/>
    <cellStyle name="SAPBEXHLevel2X 5 4 2 2" xfId="25323" xr:uid="{00000000-0005-0000-0000-000000720000}"/>
    <cellStyle name="SAPBEXHLevel2X 5 4 2 3" xfId="33026" xr:uid="{00000000-0005-0000-0000-000001720000}"/>
    <cellStyle name="SAPBEXHLevel2X 5 4 3" xfId="17495" xr:uid="{00000000-0005-0000-0000-000002720000}"/>
    <cellStyle name="SAPBEXHLevel2X 5 4 3 2" xfId="23318" xr:uid="{00000000-0005-0000-0000-000003720000}"/>
    <cellStyle name="SAPBEXHLevel2X 5 4 3 2 2" xfId="36781" xr:uid="{00000000-0005-0000-0000-000004720000}"/>
    <cellStyle name="SAPBEXHLevel2X 5 4 3 3" xfId="31006" xr:uid="{00000000-0005-0000-0000-000005720000}"/>
    <cellStyle name="SAPBEXHLevel2X 5 4 4" xfId="15990" xr:uid="{00000000-0005-0000-0000-000006720000}"/>
    <cellStyle name="SAPBEXHLevel2X 5 4 4 2" xfId="29673" xr:uid="{00000000-0005-0000-0000-000007720000}"/>
    <cellStyle name="SAPBEXHLevel2X 5 4 5" xfId="21995" xr:uid="{00000000-0005-0000-0000-000008720000}"/>
    <cellStyle name="SAPBEXHLevel2X 5 4 5 2" xfId="35458" xr:uid="{00000000-0005-0000-0000-000009720000}"/>
    <cellStyle name="SAPBEXHLevel2X 5 4 6" xfId="27747" xr:uid="{00000000-0005-0000-0000-00000A720000}"/>
    <cellStyle name="SAPBEXHLevel2X 5 4 7" xfId="11337" xr:uid="{00000000-0005-0000-0000-00000B720000}"/>
    <cellStyle name="SAPBEXHLevel2X 5 5" xfId="18601" xr:uid="{00000000-0005-0000-0000-00000C720000}"/>
    <cellStyle name="SAPBEXHLevel2X 5 5 2" xfId="24373" xr:uid="{00000000-0005-0000-0000-00000D720000}"/>
    <cellStyle name="SAPBEXHLevel2X 5 5 3" xfId="32075" xr:uid="{00000000-0005-0000-0000-00000E720000}"/>
    <cellStyle name="SAPBEXHLevel2X 5 6" xfId="17749" xr:uid="{00000000-0005-0000-0000-00000F720000}"/>
    <cellStyle name="SAPBEXHLevel2X 5 6 2" xfId="23564" xr:uid="{00000000-0005-0000-0000-000010720000}"/>
    <cellStyle name="SAPBEXHLevel2X 5 6 2 2" xfId="37027" xr:uid="{00000000-0005-0000-0000-000011720000}"/>
    <cellStyle name="SAPBEXHLevel2X 5 6 3" xfId="31255" xr:uid="{00000000-0005-0000-0000-000012720000}"/>
    <cellStyle name="SAPBEXHLevel2X 5 7" xfId="14899" xr:uid="{00000000-0005-0000-0000-000013720000}"/>
    <cellStyle name="SAPBEXHLevel2X 5 7 2" xfId="28773" xr:uid="{00000000-0005-0000-0000-000014720000}"/>
    <cellStyle name="SAPBEXHLevel2X 5 8" xfId="21094" xr:uid="{00000000-0005-0000-0000-000015720000}"/>
    <cellStyle name="SAPBEXHLevel2X 5 8 2" xfId="34557" xr:uid="{00000000-0005-0000-0000-000016720000}"/>
    <cellStyle name="SAPBEXHLevel2X 5 9" xfId="26848" xr:uid="{00000000-0005-0000-0000-000017720000}"/>
    <cellStyle name="SAPBEXHLevel2X 6" xfId="5274" xr:uid="{00000000-0005-0000-0000-000018720000}"/>
    <cellStyle name="SAPBEXHLevel2X 6 2" xfId="6361" xr:uid="{00000000-0005-0000-0000-000019720000}"/>
    <cellStyle name="SAPBEXHLevel2X 6 2 2" xfId="19728" xr:uid="{00000000-0005-0000-0000-00001A720000}"/>
    <cellStyle name="SAPBEXHLevel2X 6 2 2 2" xfId="25498" xr:uid="{00000000-0005-0000-0000-00001B720000}"/>
    <cellStyle name="SAPBEXHLevel2X 6 2 2 3" xfId="33201" xr:uid="{00000000-0005-0000-0000-00001C720000}"/>
    <cellStyle name="SAPBEXHLevel2X 6 2 3" xfId="17886" xr:uid="{00000000-0005-0000-0000-00001D720000}"/>
    <cellStyle name="SAPBEXHLevel2X 6 2 3 2" xfId="23697" xr:uid="{00000000-0005-0000-0000-00001E720000}"/>
    <cellStyle name="SAPBEXHLevel2X 6 2 3 2 2" xfId="37160" xr:uid="{00000000-0005-0000-0000-00001F720000}"/>
    <cellStyle name="SAPBEXHLevel2X 6 2 3 3" xfId="31390" xr:uid="{00000000-0005-0000-0000-000020720000}"/>
    <cellStyle name="SAPBEXHLevel2X 6 2 4" xfId="16190" xr:uid="{00000000-0005-0000-0000-000021720000}"/>
    <cellStyle name="SAPBEXHLevel2X 6 2 4 2" xfId="29838" xr:uid="{00000000-0005-0000-0000-000022720000}"/>
    <cellStyle name="SAPBEXHLevel2X 6 2 5" xfId="22160" xr:uid="{00000000-0005-0000-0000-000023720000}"/>
    <cellStyle name="SAPBEXHLevel2X 6 2 5 2" xfId="35623" xr:uid="{00000000-0005-0000-0000-000024720000}"/>
    <cellStyle name="SAPBEXHLevel2X 6 2 6" xfId="27912" xr:uid="{00000000-0005-0000-0000-000025720000}"/>
    <cellStyle name="SAPBEXHLevel2X 6 2 7" xfId="11474" xr:uid="{00000000-0005-0000-0000-000026720000}"/>
    <cellStyle name="SAPBEXHLevel2X 6 3" xfId="18776" xr:uid="{00000000-0005-0000-0000-000027720000}"/>
    <cellStyle name="SAPBEXHLevel2X 6 3 2" xfId="24548" xr:uid="{00000000-0005-0000-0000-000028720000}"/>
    <cellStyle name="SAPBEXHLevel2X 6 3 3" xfId="32250" xr:uid="{00000000-0005-0000-0000-000029720000}"/>
    <cellStyle name="SAPBEXHLevel2X 6 4" xfId="18156" xr:uid="{00000000-0005-0000-0000-00002A720000}"/>
    <cellStyle name="SAPBEXHLevel2X 6 4 2" xfId="23954" xr:uid="{00000000-0005-0000-0000-00002B720000}"/>
    <cellStyle name="SAPBEXHLevel2X 6 4 3" xfId="31652" xr:uid="{00000000-0005-0000-0000-00002C720000}"/>
    <cellStyle name="SAPBEXHLevel2X 6 5" xfId="15104" xr:uid="{00000000-0005-0000-0000-00002D720000}"/>
    <cellStyle name="SAPBEXHLevel2X 6 5 2" xfId="28940" xr:uid="{00000000-0005-0000-0000-00002E720000}"/>
    <cellStyle name="SAPBEXHLevel2X 6 6" xfId="21261" xr:uid="{00000000-0005-0000-0000-00002F720000}"/>
    <cellStyle name="SAPBEXHLevel2X 6 6 2" xfId="34724" xr:uid="{00000000-0005-0000-0000-000030720000}"/>
    <cellStyle name="SAPBEXHLevel2X 6 7" xfId="27013" xr:uid="{00000000-0005-0000-0000-000031720000}"/>
    <cellStyle name="SAPBEXHLevel2X 6 8" xfId="10813" xr:uid="{00000000-0005-0000-0000-000032720000}"/>
    <cellStyle name="SAPBEXHLevel2X 7" xfId="5770" xr:uid="{00000000-0005-0000-0000-000033720000}"/>
    <cellStyle name="SAPBEXHLevel2X 7 2" xfId="6857" xr:uid="{00000000-0005-0000-0000-000034720000}"/>
    <cellStyle name="SAPBEXHLevel2X 7 2 2" xfId="20160" xr:uid="{00000000-0005-0000-0000-000035720000}"/>
    <cellStyle name="SAPBEXHLevel2X 7 2 2 2" xfId="25930" xr:uid="{00000000-0005-0000-0000-000036720000}"/>
    <cellStyle name="SAPBEXHLevel2X 7 2 2 3" xfId="33633" xr:uid="{00000000-0005-0000-0000-000037720000}"/>
    <cellStyle name="SAPBEXHLevel2X 7 2 3" xfId="18472" xr:uid="{00000000-0005-0000-0000-000038720000}"/>
    <cellStyle name="SAPBEXHLevel2X 7 2 3 2" xfId="24247" xr:uid="{00000000-0005-0000-0000-000039720000}"/>
    <cellStyle name="SAPBEXHLevel2X 7 2 3 3" xfId="31948" xr:uid="{00000000-0005-0000-0000-00003A720000}"/>
    <cellStyle name="SAPBEXHLevel2X 7 2 4" xfId="16685" xr:uid="{00000000-0005-0000-0000-00003B720000}"/>
    <cellStyle name="SAPBEXHLevel2X 7 2 4 2" xfId="30247" xr:uid="{00000000-0005-0000-0000-00003C720000}"/>
    <cellStyle name="SAPBEXHLevel2X 7 2 5" xfId="22570" xr:uid="{00000000-0005-0000-0000-00003D720000}"/>
    <cellStyle name="SAPBEXHLevel2X 7 2 5 2" xfId="36033" xr:uid="{00000000-0005-0000-0000-00003E720000}"/>
    <cellStyle name="SAPBEXHLevel2X 7 2 6" xfId="28322" xr:uid="{00000000-0005-0000-0000-00003F720000}"/>
    <cellStyle name="SAPBEXHLevel2X 7 2 7" xfId="11764" xr:uid="{00000000-0005-0000-0000-000040720000}"/>
    <cellStyle name="SAPBEXHLevel2X 7 3" xfId="19211" xr:uid="{00000000-0005-0000-0000-000041720000}"/>
    <cellStyle name="SAPBEXHLevel2X 7 3 2" xfId="24982" xr:uid="{00000000-0005-0000-0000-000042720000}"/>
    <cellStyle name="SAPBEXHLevel2X 7 3 3" xfId="32684" xr:uid="{00000000-0005-0000-0000-000043720000}"/>
    <cellStyle name="SAPBEXHLevel2X 7 4" xfId="20520" xr:uid="{00000000-0005-0000-0000-000044720000}"/>
    <cellStyle name="SAPBEXHLevel2X 7 4 2" xfId="26285" xr:uid="{00000000-0005-0000-0000-000045720000}"/>
    <cellStyle name="SAPBEXHLevel2X 7 4 3" xfId="33989" xr:uid="{00000000-0005-0000-0000-000046720000}"/>
    <cellStyle name="SAPBEXHLevel2X 7 5" xfId="15599" xr:uid="{00000000-0005-0000-0000-000047720000}"/>
    <cellStyle name="SAPBEXHLevel2X 7 5 2" xfId="29349" xr:uid="{00000000-0005-0000-0000-000048720000}"/>
    <cellStyle name="SAPBEXHLevel2X 7 6" xfId="21671" xr:uid="{00000000-0005-0000-0000-000049720000}"/>
    <cellStyle name="SAPBEXHLevel2X 7 6 2" xfId="35134" xr:uid="{00000000-0005-0000-0000-00004A720000}"/>
    <cellStyle name="SAPBEXHLevel2X 7 7" xfId="27423" xr:uid="{00000000-0005-0000-0000-00004B720000}"/>
    <cellStyle name="SAPBEXHLevel2X 7 8" xfId="11103" xr:uid="{00000000-0005-0000-0000-00004C720000}"/>
    <cellStyle name="SAPBEXHLevel2X 8" xfId="17034" xr:uid="{00000000-0005-0000-0000-00004D720000}"/>
    <cellStyle name="SAPBEXHLevel2X 8 2" xfId="22880" xr:uid="{00000000-0005-0000-0000-00004E720000}"/>
    <cellStyle name="SAPBEXHLevel2X 8 2 2" xfId="36343" xr:uid="{00000000-0005-0000-0000-00004F720000}"/>
    <cellStyle name="SAPBEXHLevel2X 8 3" xfId="30561" xr:uid="{00000000-0005-0000-0000-000050720000}"/>
    <cellStyle name="SAPBEXHLevel2X 9" xfId="17719" xr:uid="{00000000-0005-0000-0000-000051720000}"/>
    <cellStyle name="SAPBEXHLevel2X 9 2" xfId="23534" xr:uid="{00000000-0005-0000-0000-000052720000}"/>
    <cellStyle name="SAPBEXHLevel2X 9 2 2" xfId="36997" xr:uid="{00000000-0005-0000-0000-000053720000}"/>
    <cellStyle name="SAPBEXHLevel2X 9 3" xfId="31225" xr:uid="{00000000-0005-0000-0000-000054720000}"/>
    <cellStyle name="SAPBEXHLevel2X_SAP EC_Data ENVIRONMENTAL BackEnd V4 (BI)" xfId="643" xr:uid="{00000000-0005-0000-0000-000055720000}"/>
    <cellStyle name="SAPBEXHLevel3" xfId="401" xr:uid="{00000000-0005-0000-0000-000056720000}"/>
    <cellStyle name="SAPBEXHLevel3 10" xfId="37383" xr:uid="{00000000-0005-0000-0000-000057720000}"/>
    <cellStyle name="SAPBEXHLevel3 2" xfId="644" xr:uid="{00000000-0005-0000-0000-000058720000}"/>
    <cellStyle name="SAPBEXHLevel3 2 2" xfId="992" xr:uid="{00000000-0005-0000-0000-000059720000}"/>
    <cellStyle name="SAPBEXHLevel3 2 2 2" xfId="5133" xr:uid="{00000000-0005-0000-0000-00005A720000}"/>
    <cellStyle name="SAPBEXHLevel3 2 2 2 2" xfId="5721" xr:uid="{00000000-0005-0000-0000-00005B720000}"/>
    <cellStyle name="SAPBEXHLevel3 2 2 2 2 2" xfId="6808" xr:uid="{00000000-0005-0000-0000-00005C720000}"/>
    <cellStyle name="SAPBEXHLevel3 2 2 2 2 2 2" xfId="20130" xr:uid="{00000000-0005-0000-0000-00005D720000}"/>
    <cellStyle name="SAPBEXHLevel3 2 2 2 2 2 2 2" xfId="25900" xr:uid="{00000000-0005-0000-0000-00005E720000}"/>
    <cellStyle name="SAPBEXHLevel3 2 2 2 2 2 2 3" xfId="33603" xr:uid="{00000000-0005-0000-0000-00005F720000}"/>
    <cellStyle name="SAPBEXHLevel3 2 2 2 2 2 3" xfId="20387" xr:uid="{00000000-0005-0000-0000-000060720000}"/>
    <cellStyle name="SAPBEXHLevel3 2 2 2 2 2 3 2" xfId="26156" xr:uid="{00000000-0005-0000-0000-000061720000}"/>
    <cellStyle name="SAPBEXHLevel3 2 2 2 2 2 3 3" xfId="33860" xr:uid="{00000000-0005-0000-0000-000062720000}"/>
    <cellStyle name="SAPBEXHLevel3 2 2 2 2 2 4" xfId="16636" xr:uid="{00000000-0005-0000-0000-000063720000}"/>
    <cellStyle name="SAPBEXHLevel3 2 2 2 2 2 4 2" xfId="30223" xr:uid="{00000000-0005-0000-0000-000064720000}"/>
    <cellStyle name="SAPBEXHLevel3 2 2 2 2 2 5" xfId="22546" xr:uid="{00000000-0005-0000-0000-000065720000}"/>
    <cellStyle name="SAPBEXHLevel3 2 2 2 2 2 5 2" xfId="36009" xr:uid="{00000000-0005-0000-0000-000066720000}"/>
    <cellStyle name="SAPBEXHLevel3 2 2 2 2 2 6" xfId="28298" xr:uid="{00000000-0005-0000-0000-000067720000}"/>
    <cellStyle name="SAPBEXHLevel3 2 2 2 2 3" xfId="19180" xr:uid="{00000000-0005-0000-0000-000068720000}"/>
    <cellStyle name="SAPBEXHLevel3 2 2 2 2 3 2" xfId="24951" xr:uid="{00000000-0005-0000-0000-000069720000}"/>
    <cellStyle name="SAPBEXHLevel3 2 2 2 2 3 3" xfId="32653" xr:uid="{00000000-0005-0000-0000-00006A720000}"/>
    <cellStyle name="SAPBEXHLevel3 2 2 2 2 4" xfId="17809" xr:uid="{00000000-0005-0000-0000-00006B720000}"/>
    <cellStyle name="SAPBEXHLevel3 2 2 2 2 4 2" xfId="23623" xr:uid="{00000000-0005-0000-0000-00006C720000}"/>
    <cellStyle name="SAPBEXHLevel3 2 2 2 2 4 2 2" xfId="37086" xr:uid="{00000000-0005-0000-0000-00006D720000}"/>
    <cellStyle name="SAPBEXHLevel3 2 2 2 2 4 3" xfId="31315" xr:uid="{00000000-0005-0000-0000-00006E720000}"/>
    <cellStyle name="SAPBEXHLevel3 2 2 2 2 5" xfId="15550" xr:uid="{00000000-0005-0000-0000-00006F720000}"/>
    <cellStyle name="SAPBEXHLevel3 2 2 2 2 5 2" xfId="29325" xr:uid="{00000000-0005-0000-0000-000070720000}"/>
    <cellStyle name="SAPBEXHLevel3 2 2 2 2 6" xfId="21647" xr:uid="{00000000-0005-0000-0000-000071720000}"/>
    <cellStyle name="SAPBEXHLevel3 2 2 2 2 6 2" xfId="35110" xr:uid="{00000000-0005-0000-0000-000072720000}"/>
    <cellStyle name="SAPBEXHLevel3 2 2 2 2 7" xfId="27399" xr:uid="{00000000-0005-0000-0000-000073720000}"/>
    <cellStyle name="SAPBEXHLevel3 2 2 2 3" xfId="5893" xr:uid="{00000000-0005-0000-0000-000074720000}"/>
    <cellStyle name="SAPBEXHLevel3 2 2 2 3 2" xfId="6980" xr:uid="{00000000-0005-0000-0000-000075720000}"/>
    <cellStyle name="SAPBEXHLevel3 2 2 2 3 2 2" xfId="20276" xr:uid="{00000000-0005-0000-0000-000076720000}"/>
    <cellStyle name="SAPBEXHLevel3 2 2 2 3 2 2 2" xfId="26046" xr:uid="{00000000-0005-0000-0000-000077720000}"/>
    <cellStyle name="SAPBEXHLevel3 2 2 2 3 2 2 3" xfId="33749" xr:uid="{00000000-0005-0000-0000-000078720000}"/>
    <cellStyle name="SAPBEXHLevel3 2 2 2 3 2 3" xfId="20371" xr:uid="{00000000-0005-0000-0000-000079720000}"/>
    <cellStyle name="SAPBEXHLevel3 2 2 2 3 2 3 2" xfId="26141" xr:uid="{00000000-0005-0000-0000-00007A720000}"/>
    <cellStyle name="SAPBEXHLevel3 2 2 2 3 2 3 3" xfId="33844" xr:uid="{00000000-0005-0000-0000-00007B720000}"/>
    <cellStyle name="SAPBEXHLevel3 2 2 2 3 2 4" xfId="16808" xr:uid="{00000000-0005-0000-0000-00007C720000}"/>
    <cellStyle name="SAPBEXHLevel3 2 2 2 3 2 4 2" xfId="30361" xr:uid="{00000000-0005-0000-0000-00007D720000}"/>
    <cellStyle name="SAPBEXHLevel3 2 2 2 3 2 5" xfId="22684" xr:uid="{00000000-0005-0000-0000-00007E720000}"/>
    <cellStyle name="SAPBEXHLevel3 2 2 2 3 2 5 2" xfId="36147" xr:uid="{00000000-0005-0000-0000-00007F720000}"/>
    <cellStyle name="SAPBEXHLevel3 2 2 2 3 2 6" xfId="28436" xr:uid="{00000000-0005-0000-0000-000080720000}"/>
    <cellStyle name="SAPBEXHLevel3 2 2 2 3 3" xfId="19327" xr:uid="{00000000-0005-0000-0000-000081720000}"/>
    <cellStyle name="SAPBEXHLevel3 2 2 2 3 3 2" xfId="25098" xr:uid="{00000000-0005-0000-0000-000082720000}"/>
    <cellStyle name="SAPBEXHLevel3 2 2 2 3 3 3" xfId="32800" xr:uid="{00000000-0005-0000-0000-000083720000}"/>
    <cellStyle name="SAPBEXHLevel3 2 2 2 3 4" xfId="18247" xr:uid="{00000000-0005-0000-0000-000084720000}"/>
    <cellStyle name="SAPBEXHLevel3 2 2 2 3 4 2" xfId="24034" xr:uid="{00000000-0005-0000-0000-000085720000}"/>
    <cellStyle name="SAPBEXHLevel3 2 2 2 3 4 3" xfId="31735" xr:uid="{00000000-0005-0000-0000-000086720000}"/>
    <cellStyle name="SAPBEXHLevel3 2 2 2 3 5" xfId="15722" xr:uid="{00000000-0005-0000-0000-000087720000}"/>
    <cellStyle name="SAPBEXHLevel3 2 2 2 3 5 2" xfId="29463" xr:uid="{00000000-0005-0000-0000-000088720000}"/>
    <cellStyle name="SAPBEXHLevel3 2 2 2 3 6" xfId="21785" xr:uid="{00000000-0005-0000-0000-000089720000}"/>
    <cellStyle name="SAPBEXHLevel3 2 2 2 3 6 2" xfId="35248" xr:uid="{00000000-0005-0000-0000-00008A720000}"/>
    <cellStyle name="SAPBEXHLevel3 2 2 2 3 7" xfId="27537" xr:uid="{00000000-0005-0000-0000-00008B720000}"/>
    <cellStyle name="SAPBEXHLevel3 2 2 2 4" xfId="6225" xr:uid="{00000000-0005-0000-0000-00008C720000}"/>
    <cellStyle name="SAPBEXHLevel3 2 2 2 4 2" xfId="19616" xr:uid="{00000000-0005-0000-0000-00008D720000}"/>
    <cellStyle name="SAPBEXHLevel3 2 2 2 4 2 2" xfId="25386" xr:uid="{00000000-0005-0000-0000-00008E720000}"/>
    <cellStyle name="SAPBEXHLevel3 2 2 2 4 2 3" xfId="33089" xr:uid="{00000000-0005-0000-0000-00008F720000}"/>
    <cellStyle name="SAPBEXHLevel3 2 2 2 4 3" xfId="16922" xr:uid="{00000000-0005-0000-0000-000090720000}"/>
    <cellStyle name="SAPBEXHLevel3 2 2 2 4 3 2" xfId="22776" xr:uid="{00000000-0005-0000-0000-000091720000}"/>
    <cellStyle name="SAPBEXHLevel3 2 2 2 4 3 2 2" xfId="36239" xr:uid="{00000000-0005-0000-0000-000092720000}"/>
    <cellStyle name="SAPBEXHLevel3 2 2 2 4 3 3" xfId="30454" xr:uid="{00000000-0005-0000-0000-000093720000}"/>
    <cellStyle name="SAPBEXHLevel3 2 2 2 4 4" xfId="16054" xr:uid="{00000000-0005-0000-0000-000094720000}"/>
    <cellStyle name="SAPBEXHLevel3 2 2 2 4 4 2" xfId="29736" xr:uid="{00000000-0005-0000-0000-000095720000}"/>
    <cellStyle name="SAPBEXHLevel3 2 2 2 4 5" xfId="22058" xr:uid="{00000000-0005-0000-0000-000096720000}"/>
    <cellStyle name="SAPBEXHLevel3 2 2 2 4 5 2" xfId="35521" xr:uid="{00000000-0005-0000-0000-000097720000}"/>
    <cellStyle name="SAPBEXHLevel3 2 2 2 4 6" xfId="27810" xr:uid="{00000000-0005-0000-0000-000098720000}"/>
    <cellStyle name="SAPBEXHLevel3 2 2 2 5" xfId="18664" xr:uid="{00000000-0005-0000-0000-000099720000}"/>
    <cellStyle name="SAPBEXHLevel3 2 2 2 5 2" xfId="24436" xr:uid="{00000000-0005-0000-0000-00009A720000}"/>
    <cellStyle name="SAPBEXHLevel3 2 2 2 5 3" xfId="32138" xr:uid="{00000000-0005-0000-0000-00009B720000}"/>
    <cellStyle name="SAPBEXHLevel3 2 2 2 6" xfId="17215" xr:uid="{00000000-0005-0000-0000-00009C720000}"/>
    <cellStyle name="SAPBEXHLevel3 2 2 2 6 2" xfId="23051" xr:uid="{00000000-0005-0000-0000-00009D720000}"/>
    <cellStyle name="SAPBEXHLevel3 2 2 2 6 2 2" xfId="36514" xr:uid="{00000000-0005-0000-0000-00009E720000}"/>
    <cellStyle name="SAPBEXHLevel3 2 2 2 6 3" xfId="30734" xr:uid="{00000000-0005-0000-0000-00009F720000}"/>
    <cellStyle name="SAPBEXHLevel3 2 2 2 7" xfId="14963" xr:uid="{00000000-0005-0000-0000-0000A0720000}"/>
    <cellStyle name="SAPBEXHLevel3 2 2 2 7 2" xfId="28836" xr:uid="{00000000-0005-0000-0000-0000A1720000}"/>
    <cellStyle name="SAPBEXHLevel3 2 2 2 8" xfId="21157" xr:uid="{00000000-0005-0000-0000-0000A2720000}"/>
    <cellStyle name="SAPBEXHLevel3 2 2 2 8 2" xfId="34620" xr:uid="{00000000-0005-0000-0000-0000A3720000}"/>
    <cellStyle name="SAPBEXHLevel3 2 2 2 9" xfId="26911" xr:uid="{00000000-0005-0000-0000-0000A4720000}"/>
    <cellStyle name="SAPBEXHLevel3 2 2 3" xfId="5359" xr:uid="{00000000-0005-0000-0000-0000A5720000}"/>
    <cellStyle name="SAPBEXHLevel3 2 2 3 2" xfId="6446" xr:uid="{00000000-0005-0000-0000-0000A6720000}"/>
    <cellStyle name="SAPBEXHLevel3 2 2 3 2 2" xfId="19811" xr:uid="{00000000-0005-0000-0000-0000A7720000}"/>
    <cellStyle name="SAPBEXHLevel3 2 2 3 2 2 2" xfId="25581" xr:uid="{00000000-0005-0000-0000-0000A8720000}"/>
    <cellStyle name="SAPBEXHLevel3 2 2 3 2 2 3" xfId="33284" xr:uid="{00000000-0005-0000-0000-0000A9720000}"/>
    <cellStyle name="SAPBEXHLevel3 2 2 3 2 3" xfId="19924" xr:uid="{00000000-0005-0000-0000-0000AA720000}"/>
    <cellStyle name="SAPBEXHLevel3 2 2 3 2 3 2" xfId="25694" xr:uid="{00000000-0005-0000-0000-0000AB720000}"/>
    <cellStyle name="SAPBEXHLevel3 2 2 3 2 3 3" xfId="33397" xr:uid="{00000000-0005-0000-0000-0000AC720000}"/>
    <cellStyle name="SAPBEXHLevel3 2 2 3 2 4" xfId="16275" xr:uid="{00000000-0005-0000-0000-0000AD720000}"/>
    <cellStyle name="SAPBEXHLevel3 2 2 3 2 4 2" xfId="29921" xr:uid="{00000000-0005-0000-0000-0000AE720000}"/>
    <cellStyle name="SAPBEXHLevel3 2 2 3 2 5" xfId="22243" xr:uid="{00000000-0005-0000-0000-0000AF720000}"/>
    <cellStyle name="SAPBEXHLevel3 2 2 3 2 5 2" xfId="35706" xr:uid="{00000000-0005-0000-0000-0000B0720000}"/>
    <cellStyle name="SAPBEXHLevel3 2 2 3 2 6" xfId="27995" xr:uid="{00000000-0005-0000-0000-0000B1720000}"/>
    <cellStyle name="SAPBEXHLevel3 2 2 3 3" xfId="18860" xr:uid="{00000000-0005-0000-0000-0000B2720000}"/>
    <cellStyle name="SAPBEXHLevel3 2 2 3 3 2" xfId="24632" xr:uid="{00000000-0005-0000-0000-0000B3720000}"/>
    <cellStyle name="SAPBEXHLevel3 2 2 3 3 3" xfId="32334" xr:uid="{00000000-0005-0000-0000-0000B4720000}"/>
    <cellStyle name="SAPBEXHLevel3 2 2 3 4" xfId="17733" xr:uid="{00000000-0005-0000-0000-0000B5720000}"/>
    <cellStyle name="SAPBEXHLevel3 2 2 3 4 2" xfId="23548" xr:uid="{00000000-0005-0000-0000-0000B6720000}"/>
    <cellStyle name="SAPBEXHLevel3 2 2 3 4 2 2" xfId="37011" xr:uid="{00000000-0005-0000-0000-0000B7720000}"/>
    <cellStyle name="SAPBEXHLevel3 2 2 3 4 3" xfId="31239" xr:uid="{00000000-0005-0000-0000-0000B8720000}"/>
    <cellStyle name="SAPBEXHLevel3 2 2 3 5" xfId="15189" xr:uid="{00000000-0005-0000-0000-0000B9720000}"/>
    <cellStyle name="SAPBEXHLevel3 2 2 3 5 2" xfId="29023" xr:uid="{00000000-0005-0000-0000-0000BA720000}"/>
    <cellStyle name="SAPBEXHLevel3 2 2 3 6" xfId="21344" xr:uid="{00000000-0005-0000-0000-0000BB720000}"/>
    <cellStyle name="SAPBEXHLevel3 2 2 3 6 2" xfId="34807" xr:uid="{00000000-0005-0000-0000-0000BC720000}"/>
    <cellStyle name="SAPBEXHLevel3 2 2 3 7" xfId="27096" xr:uid="{00000000-0005-0000-0000-0000BD720000}"/>
    <cellStyle name="SAPBEXHLevel3 2 2 4" xfId="5428" xr:uid="{00000000-0005-0000-0000-0000BE720000}"/>
    <cellStyle name="SAPBEXHLevel3 2 2 4 2" xfId="6515" xr:uid="{00000000-0005-0000-0000-0000BF720000}"/>
    <cellStyle name="SAPBEXHLevel3 2 2 4 2 2" xfId="19875" xr:uid="{00000000-0005-0000-0000-0000C0720000}"/>
    <cellStyle name="SAPBEXHLevel3 2 2 4 2 2 2" xfId="25645" xr:uid="{00000000-0005-0000-0000-0000C1720000}"/>
    <cellStyle name="SAPBEXHLevel3 2 2 4 2 2 3" xfId="33348" xr:uid="{00000000-0005-0000-0000-0000C2720000}"/>
    <cellStyle name="SAPBEXHLevel3 2 2 4 2 3" xfId="17594" xr:uid="{00000000-0005-0000-0000-0000C3720000}"/>
    <cellStyle name="SAPBEXHLevel3 2 2 4 2 3 2" xfId="23412" xr:uid="{00000000-0005-0000-0000-0000C4720000}"/>
    <cellStyle name="SAPBEXHLevel3 2 2 4 2 3 2 2" xfId="36875" xr:uid="{00000000-0005-0000-0000-0000C5720000}"/>
    <cellStyle name="SAPBEXHLevel3 2 2 4 2 3 3" xfId="31102" xr:uid="{00000000-0005-0000-0000-0000C6720000}"/>
    <cellStyle name="SAPBEXHLevel3 2 2 4 2 4" xfId="16344" xr:uid="{00000000-0005-0000-0000-0000C7720000}"/>
    <cellStyle name="SAPBEXHLevel3 2 2 4 2 4 2" xfId="29983" xr:uid="{00000000-0005-0000-0000-0000C8720000}"/>
    <cellStyle name="SAPBEXHLevel3 2 2 4 2 5" xfId="22305" xr:uid="{00000000-0005-0000-0000-0000C9720000}"/>
    <cellStyle name="SAPBEXHLevel3 2 2 4 2 5 2" xfId="35768" xr:uid="{00000000-0005-0000-0000-0000CA720000}"/>
    <cellStyle name="SAPBEXHLevel3 2 2 4 2 6" xfId="28057" xr:uid="{00000000-0005-0000-0000-0000CB720000}"/>
    <cellStyle name="SAPBEXHLevel3 2 2 4 3" xfId="18923" xr:uid="{00000000-0005-0000-0000-0000CC720000}"/>
    <cellStyle name="SAPBEXHLevel3 2 2 4 3 2" xfId="24695" xr:uid="{00000000-0005-0000-0000-0000CD720000}"/>
    <cellStyle name="SAPBEXHLevel3 2 2 4 3 3" xfId="32397" xr:uid="{00000000-0005-0000-0000-0000CE720000}"/>
    <cellStyle name="SAPBEXHLevel3 2 2 4 4" xfId="16977" xr:uid="{00000000-0005-0000-0000-0000CF720000}"/>
    <cellStyle name="SAPBEXHLevel3 2 2 4 4 2" xfId="22827" xr:uid="{00000000-0005-0000-0000-0000D0720000}"/>
    <cellStyle name="SAPBEXHLevel3 2 2 4 4 2 2" xfId="36290" xr:uid="{00000000-0005-0000-0000-0000D1720000}"/>
    <cellStyle name="SAPBEXHLevel3 2 2 4 4 3" xfId="30505" xr:uid="{00000000-0005-0000-0000-0000D2720000}"/>
    <cellStyle name="SAPBEXHLevel3 2 2 4 5" xfId="15258" xr:uid="{00000000-0005-0000-0000-0000D3720000}"/>
    <cellStyle name="SAPBEXHLevel3 2 2 4 5 2" xfId="29085" xr:uid="{00000000-0005-0000-0000-0000D4720000}"/>
    <cellStyle name="SAPBEXHLevel3 2 2 4 6" xfId="21406" xr:uid="{00000000-0005-0000-0000-0000D5720000}"/>
    <cellStyle name="SAPBEXHLevel3 2 2 4 6 2" xfId="34869" xr:uid="{00000000-0005-0000-0000-0000D6720000}"/>
    <cellStyle name="SAPBEXHLevel3 2 2 4 7" xfId="27158" xr:uid="{00000000-0005-0000-0000-0000D7720000}"/>
    <cellStyle name="SAPBEXHLevel3 2 2 5" xfId="17283" xr:uid="{00000000-0005-0000-0000-0000D8720000}"/>
    <cellStyle name="SAPBEXHLevel3 2 2 5 2" xfId="23113" xr:uid="{00000000-0005-0000-0000-0000D9720000}"/>
    <cellStyle name="SAPBEXHLevel3 2 2 5 2 2" xfId="36576" xr:uid="{00000000-0005-0000-0000-0000DA720000}"/>
    <cellStyle name="SAPBEXHLevel3 2 2 5 3" xfId="30800" xr:uid="{00000000-0005-0000-0000-0000DB720000}"/>
    <cellStyle name="SAPBEXHLevel3 2 2 6" xfId="16956" xr:uid="{00000000-0005-0000-0000-0000DC720000}"/>
    <cellStyle name="SAPBEXHLevel3 2 2 6 2" xfId="22806" xr:uid="{00000000-0005-0000-0000-0000DD720000}"/>
    <cellStyle name="SAPBEXHLevel3 2 2 6 2 2" xfId="36269" xr:uid="{00000000-0005-0000-0000-0000DE720000}"/>
    <cellStyle name="SAPBEXHLevel3 2 2 6 3" xfId="30484" xr:uid="{00000000-0005-0000-0000-0000DF720000}"/>
    <cellStyle name="SAPBEXHLevel3 2 2 7" xfId="14242" xr:uid="{00000000-0005-0000-0000-0000E0720000}"/>
    <cellStyle name="SAPBEXHLevel3 2 2 7 2" xfId="28629" xr:uid="{00000000-0005-0000-0000-0000E1720000}"/>
    <cellStyle name="SAPBEXHLevel3 2 3" xfId="5099" xr:uid="{00000000-0005-0000-0000-0000E2720000}"/>
    <cellStyle name="SAPBEXHLevel3 2 3 10" xfId="10703" xr:uid="{00000000-0005-0000-0000-0000E3720000}"/>
    <cellStyle name="SAPBEXHLevel3 2 3 2" xfId="5687" xr:uid="{00000000-0005-0000-0000-0000E4720000}"/>
    <cellStyle name="SAPBEXHLevel3 2 3 2 2" xfId="6774" xr:uid="{00000000-0005-0000-0000-0000E5720000}"/>
    <cellStyle name="SAPBEXHLevel3 2 3 2 2 2" xfId="20096" xr:uid="{00000000-0005-0000-0000-0000E6720000}"/>
    <cellStyle name="SAPBEXHLevel3 2 3 2 2 2 2" xfId="25866" xr:uid="{00000000-0005-0000-0000-0000E7720000}"/>
    <cellStyle name="SAPBEXHLevel3 2 3 2 2 2 3" xfId="33569" xr:uid="{00000000-0005-0000-0000-0000E8720000}"/>
    <cellStyle name="SAPBEXHLevel3 2 3 2 2 3" xfId="18488" xr:uid="{00000000-0005-0000-0000-0000E9720000}"/>
    <cellStyle name="SAPBEXHLevel3 2 3 2 2 3 2" xfId="24263" xr:uid="{00000000-0005-0000-0000-0000EA720000}"/>
    <cellStyle name="SAPBEXHLevel3 2 3 2 2 3 3" xfId="31964" xr:uid="{00000000-0005-0000-0000-0000EB720000}"/>
    <cellStyle name="SAPBEXHLevel3 2 3 2 2 4" xfId="16602" xr:uid="{00000000-0005-0000-0000-0000EC720000}"/>
    <cellStyle name="SAPBEXHLevel3 2 3 2 2 4 2" xfId="30189" xr:uid="{00000000-0005-0000-0000-0000ED720000}"/>
    <cellStyle name="SAPBEXHLevel3 2 3 2 2 5" xfId="22512" xr:uid="{00000000-0005-0000-0000-0000EE720000}"/>
    <cellStyle name="SAPBEXHLevel3 2 3 2 2 5 2" xfId="35975" xr:uid="{00000000-0005-0000-0000-0000EF720000}"/>
    <cellStyle name="SAPBEXHLevel3 2 3 2 2 6" xfId="28264" xr:uid="{00000000-0005-0000-0000-0000F0720000}"/>
    <cellStyle name="SAPBEXHLevel3 2 3 2 2 7" xfId="11724" xr:uid="{00000000-0005-0000-0000-0000F1720000}"/>
    <cellStyle name="SAPBEXHLevel3 2 3 2 3" xfId="19146" xr:uid="{00000000-0005-0000-0000-0000F2720000}"/>
    <cellStyle name="SAPBEXHLevel3 2 3 2 3 2" xfId="24917" xr:uid="{00000000-0005-0000-0000-0000F3720000}"/>
    <cellStyle name="SAPBEXHLevel3 2 3 2 3 3" xfId="32619" xr:uid="{00000000-0005-0000-0000-0000F4720000}"/>
    <cellStyle name="SAPBEXHLevel3 2 3 2 4" xfId="17115" xr:uid="{00000000-0005-0000-0000-0000F5720000}"/>
    <cellStyle name="SAPBEXHLevel3 2 3 2 4 2" xfId="22956" xr:uid="{00000000-0005-0000-0000-0000F6720000}"/>
    <cellStyle name="SAPBEXHLevel3 2 3 2 4 2 2" xfId="36419" xr:uid="{00000000-0005-0000-0000-0000F7720000}"/>
    <cellStyle name="SAPBEXHLevel3 2 3 2 4 3" xfId="30637" xr:uid="{00000000-0005-0000-0000-0000F8720000}"/>
    <cellStyle name="SAPBEXHLevel3 2 3 2 5" xfId="15516" xr:uid="{00000000-0005-0000-0000-0000F9720000}"/>
    <cellStyle name="SAPBEXHLevel3 2 3 2 5 2" xfId="29291" xr:uid="{00000000-0005-0000-0000-0000FA720000}"/>
    <cellStyle name="SAPBEXHLevel3 2 3 2 6" xfId="21613" xr:uid="{00000000-0005-0000-0000-0000FB720000}"/>
    <cellStyle name="SAPBEXHLevel3 2 3 2 6 2" xfId="35076" xr:uid="{00000000-0005-0000-0000-0000FC720000}"/>
    <cellStyle name="SAPBEXHLevel3 2 3 2 7" xfId="27365" xr:uid="{00000000-0005-0000-0000-0000FD720000}"/>
    <cellStyle name="SAPBEXHLevel3 2 3 2 8" xfId="11063" xr:uid="{00000000-0005-0000-0000-0000FE720000}"/>
    <cellStyle name="SAPBEXHLevel3 2 3 3" xfId="5859" xr:uid="{00000000-0005-0000-0000-0000FF720000}"/>
    <cellStyle name="SAPBEXHLevel3 2 3 3 2" xfId="6946" xr:uid="{00000000-0005-0000-0000-000000730000}"/>
    <cellStyle name="SAPBEXHLevel3 2 3 3 2 2" xfId="20242" xr:uid="{00000000-0005-0000-0000-000001730000}"/>
    <cellStyle name="SAPBEXHLevel3 2 3 3 2 2 2" xfId="26012" xr:uid="{00000000-0005-0000-0000-000002730000}"/>
    <cellStyle name="SAPBEXHLevel3 2 3 3 2 2 3" xfId="33715" xr:uid="{00000000-0005-0000-0000-000003730000}"/>
    <cellStyle name="SAPBEXHLevel3 2 3 3 2 3" xfId="20874" xr:uid="{00000000-0005-0000-0000-000004730000}"/>
    <cellStyle name="SAPBEXHLevel3 2 3 3 2 3 2" xfId="26634" xr:uid="{00000000-0005-0000-0000-000005730000}"/>
    <cellStyle name="SAPBEXHLevel3 2 3 3 2 3 3" xfId="34339" xr:uid="{00000000-0005-0000-0000-000006730000}"/>
    <cellStyle name="SAPBEXHLevel3 2 3 3 2 4" xfId="16774" xr:uid="{00000000-0005-0000-0000-000007730000}"/>
    <cellStyle name="SAPBEXHLevel3 2 3 3 2 4 2" xfId="30327" xr:uid="{00000000-0005-0000-0000-000008730000}"/>
    <cellStyle name="SAPBEXHLevel3 2 3 3 2 5" xfId="22650" xr:uid="{00000000-0005-0000-0000-000009730000}"/>
    <cellStyle name="SAPBEXHLevel3 2 3 3 2 5 2" xfId="36113" xr:uid="{00000000-0005-0000-0000-00000A730000}"/>
    <cellStyle name="SAPBEXHLevel3 2 3 3 2 6" xfId="28402" xr:uid="{00000000-0005-0000-0000-00000B730000}"/>
    <cellStyle name="SAPBEXHLevel3 2 3 3 2 7" xfId="11825" xr:uid="{00000000-0005-0000-0000-00000C730000}"/>
    <cellStyle name="SAPBEXHLevel3 2 3 3 3" xfId="19293" xr:uid="{00000000-0005-0000-0000-00000D730000}"/>
    <cellStyle name="SAPBEXHLevel3 2 3 3 3 2" xfId="25064" xr:uid="{00000000-0005-0000-0000-00000E730000}"/>
    <cellStyle name="SAPBEXHLevel3 2 3 3 3 3" xfId="32766" xr:uid="{00000000-0005-0000-0000-00000F730000}"/>
    <cellStyle name="SAPBEXHLevel3 2 3 3 4" xfId="17398" xr:uid="{00000000-0005-0000-0000-000010730000}"/>
    <cellStyle name="SAPBEXHLevel3 2 3 3 4 2" xfId="23224" xr:uid="{00000000-0005-0000-0000-000011730000}"/>
    <cellStyle name="SAPBEXHLevel3 2 3 3 4 2 2" xfId="36687" xr:uid="{00000000-0005-0000-0000-000012730000}"/>
    <cellStyle name="SAPBEXHLevel3 2 3 3 4 3" xfId="30912" xr:uid="{00000000-0005-0000-0000-000013730000}"/>
    <cellStyle name="SAPBEXHLevel3 2 3 3 5" xfId="15688" xr:uid="{00000000-0005-0000-0000-000014730000}"/>
    <cellStyle name="SAPBEXHLevel3 2 3 3 5 2" xfId="29429" xr:uid="{00000000-0005-0000-0000-000015730000}"/>
    <cellStyle name="SAPBEXHLevel3 2 3 3 6" xfId="21751" xr:uid="{00000000-0005-0000-0000-000016730000}"/>
    <cellStyle name="SAPBEXHLevel3 2 3 3 6 2" xfId="35214" xr:uid="{00000000-0005-0000-0000-000017730000}"/>
    <cellStyle name="SAPBEXHLevel3 2 3 3 7" xfId="27503" xr:uid="{00000000-0005-0000-0000-000018730000}"/>
    <cellStyle name="SAPBEXHLevel3 2 3 3 8" xfId="11164" xr:uid="{00000000-0005-0000-0000-000019730000}"/>
    <cellStyle name="SAPBEXHLevel3 2 3 4" xfId="6191" xr:uid="{00000000-0005-0000-0000-00001A730000}"/>
    <cellStyle name="SAPBEXHLevel3 2 3 4 2" xfId="19582" xr:uid="{00000000-0005-0000-0000-00001B730000}"/>
    <cellStyle name="SAPBEXHLevel3 2 3 4 2 2" xfId="25352" xr:uid="{00000000-0005-0000-0000-00001C730000}"/>
    <cellStyle name="SAPBEXHLevel3 2 3 4 2 3" xfId="33055" xr:uid="{00000000-0005-0000-0000-00001D730000}"/>
    <cellStyle name="SAPBEXHLevel3 2 3 4 3" xfId="17176" xr:uid="{00000000-0005-0000-0000-00001E730000}"/>
    <cellStyle name="SAPBEXHLevel3 2 3 4 3 2" xfId="23015" xr:uid="{00000000-0005-0000-0000-00001F730000}"/>
    <cellStyle name="SAPBEXHLevel3 2 3 4 3 2 2" xfId="36478" xr:uid="{00000000-0005-0000-0000-000020730000}"/>
    <cellStyle name="SAPBEXHLevel3 2 3 4 3 3" xfId="30697" xr:uid="{00000000-0005-0000-0000-000021730000}"/>
    <cellStyle name="SAPBEXHLevel3 2 3 4 4" xfId="16020" xr:uid="{00000000-0005-0000-0000-000022730000}"/>
    <cellStyle name="SAPBEXHLevel3 2 3 4 4 2" xfId="29702" xr:uid="{00000000-0005-0000-0000-000023730000}"/>
    <cellStyle name="SAPBEXHLevel3 2 3 4 5" xfId="22024" xr:uid="{00000000-0005-0000-0000-000024730000}"/>
    <cellStyle name="SAPBEXHLevel3 2 3 4 5 2" xfId="35487" xr:uid="{00000000-0005-0000-0000-000025730000}"/>
    <cellStyle name="SAPBEXHLevel3 2 3 4 6" xfId="27776" xr:uid="{00000000-0005-0000-0000-000026730000}"/>
    <cellStyle name="SAPBEXHLevel3 2 3 4 7" xfId="11366" xr:uid="{00000000-0005-0000-0000-000027730000}"/>
    <cellStyle name="SAPBEXHLevel3 2 3 5" xfId="18630" xr:uid="{00000000-0005-0000-0000-000028730000}"/>
    <cellStyle name="SAPBEXHLevel3 2 3 5 2" xfId="24402" xr:uid="{00000000-0005-0000-0000-000029730000}"/>
    <cellStyle name="SAPBEXHLevel3 2 3 5 3" xfId="32104" xr:uid="{00000000-0005-0000-0000-00002A730000}"/>
    <cellStyle name="SAPBEXHLevel3 2 3 6" xfId="17431" xr:uid="{00000000-0005-0000-0000-00002B730000}"/>
    <cellStyle name="SAPBEXHLevel3 2 3 6 2" xfId="23256" xr:uid="{00000000-0005-0000-0000-00002C730000}"/>
    <cellStyle name="SAPBEXHLevel3 2 3 6 2 2" xfId="36719" xr:uid="{00000000-0005-0000-0000-00002D730000}"/>
    <cellStyle name="SAPBEXHLevel3 2 3 6 3" xfId="30944" xr:uid="{00000000-0005-0000-0000-00002E730000}"/>
    <cellStyle name="SAPBEXHLevel3 2 3 7" xfId="14929" xr:uid="{00000000-0005-0000-0000-00002F730000}"/>
    <cellStyle name="SAPBEXHLevel3 2 3 7 2" xfId="28802" xr:uid="{00000000-0005-0000-0000-000030730000}"/>
    <cellStyle name="SAPBEXHLevel3 2 3 8" xfId="21123" xr:uid="{00000000-0005-0000-0000-000031730000}"/>
    <cellStyle name="SAPBEXHLevel3 2 3 8 2" xfId="34586" xr:uid="{00000000-0005-0000-0000-000032730000}"/>
    <cellStyle name="SAPBEXHLevel3 2 3 9" xfId="26877" xr:uid="{00000000-0005-0000-0000-000033730000}"/>
    <cellStyle name="SAPBEXHLevel3 2 4" xfId="5316" xr:uid="{00000000-0005-0000-0000-000034730000}"/>
    <cellStyle name="SAPBEXHLevel3 2 4 2" xfId="6403" xr:uid="{00000000-0005-0000-0000-000035730000}"/>
    <cellStyle name="SAPBEXHLevel3 2 4 2 2" xfId="19769" xr:uid="{00000000-0005-0000-0000-000036730000}"/>
    <cellStyle name="SAPBEXHLevel3 2 4 2 2 2" xfId="25539" xr:uid="{00000000-0005-0000-0000-000037730000}"/>
    <cellStyle name="SAPBEXHLevel3 2 4 2 2 3" xfId="33242" xr:uid="{00000000-0005-0000-0000-000038730000}"/>
    <cellStyle name="SAPBEXHLevel3 2 4 2 3" xfId="17453" xr:uid="{00000000-0005-0000-0000-000039730000}"/>
    <cellStyle name="SAPBEXHLevel3 2 4 2 3 2" xfId="23277" xr:uid="{00000000-0005-0000-0000-00003A730000}"/>
    <cellStyle name="SAPBEXHLevel3 2 4 2 3 2 2" xfId="36740" xr:uid="{00000000-0005-0000-0000-00003B730000}"/>
    <cellStyle name="SAPBEXHLevel3 2 4 2 3 3" xfId="30965" xr:uid="{00000000-0005-0000-0000-00003C730000}"/>
    <cellStyle name="SAPBEXHLevel3 2 4 2 4" xfId="16232" xr:uid="{00000000-0005-0000-0000-00003D730000}"/>
    <cellStyle name="SAPBEXHLevel3 2 4 2 4 2" xfId="29879" xr:uid="{00000000-0005-0000-0000-00003E730000}"/>
    <cellStyle name="SAPBEXHLevel3 2 4 2 5" xfId="22201" xr:uid="{00000000-0005-0000-0000-00003F730000}"/>
    <cellStyle name="SAPBEXHLevel3 2 4 2 5 2" xfId="35664" xr:uid="{00000000-0005-0000-0000-000040730000}"/>
    <cellStyle name="SAPBEXHLevel3 2 4 2 6" xfId="27953" xr:uid="{00000000-0005-0000-0000-000041730000}"/>
    <cellStyle name="SAPBEXHLevel3 2 4 2 7" xfId="11515" xr:uid="{00000000-0005-0000-0000-000042730000}"/>
    <cellStyle name="SAPBEXHLevel3 2 4 3" xfId="18817" xr:uid="{00000000-0005-0000-0000-000043730000}"/>
    <cellStyle name="SAPBEXHLevel3 2 4 3 2" xfId="24589" xr:uid="{00000000-0005-0000-0000-000044730000}"/>
    <cellStyle name="SAPBEXHLevel3 2 4 3 3" xfId="32291" xr:uid="{00000000-0005-0000-0000-000045730000}"/>
    <cellStyle name="SAPBEXHLevel3 2 4 4" xfId="20578" xr:uid="{00000000-0005-0000-0000-000046730000}"/>
    <cellStyle name="SAPBEXHLevel3 2 4 4 2" xfId="26343" xr:uid="{00000000-0005-0000-0000-000047730000}"/>
    <cellStyle name="SAPBEXHLevel3 2 4 4 3" xfId="34047" xr:uid="{00000000-0005-0000-0000-000048730000}"/>
    <cellStyle name="SAPBEXHLevel3 2 4 5" xfId="15146" xr:uid="{00000000-0005-0000-0000-000049730000}"/>
    <cellStyle name="SAPBEXHLevel3 2 4 5 2" xfId="28981" xr:uid="{00000000-0005-0000-0000-00004A730000}"/>
    <cellStyle name="SAPBEXHLevel3 2 4 6" xfId="21302" xr:uid="{00000000-0005-0000-0000-00004B730000}"/>
    <cellStyle name="SAPBEXHLevel3 2 4 6 2" xfId="34765" xr:uid="{00000000-0005-0000-0000-00004C730000}"/>
    <cellStyle name="SAPBEXHLevel3 2 4 7" xfId="27054" xr:uid="{00000000-0005-0000-0000-00004D730000}"/>
    <cellStyle name="SAPBEXHLevel3 2 4 8" xfId="10854" xr:uid="{00000000-0005-0000-0000-00004E730000}"/>
    <cellStyle name="SAPBEXHLevel3 2 5" xfId="5440" xr:uid="{00000000-0005-0000-0000-00004F730000}"/>
    <cellStyle name="SAPBEXHLevel3 2 5 2" xfId="6527" xr:uid="{00000000-0005-0000-0000-000050730000}"/>
    <cellStyle name="SAPBEXHLevel3 2 5 2 2" xfId="19886" xr:uid="{00000000-0005-0000-0000-000051730000}"/>
    <cellStyle name="SAPBEXHLevel3 2 5 2 2 2" xfId="25656" xr:uid="{00000000-0005-0000-0000-000052730000}"/>
    <cellStyle name="SAPBEXHLevel3 2 5 2 2 3" xfId="33359" xr:uid="{00000000-0005-0000-0000-000053730000}"/>
    <cellStyle name="SAPBEXHLevel3 2 5 2 3" xfId="17458" xr:uid="{00000000-0005-0000-0000-000054730000}"/>
    <cellStyle name="SAPBEXHLevel3 2 5 2 3 2" xfId="23282" xr:uid="{00000000-0005-0000-0000-000055730000}"/>
    <cellStyle name="SAPBEXHLevel3 2 5 2 3 2 2" xfId="36745" xr:uid="{00000000-0005-0000-0000-000056730000}"/>
    <cellStyle name="SAPBEXHLevel3 2 5 2 3 3" xfId="30970" xr:uid="{00000000-0005-0000-0000-000057730000}"/>
    <cellStyle name="SAPBEXHLevel3 2 5 2 4" xfId="16356" xr:uid="{00000000-0005-0000-0000-000058730000}"/>
    <cellStyle name="SAPBEXHLevel3 2 5 2 4 2" xfId="29994" xr:uid="{00000000-0005-0000-0000-000059730000}"/>
    <cellStyle name="SAPBEXHLevel3 2 5 2 5" xfId="22316" xr:uid="{00000000-0005-0000-0000-00005A730000}"/>
    <cellStyle name="SAPBEXHLevel3 2 5 2 5 2" xfId="35779" xr:uid="{00000000-0005-0000-0000-00005B730000}"/>
    <cellStyle name="SAPBEXHLevel3 2 5 2 6" xfId="28068" xr:uid="{00000000-0005-0000-0000-00005C730000}"/>
    <cellStyle name="SAPBEXHLevel3 2 5 2 7" xfId="11585" xr:uid="{00000000-0005-0000-0000-00005D730000}"/>
    <cellStyle name="SAPBEXHLevel3 2 5 3" xfId="18934" xr:uid="{00000000-0005-0000-0000-00005E730000}"/>
    <cellStyle name="SAPBEXHLevel3 2 5 3 2" xfId="24706" xr:uid="{00000000-0005-0000-0000-00005F730000}"/>
    <cellStyle name="SAPBEXHLevel3 2 5 3 3" xfId="32408" xr:uid="{00000000-0005-0000-0000-000060730000}"/>
    <cellStyle name="SAPBEXHLevel3 2 5 4" xfId="17196" xr:uid="{00000000-0005-0000-0000-000061730000}"/>
    <cellStyle name="SAPBEXHLevel3 2 5 4 2" xfId="23034" xr:uid="{00000000-0005-0000-0000-000062730000}"/>
    <cellStyle name="SAPBEXHLevel3 2 5 4 2 2" xfId="36497" xr:uid="{00000000-0005-0000-0000-000063730000}"/>
    <cellStyle name="SAPBEXHLevel3 2 5 4 3" xfId="30717" xr:uid="{00000000-0005-0000-0000-000064730000}"/>
    <cellStyle name="SAPBEXHLevel3 2 5 5" xfId="15270" xr:uid="{00000000-0005-0000-0000-000065730000}"/>
    <cellStyle name="SAPBEXHLevel3 2 5 5 2" xfId="29096" xr:uid="{00000000-0005-0000-0000-000066730000}"/>
    <cellStyle name="SAPBEXHLevel3 2 5 6" xfId="21417" xr:uid="{00000000-0005-0000-0000-000067730000}"/>
    <cellStyle name="SAPBEXHLevel3 2 5 6 2" xfId="34880" xr:uid="{00000000-0005-0000-0000-000068730000}"/>
    <cellStyle name="SAPBEXHLevel3 2 5 7" xfId="27169" xr:uid="{00000000-0005-0000-0000-000069730000}"/>
    <cellStyle name="SAPBEXHLevel3 2 5 8" xfId="10924" xr:uid="{00000000-0005-0000-0000-00006A730000}"/>
    <cellStyle name="SAPBEXHLevel3 2 6" xfId="17146" xr:uid="{00000000-0005-0000-0000-00006B730000}"/>
    <cellStyle name="SAPBEXHLevel3 2 6 2" xfId="22987" xr:uid="{00000000-0005-0000-0000-00006C730000}"/>
    <cellStyle name="SAPBEXHLevel3 2 6 2 2" xfId="36450" xr:uid="{00000000-0005-0000-0000-00006D730000}"/>
    <cellStyle name="SAPBEXHLevel3 2 6 3" xfId="30668" xr:uid="{00000000-0005-0000-0000-00006E730000}"/>
    <cellStyle name="SAPBEXHLevel3 2 7" xfId="17443" xr:uid="{00000000-0005-0000-0000-00006F730000}"/>
    <cellStyle name="SAPBEXHLevel3 2 7 2" xfId="23267" xr:uid="{00000000-0005-0000-0000-000070730000}"/>
    <cellStyle name="SAPBEXHLevel3 2 7 2 2" xfId="36730" xr:uid="{00000000-0005-0000-0000-000071730000}"/>
    <cellStyle name="SAPBEXHLevel3 2 7 3" xfId="30955" xr:uid="{00000000-0005-0000-0000-000072730000}"/>
    <cellStyle name="SAPBEXHLevel3 2 8" xfId="11993" xr:uid="{00000000-0005-0000-0000-000073730000}"/>
    <cellStyle name="SAPBEXHLevel3 2 8 2" xfId="28531" xr:uid="{00000000-0005-0000-0000-000074730000}"/>
    <cellStyle name="SAPBEXHLevel3 3" xfId="909" xr:uid="{00000000-0005-0000-0000-000075730000}"/>
    <cellStyle name="SAPBEXHLevel3 3 2" xfId="5120" xr:uid="{00000000-0005-0000-0000-000076730000}"/>
    <cellStyle name="SAPBEXHLevel3 3 2 2" xfId="5708" xr:uid="{00000000-0005-0000-0000-000077730000}"/>
    <cellStyle name="SAPBEXHLevel3 3 2 2 2" xfId="6795" xr:uid="{00000000-0005-0000-0000-000078730000}"/>
    <cellStyle name="SAPBEXHLevel3 3 2 2 2 2" xfId="20117" xr:uid="{00000000-0005-0000-0000-000079730000}"/>
    <cellStyle name="SAPBEXHLevel3 3 2 2 2 2 2" xfId="25887" xr:uid="{00000000-0005-0000-0000-00007A730000}"/>
    <cellStyle name="SAPBEXHLevel3 3 2 2 2 2 3" xfId="33590" xr:uid="{00000000-0005-0000-0000-00007B730000}"/>
    <cellStyle name="SAPBEXHLevel3 3 2 2 2 3" xfId="17348" xr:uid="{00000000-0005-0000-0000-00007C730000}"/>
    <cellStyle name="SAPBEXHLevel3 3 2 2 2 3 2" xfId="23177" xr:uid="{00000000-0005-0000-0000-00007D730000}"/>
    <cellStyle name="SAPBEXHLevel3 3 2 2 2 3 2 2" xfId="36640" xr:uid="{00000000-0005-0000-0000-00007E730000}"/>
    <cellStyle name="SAPBEXHLevel3 3 2 2 2 3 3" xfId="30864" xr:uid="{00000000-0005-0000-0000-00007F730000}"/>
    <cellStyle name="SAPBEXHLevel3 3 2 2 2 4" xfId="16623" xr:uid="{00000000-0005-0000-0000-000080730000}"/>
    <cellStyle name="SAPBEXHLevel3 3 2 2 2 4 2" xfId="30210" xr:uid="{00000000-0005-0000-0000-000081730000}"/>
    <cellStyle name="SAPBEXHLevel3 3 2 2 2 5" xfId="22533" xr:uid="{00000000-0005-0000-0000-000082730000}"/>
    <cellStyle name="SAPBEXHLevel3 3 2 2 2 5 2" xfId="35996" xr:uid="{00000000-0005-0000-0000-000083730000}"/>
    <cellStyle name="SAPBEXHLevel3 3 2 2 2 6" xfId="28285" xr:uid="{00000000-0005-0000-0000-000084730000}"/>
    <cellStyle name="SAPBEXHLevel3 3 2 2 3" xfId="19167" xr:uid="{00000000-0005-0000-0000-000085730000}"/>
    <cellStyle name="SAPBEXHLevel3 3 2 2 3 2" xfId="24938" xr:uid="{00000000-0005-0000-0000-000086730000}"/>
    <cellStyle name="SAPBEXHLevel3 3 2 2 3 3" xfId="32640" xr:uid="{00000000-0005-0000-0000-000087730000}"/>
    <cellStyle name="SAPBEXHLevel3 3 2 2 4" xfId="18471" xr:uid="{00000000-0005-0000-0000-000088730000}"/>
    <cellStyle name="SAPBEXHLevel3 3 2 2 4 2" xfId="24246" xr:uid="{00000000-0005-0000-0000-000089730000}"/>
    <cellStyle name="SAPBEXHLevel3 3 2 2 4 3" xfId="31947" xr:uid="{00000000-0005-0000-0000-00008A730000}"/>
    <cellStyle name="SAPBEXHLevel3 3 2 2 5" xfId="15537" xr:uid="{00000000-0005-0000-0000-00008B730000}"/>
    <cellStyle name="SAPBEXHLevel3 3 2 2 5 2" xfId="29312" xr:uid="{00000000-0005-0000-0000-00008C730000}"/>
    <cellStyle name="SAPBEXHLevel3 3 2 2 6" xfId="21634" xr:uid="{00000000-0005-0000-0000-00008D730000}"/>
    <cellStyle name="SAPBEXHLevel3 3 2 2 6 2" xfId="35097" xr:uid="{00000000-0005-0000-0000-00008E730000}"/>
    <cellStyle name="SAPBEXHLevel3 3 2 2 7" xfId="27386" xr:uid="{00000000-0005-0000-0000-00008F730000}"/>
    <cellStyle name="SAPBEXHLevel3 3 2 3" xfId="5880" xr:uid="{00000000-0005-0000-0000-000090730000}"/>
    <cellStyle name="SAPBEXHLevel3 3 2 3 2" xfId="6967" xr:uid="{00000000-0005-0000-0000-000091730000}"/>
    <cellStyle name="SAPBEXHLevel3 3 2 3 2 2" xfId="20263" xr:uid="{00000000-0005-0000-0000-000092730000}"/>
    <cellStyle name="SAPBEXHLevel3 3 2 3 2 2 2" xfId="26033" xr:uid="{00000000-0005-0000-0000-000093730000}"/>
    <cellStyle name="SAPBEXHLevel3 3 2 3 2 2 3" xfId="33736" xr:uid="{00000000-0005-0000-0000-000094730000}"/>
    <cellStyle name="SAPBEXHLevel3 3 2 3 2 3" xfId="17808" xr:uid="{00000000-0005-0000-0000-000095730000}"/>
    <cellStyle name="SAPBEXHLevel3 3 2 3 2 3 2" xfId="23622" xr:uid="{00000000-0005-0000-0000-000096730000}"/>
    <cellStyle name="SAPBEXHLevel3 3 2 3 2 3 2 2" xfId="37085" xr:uid="{00000000-0005-0000-0000-000097730000}"/>
    <cellStyle name="SAPBEXHLevel3 3 2 3 2 3 3" xfId="31314" xr:uid="{00000000-0005-0000-0000-000098730000}"/>
    <cellStyle name="SAPBEXHLevel3 3 2 3 2 4" xfId="16795" xr:uid="{00000000-0005-0000-0000-000099730000}"/>
    <cellStyle name="SAPBEXHLevel3 3 2 3 2 4 2" xfId="30348" xr:uid="{00000000-0005-0000-0000-00009A730000}"/>
    <cellStyle name="SAPBEXHLevel3 3 2 3 2 5" xfId="22671" xr:uid="{00000000-0005-0000-0000-00009B730000}"/>
    <cellStyle name="SAPBEXHLevel3 3 2 3 2 5 2" xfId="36134" xr:uid="{00000000-0005-0000-0000-00009C730000}"/>
    <cellStyle name="SAPBEXHLevel3 3 2 3 2 6" xfId="28423" xr:uid="{00000000-0005-0000-0000-00009D730000}"/>
    <cellStyle name="SAPBEXHLevel3 3 2 3 3" xfId="19314" xr:uid="{00000000-0005-0000-0000-00009E730000}"/>
    <cellStyle name="SAPBEXHLevel3 3 2 3 3 2" xfId="25085" xr:uid="{00000000-0005-0000-0000-00009F730000}"/>
    <cellStyle name="SAPBEXHLevel3 3 2 3 3 3" xfId="32787" xr:uid="{00000000-0005-0000-0000-0000A0730000}"/>
    <cellStyle name="SAPBEXHLevel3 3 2 3 4" xfId="17493" xr:uid="{00000000-0005-0000-0000-0000A1730000}"/>
    <cellStyle name="SAPBEXHLevel3 3 2 3 4 2" xfId="23316" xr:uid="{00000000-0005-0000-0000-0000A2730000}"/>
    <cellStyle name="SAPBEXHLevel3 3 2 3 4 2 2" xfId="36779" xr:uid="{00000000-0005-0000-0000-0000A3730000}"/>
    <cellStyle name="SAPBEXHLevel3 3 2 3 4 3" xfId="31004" xr:uid="{00000000-0005-0000-0000-0000A4730000}"/>
    <cellStyle name="SAPBEXHLevel3 3 2 3 5" xfId="15709" xr:uid="{00000000-0005-0000-0000-0000A5730000}"/>
    <cellStyle name="SAPBEXHLevel3 3 2 3 5 2" xfId="29450" xr:uid="{00000000-0005-0000-0000-0000A6730000}"/>
    <cellStyle name="SAPBEXHLevel3 3 2 3 6" xfId="21772" xr:uid="{00000000-0005-0000-0000-0000A7730000}"/>
    <cellStyle name="SAPBEXHLevel3 3 2 3 6 2" xfId="35235" xr:uid="{00000000-0005-0000-0000-0000A8730000}"/>
    <cellStyle name="SAPBEXHLevel3 3 2 3 7" xfId="27524" xr:uid="{00000000-0005-0000-0000-0000A9730000}"/>
    <cellStyle name="SAPBEXHLevel3 3 2 4" xfId="6212" xr:uid="{00000000-0005-0000-0000-0000AA730000}"/>
    <cellStyle name="SAPBEXHLevel3 3 2 4 2" xfId="19603" xr:uid="{00000000-0005-0000-0000-0000AB730000}"/>
    <cellStyle name="SAPBEXHLevel3 3 2 4 2 2" xfId="25373" xr:uid="{00000000-0005-0000-0000-0000AC730000}"/>
    <cellStyle name="SAPBEXHLevel3 3 2 4 2 3" xfId="33076" xr:uid="{00000000-0005-0000-0000-0000AD730000}"/>
    <cellStyle name="SAPBEXHLevel3 3 2 4 3" xfId="20457" xr:uid="{00000000-0005-0000-0000-0000AE730000}"/>
    <cellStyle name="SAPBEXHLevel3 3 2 4 3 2" xfId="26225" xr:uid="{00000000-0005-0000-0000-0000AF730000}"/>
    <cellStyle name="SAPBEXHLevel3 3 2 4 3 3" xfId="33929" xr:uid="{00000000-0005-0000-0000-0000B0730000}"/>
    <cellStyle name="SAPBEXHLevel3 3 2 4 4" xfId="16041" xr:uid="{00000000-0005-0000-0000-0000B1730000}"/>
    <cellStyle name="SAPBEXHLevel3 3 2 4 4 2" xfId="29723" xr:uid="{00000000-0005-0000-0000-0000B2730000}"/>
    <cellStyle name="SAPBEXHLevel3 3 2 4 5" xfId="22045" xr:uid="{00000000-0005-0000-0000-0000B3730000}"/>
    <cellStyle name="SAPBEXHLevel3 3 2 4 5 2" xfId="35508" xr:uid="{00000000-0005-0000-0000-0000B4730000}"/>
    <cellStyle name="SAPBEXHLevel3 3 2 4 6" xfId="27797" xr:uid="{00000000-0005-0000-0000-0000B5730000}"/>
    <cellStyle name="SAPBEXHLevel3 3 2 5" xfId="18651" xr:uid="{00000000-0005-0000-0000-0000B6730000}"/>
    <cellStyle name="SAPBEXHLevel3 3 2 5 2" xfId="24423" xr:uid="{00000000-0005-0000-0000-0000B7730000}"/>
    <cellStyle name="SAPBEXHLevel3 3 2 5 3" xfId="32125" xr:uid="{00000000-0005-0000-0000-0000B8730000}"/>
    <cellStyle name="SAPBEXHLevel3 3 2 6" xfId="17109" xr:uid="{00000000-0005-0000-0000-0000B9730000}"/>
    <cellStyle name="SAPBEXHLevel3 3 2 6 2" xfId="22950" xr:uid="{00000000-0005-0000-0000-0000BA730000}"/>
    <cellStyle name="SAPBEXHLevel3 3 2 6 2 2" xfId="36413" xr:uid="{00000000-0005-0000-0000-0000BB730000}"/>
    <cellStyle name="SAPBEXHLevel3 3 2 6 3" xfId="30631" xr:uid="{00000000-0005-0000-0000-0000BC730000}"/>
    <cellStyle name="SAPBEXHLevel3 3 2 7" xfId="14950" xr:uid="{00000000-0005-0000-0000-0000BD730000}"/>
    <cellStyle name="SAPBEXHLevel3 3 2 7 2" xfId="28823" xr:uid="{00000000-0005-0000-0000-0000BE730000}"/>
    <cellStyle name="SAPBEXHLevel3 3 2 8" xfId="21144" xr:uid="{00000000-0005-0000-0000-0000BF730000}"/>
    <cellStyle name="SAPBEXHLevel3 3 2 8 2" xfId="34607" xr:uid="{00000000-0005-0000-0000-0000C0730000}"/>
    <cellStyle name="SAPBEXHLevel3 3 2 9" xfId="26898" xr:uid="{00000000-0005-0000-0000-0000C1730000}"/>
    <cellStyle name="SAPBEXHLevel3 3 3" xfId="5342" xr:uid="{00000000-0005-0000-0000-0000C2730000}"/>
    <cellStyle name="SAPBEXHLevel3 3 3 2" xfId="6429" xr:uid="{00000000-0005-0000-0000-0000C3730000}"/>
    <cellStyle name="SAPBEXHLevel3 3 3 2 2" xfId="19794" xr:uid="{00000000-0005-0000-0000-0000C4730000}"/>
    <cellStyle name="SAPBEXHLevel3 3 3 2 2 2" xfId="25564" xr:uid="{00000000-0005-0000-0000-0000C5730000}"/>
    <cellStyle name="SAPBEXHLevel3 3 3 2 2 3" xfId="33267" xr:uid="{00000000-0005-0000-0000-0000C6730000}"/>
    <cellStyle name="SAPBEXHLevel3 3 3 2 3" xfId="17832" xr:uid="{00000000-0005-0000-0000-0000C7730000}"/>
    <cellStyle name="SAPBEXHLevel3 3 3 2 3 2" xfId="23645" xr:uid="{00000000-0005-0000-0000-0000C8730000}"/>
    <cellStyle name="SAPBEXHLevel3 3 3 2 3 2 2" xfId="37108" xr:uid="{00000000-0005-0000-0000-0000C9730000}"/>
    <cellStyle name="SAPBEXHLevel3 3 3 2 3 3" xfId="31337" xr:uid="{00000000-0005-0000-0000-0000CA730000}"/>
    <cellStyle name="SAPBEXHLevel3 3 3 2 4" xfId="16258" xr:uid="{00000000-0005-0000-0000-0000CB730000}"/>
    <cellStyle name="SAPBEXHLevel3 3 3 2 4 2" xfId="29904" xr:uid="{00000000-0005-0000-0000-0000CC730000}"/>
    <cellStyle name="SAPBEXHLevel3 3 3 2 5" xfId="22226" xr:uid="{00000000-0005-0000-0000-0000CD730000}"/>
    <cellStyle name="SAPBEXHLevel3 3 3 2 5 2" xfId="35689" xr:uid="{00000000-0005-0000-0000-0000CE730000}"/>
    <cellStyle name="SAPBEXHLevel3 3 3 2 6" xfId="27978" xr:uid="{00000000-0005-0000-0000-0000CF730000}"/>
    <cellStyle name="SAPBEXHLevel3 3 3 3" xfId="18843" xr:uid="{00000000-0005-0000-0000-0000D0730000}"/>
    <cellStyle name="SAPBEXHLevel3 3 3 3 2" xfId="24615" xr:uid="{00000000-0005-0000-0000-0000D1730000}"/>
    <cellStyle name="SAPBEXHLevel3 3 3 3 3" xfId="32317" xr:uid="{00000000-0005-0000-0000-0000D2730000}"/>
    <cellStyle name="SAPBEXHLevel3 3 3 4" xfId="20450" xr:uid="{00000000-0005-0000-0000-0000D3730000}"/>
    <cellStyle name="SAPBEXHLevel3 3 3 4 2" xfId="26218" xr:uid="{00000000-0005-0000-0000-0000D4730000}"/>
    <cellStyle name="SAPBEXHLevel3 3 3 4 3" xfId="33922" xr:uid="{00000000-0005-0000-0000-0000D5730000}"/>
    <cellStyle name="SAPBEXHLevel3 3 3 5" xfId="15172" xr:uid="{00000000-0005-0000-0000-0000D6730000}"/>
    <cellStyle name="SAPBEXHLevel3 3 3 5 2" xfId="29006" xr:uid="{00000000-0005-0000-0000-0000D7730000}"/>
    <cellStyle name="SAPBEXHLevel3 3 3 6" xfId="21327" xr:uid="{00000000-0005-0000-0000-0000D8730000}"/>
    <cellStyle name="SAPBEXHLevel3 3 3 6 2" xfId="34790" xr:uid="{00000000-0005-0000-0000-0000D9730000}"/>
    <cellStyle name="SAPBEXHLevel3 3 3 7" xfId="27079" xr:uid="{00000000-0005-0000-0000-0000DA730000}"/>
    <cellStyle name="SAPBEXHLevel3 3 4" xfId="5447" xr:uid="{00000000-0005-0000-0000-0000DB730000}"/>
    <cellStyle name="SAPBEXHLevel3 3 4 2" xfId="6534" xr:uid="{00000000-0005-0000-0000-0000DC730000}"/>
    <cellStyle name="SAPBEXHLevel3 3 4 2 2" xfId="19892" xr:uid="{00000000-0005-0000-0000-0000DD730000}"/>
    <cellStyle name="SAPBEXHLevel3 3 4 2 2 2" xfId="25662" xr:uid="{00000000-0005-0000-0000-0000DE730000}"/>
    <cellStyle name="SAPBEXHLevel3 3 4 2 2 3" xfId="33365" xr:uid="{00000000-0005-0000-0000-0000DF730000}"/>
    <cellStyle name="SAPBEXHLevel3 3 4 2 3" xfId="18304" xr:uid="{00000000-0005-0000-0000-0000E0730000}"/>
    <cellStyle name="SAPBEXHLevel3 3 4 2 3 2" xfId="24086" xr:uid="{00000000-0005-0000-0000-0000E1730000}"/>
    <cellStyle name="SAPBEXHLevel3 3 4 2 3 3" xfId="31787" xr:uid="{00000000-0005-0000-0000-0000E2730000}"/>
    <cellStyle name="SAPBEXHLevel3 3 4 2 4" xfId="16363" xr:uid="{00000000-0005-0000-0000-0000E3730000}"/>
    <cellStyle name="SAPBEXHLevel3 3 4 2 4 2" xfId="30000" xr:uid="{00000000-0005-0000-0000-0000E4730000}"/>
    <cellStyle name="SAPBEXHLevel3 3 4 2 5" xfId="22322" xr:uid="{00000000-0005-0000-0000-0000E5730000}"/>
    <cellStyle name="SAPBEXHLevel3 3 4 2 5 2" xfId="35785" xr:uid="{00000000-0005-0000-0000-0000E6730000}"/>
    <cellStyle name="SAPBEXHLevel3 3 4 2 6" xfId="28074" xr:uid="{00000000-0005-0000-0000-0000E7730000}"/>
    <cellStyle name="SAPBEXHLevel3 3 4 3" xfId="18941" xr:uid="{00000000-0005-0000-0000-0000E8730000}"/>
    <cellStyle name="SAPBEXHLevel3 3 4 3 2" xfId="24713" xr:uid="{00000000-0005-0000-0000-0000E9730000}"/>
    <cellStyle name="SAPBEXHLevel3 3 4 3 3" xfId="32415" xr:uid="{00000000-0005-0000-0000-0000EA730000}"/>
    <cellStyle name="SAPBEXHLevel3 3 4 4" xfId="16921" xr:uid="{00000000-0005-0000-0000-0000EB730000}"/>
    <cellStyle name="SAPBEXHLevel3 3 4 4 2" xfId="22775" xr:uid="{00000000-0005-0000-0000-0000EC730000}"/>
    <cellStyle name="SAPBEXHLevel3 3 4 4 2 2" xfId="36238" xr:uid="{00000000-0005-0000-0000-0000ED730000}"/>
    <cellStyle name="SAPBEXHLevel3 3 4 4 3" xfId="30453" xr:uid="{00000000-0005-0000-0000-0000EE730000}"/>
    <cellStyle name="SAPBEXHLevel3 3 4 5" xfId="15277" xr:uid="{00000000-0005-0000-0000-0000EF730000}"/>
    <cellStyle name="SAPBEXHLevel3 3 4 5 2" xfId="29102" xr:uid="{00000000-0005-0000-0000-0000F0730000}"/>
    <cellStyle name="SAPBEXHLevel3 3 4 6" xfId="21423" xr:uid="{00000000-0005-0000-0000-0000F1730000}"/>
    <cellStyle name="SAPBEXHLevel3 3 4 6 2" xfId="34886" xr:uid="{00000000-0005-0000-0000-0000F2730000}"/>
    <cellStyle name="SAPBEXHLevel3 3 4 7" xfId="27175" xr:uid="{00000000-0005-0000-0000-0000F3730000}"/>
    <cellStyle name="SAPBEXHLevel3 3 5" xfId="17251" xr:uid="{00000000-0005-0000-0000-0000F4730000}"/>
    <cellStyle name="SAPBEXHLevel3 3 5 2" xfId="23085" xr:uid="{00000000-0005-0000-0000-0000F5730000}"/>
    <cellStyle name="SAPBEXHLevel3 3 5 2 2" xfId="36548" xr:uid="{00000000-0005-0000-0000-0000F6730000}"/>
    <cellStyle name="SAPBEXHLevel3 3 5 3" xfId="30770" xr:uid="{00000000-0005-0000-0000-0000F7730000}"/>
    <cellStyle name="SAPBEXHLevel3 3 6" xfId="20581" xr:uid="{00000000-0005-0000-0000-0000F8730000}"/>
    <cellStyle name="SAPBEXHLevel3 3 6 2" xfId="26345" xr:uid="{00000000-0005-0000-0000-0000F9730000}"/>
    <cellStyle name="SAPBEXHLevel3 3 6 3" xfId="34050" xr:uid="{00000000-0005-0000-0000-0000FA730000}"/>
    <cellStyle name="SAPBEXHLevel3 3 7" xfId="12095" xr:uid="{00000000-0005-0000-0000-0000FB730000}"/>
    <cellStyle name="SAPBEXHLevel3 3 7 2" xfId="28555" xr:uid="{00000000-0005-0000-0000-0000FC730000}"/>
    <cellStyle name="SAPBEXHLevel3 4" xfId="3421" xr:uid="{00000000-0005-0000-0000-0000FD730000}"/>
    <cellStyle name="SAPBEXHLevel3 4 2" xfId="5168" xr:uid="{00000000-0005-0000-0000-0000FE730000}"/>
    <cellStyle name="SAPBEXHLevel3 4 2 2" xfId="5908" xr:uid="{00000000-0005-0000-0000-0000FF730000}"/>
    <cellStyle name="SAPBEXHLevel3 4 2 2 2" xfId="6995" xr:uid="{00000000-0005-0000-0000-000000740000}"/>
    <cellStyle name="SAPBEXHLevel3 4 2 2 2 2" xfId="20291" xr:uid="{00000000-0005-0000-0000-000001740000}"/>
    <cellStyle name="SAPBEXHLevel3 4 2 2 2 2 2" xfId="26061" xr:uid="{00000000-0005-0000-0000-000002740000}"/>
    <cellStyle name="SAPBEXHLevel3 4 2 2 2 2 3" xfId="33764" xr:uid="{00000000-0005-0000-0000-000003740000}"/>
    <cellStyle name="SAPBEXHLevel3 4 2 2 2 3" xfId="17368" xr:uid="{00000000-0005-0000-0000-000004740000}"/>
    <cellStyle name="SAPBEXHLevel3 4 2 2 2 3 2" xfId="23197" xr:uid="{00000000-0005-0000-0000-000005740000}"/>
    <cellStyle name="SAPBEXHLevel3 4 2 2 2 3 2 2" xfId="36660" xr:uid="{00000000-0005-0000-0000-000006740000}"/>
    <cellStyle name="SAPBEXHLevel3 4 2 2 2 3 3" xfId="30884" xr:uid="{00000000-0005-0000-0000-000007740000}"/>
    <cellStyle name="SAPBEXHLevel3 4 2 2 2 4" xfId="16823" xr:uid="{00000000-0005-0000-0000-000008740000}"/>
    <cellStyle name="SAPBEXHLevel3 4 2 2 2 4 2" xfId="30376" xr:uid="{00000000-0005-0000-0000-000009740000}"/>
    <cellStyle name="SAPBEXHLevel3 4 2 2 2 5" xfId="22699" xr:uid="{00000000-0005-0000-0000-00000A740000}"/>
    <cellStyle name="SAPBEXHLevel3 4 2 2 2 5 2" xfId="36162" xr:uid="{00000000-0005-0000-0000-00000B740000}"/>
    <cellStyle name="SAPBEXHLevel3 4 2 2 2 6" xfId="28451" xr:uid="{00000000-0005-0000-0000-00000C740000}"/>
    <cellStyle name="SAPBEXHLevel3 4 2 2 3" xfId="19342" xr:uid="{00000000-0005-0000-0000-00000D740000}"/>
    <cellStyle name="SAPBEXHLevel3 4 2 2 3 2" xfId="25113" xr:uid="{00000000-0005-0000-0000-00000E740000}"/>
    <cellStyle name="SAPBEXHLevel3 4 2 2 3 3" xfId="32815" xr:uid="{00000000-0005-0000-0000-00000F740000}"/>
    <cellStyle name="SAPBEXHLevel3 4 2 2 4" xfId="20485" xr:uid="{00000000-0005-0000-0000-000010740000}"/>
    <cellStyle name="SAPBEXHLevel3 4 2 2 4 2" xfId="26253" xr:uid="{00000000-0005-0000-0000-000011740000}"/>
    <cellStyle name="SAPBEXHLevel3 4 2 2 4 3" xfId="33957" xr:uid="{00000000-0005-0000-0000-000012740000}"/>
    <cellStyle name="SAPBEXHLevel3 4 2 2 5" xfId="15737" xr:uid="{00000000-0005-0000-0000-000013740000}"/>
    <cellStyle name="SAPBEXHLevel3 4 2 2 5 2" xfId="29478" xr:uid="{00000000-0005-0000-0000-000014740000}"/>
    <cellStyle name="SAPBEXHLevel3 4 2 2 6" xfId="21800" xr:uid="{00000000-0005-0000-0000-000015740000}"/>
    <cellStyle name="SAPBEXHLevel3 4 2 2 6 2" xfId="35263" xr:uid="{00000000-0005-0000-0000-000016740000}"/>
    <cellStyle name="SAPBEXHLevel3 4 2 2 7" xfId="27552" xr:uid="{00000000-0005-0000-0000-000017740000}"/>
    <cellStyle name="SAPBEXHLevel3 4 2 3" xfId="6257" xr:uid="{00000000-0005-0000-0000-000018740000}"/>
    <cellStyle name="SAPBEXHLevel3 4 2 3 2" xfId="19635" xr:uid="{00000000-0005-0000-0000-000019740000}"/>
    <cellStyle name="SAPBEXHLevel3 4 2 3 2 2" xfId="25405" xr:uid="{00000000-0005-0000-0000-00001A740000}"/>
    <cellStyle name="SAPBEXHLevel3 4 2 3 2 3" xfId="33108" xr:uid="{00000000-0005-0000-0000-00001B740000}"/>
    <cellStyle name="SAPBEXHLevel3 4 2 3 3" xfId="20368" xr:uid="{00000000-0005-0000-0000-00001C740000}"/>
    <cellStyle name="SAPBEXHLevel3 4 2 3 3 2" xfId="26138" xr:uid="{00000000-0005-0000-0000-00001D740000}"/>
    <cellStyle name="SAPBEXHLevel3 4 2 3 3 3" xfId="33841" xr:uid="{00000000-0005-0000-0000-00001E740000}"/>
    <cellStyle name="SAPBEXHLevel3 4 2 3 4" xfId="16086" xr:uid="{00000000-0005-0000-0000-00001F740000}"/>
    <cellStyle name="SAPBEXHLevel3 4 2 3 4 2" xfId="29751" xr:uid="{00000000-0005-0000-0000-000020740000}"/>
    <cellStyle name="SAPBEXHLevel3 4 2 3 5" xfId="22073" xr:uid="{00000000-0005-0000-0000-000021740000}"/>
    <cellStyle name="SAPBEXHLevel3 4 2 3 5 2" xfId="35536" xr:uid="{00000000-0005-0000-0000-000022740000}"/>
    <cellStyle name="SAPBEXHLevel3 4 2 3 6" xfId="27825" xr:uid="{00000000-0005-0000-0000-000023740000}"/>
    <cellStyle name="SAPBEXHLevel3 4 2 4" xfId="18680" xr:uid="{00000000-0005-0000-0000-000024740000}"/>
    <cellStyle name="SAPBEXHLevel3 4 2 4 2" xfId="24452" xr:uid="{00000000-0005-0000-0000-000025740000}"/>
    <cellStyle name="SAPBEXHLevel3 4 2 4 3" xfId="32154" xr:uid="{00000000-0005-0000-0000-000026740000}"/>
    <cellStyle name="SAPBEXHLevel3 4 2 5" xfId="17197" xr:uid="{00000000-0005-0000-0000-000027740000}"/>
    <cellStyle name="SAPBEXHLevel3 4 2 5 2" xfId="23035" xr:uid="{00000000-0005-0000-0000-000028740000}"/>
    <cellStyle name="SAPBEXHLevel3 4 2 5 2 2" xfId="36498" xr:uid="{00000000-0005-0000-0000-000029740000}"/>
    <cellStyle name="SAPBEXHLevel3 4 2 5 3" xfId="30718" xr:uid="{00000000-0005-0000-0000-00002A740000}"/>
    <cellStyle name="SAPBEXHLevel3 4 2 6" xfId="14998" xr:uid="{00000000-0005-0000-0000-00002B740000}"/>
    <cellStyle name="SAPBEXHLevel3 4 2 6 2" xfId="28851" xr:uid="{00000000-0005-0000-0000-00002C740000}"/>
    <cellStyle name="SAPBEXHLevel3 4 2 7" xfId="21172" xr:uid="{00000000-0005-0000-0000-00002D740000}"/>
    <cellStyle name="SAPBEXHLevel3 4 2 7 2" xfId="34635" xr:uid="{00000000-0005-0000-0000-00002E740000}"/>
    <cellStyle name="SAPBEXHLevel3 4 2 8" xfId="26926" xr:uid="{00000000-0005-0000-0000-00002F740000}"/>
    <cellStyle name="SAPBEXHLevel3 4 3" xfId="5421" xr:uid="{00000000-0005-0000-0000-000030740000}"/>
    <cellStyle name="SAPBEXHLevel3 4 3 2" xfId="6508" xr:uid="{00000000-0005-0000-0000-000031740000}"/>
    <cellStyle name="SAPBEXHLevel3 4 3 2 2" xfId="19868" xr:uid="{00000000-0005-0000-0000-000032740000}"/>
    <cellStyle name="SAPBEXHLevel3 4 3 2 2 2" xfId="25638" xr:uid="{00000000-0005-0000-0000-000033740000}"/>
    <cellStyle name="SAPBEXHLevel3 4 3 2 2 3" xfId="33341" xr:uid="{00000000-0005-0000-0000-000034740000}"/>
    <cellStyle name="SAPBEXHLevel3 4 3 2 3" xfId="17552" xr:uid="{00000000-0005-0000-0000-000035740000}"/>
    <cellStyle name="SAPBEXHLevel3 4 3 2 3 2" xfId="23373" xr:uid="{00000000-0005-0000-0000-000036740000}"/>
    <cellStyle name="SAPBEXHLevel3 4 3 2 3 2 2" xfId="36836" xr:uid="{00000000-0005-0000-0000-000037740000}"/>
    <cellStyle name="SAPBEXHLevel3 4 3 2 3 3" xfId="31061" xr:uid="{00000000-0005-0000-0000-000038740000}"/>
    <cellStyle name="SAPBEXHLevel3 4 3 2 4" xfId="16337" xr:uid="{00000000-0005-0000-0000-000039740000}"/>
    <cellStyle name="SAPBEXHLevel3 4 3 2 4 2" xfId="29976" xr:uid="{00000000-0005-0000-0000-00003A740000}"/>
    <cellStyle name="SAPBEXHLevel3 4 3 2 5" xfId="22298" xr:uid="{00000000-0005-0000-0000-00003B740000}"/>
    <cellStyle name="SAPBEXHLevel3 4 3 2 5 2" xfId="35761" xr:uid="{00000000-0005-0000-0000-00003C740000}"/>
    <cellStyle name="SAPBEXHLevel3 4 3 2 6" xfId="28050" xr:uid="{00000000-0005-0000-0000-00003D740000}"/>
    <cellStyle name="SAPBEXHLevel3 4 3 3" xfId="18916" xr:uid="{00000000-0005-0000-0000-00003E740000}"/>
    <cellStyle name="SAPBEXHLevel3 4 3 3 2" xfId="24688" xr:uid="{00000000-0005-0000-0000-00003F740000}"/>
    <cellStyle name="SAPBEXHLevel3 4 3 3 3" xfId="32390" xr:uid="{00000000-0005-0000-0000-000040740000}"/>
    <cellStyle name="SAPBEXHLevel3 4 3 4" xfId="18534" xr:uid="{00000000-0005-0000-0000-000041740000}"/>
    <cellStyle name="SAPBEXHLevel3 4 3 4 2" xfId="24307" xr:uid="{00000000-0005-0000-0000-000042740000}"/>
    <cellStyle name="SAPBEXHLevel3 4 3 4 3" xfId="32008" xr:uid="{00000000-0005-0000-0000-000043740000}"/>
    <cellStyle name="SAPBEXHLevel3 4 3 5" xfId="15251" xr:uid="{00000000-0005-0000-0000-000044740000}"/>
    <cellStyle name="SAPBEXHLevel3 4 3 5 2" xfId="29078" xr:uid="{00000000-0005-0000-0000-000045740000}"/>
    <cellStyle name="SAPBEXHLevel3 4 3 6" xfId="21399" xr:uid="{00000000-0005-0000-0000-000046740000}"/>
    <cellStyle name="SAPBEXHLevel3 4 3 6 2" xfId="34862" xr:uid="{00000000-0005-0000-0000-000047740000}"/>
    <cellStyle name="SAPBEXHLevel3 4 3 7" xfId="27151" xr:uid="{00000000-0005-0000-0000-000048740000}"/>
    <cellStyle name="SAPBEXHLevel3 4 4" xfId="6007" xr:uid="{00000000-0005-0000-0000-000049740000}"/>
    <cellStyle name="SAPBEXHLevel3 4 4 2" xfId="19427" xr:uid="{00000000-0005-0000-0000-00004A740000}"/>
    <cellStyle name="SAPBEXHLevel3 4 4 2 2" xfId="25197" xr:uid="{00000000-0005-0000-0000-00004B740000}"/>
    <cellStyle name="SAPBEXHLevel3 4 4 2 3" xfId="32900" xr:uid="{00000000-0005-0000-0000-00004C740000}"/>
    <cellStyle name="SAPBEXHLevel3 4 4 3" xfId="18401" xr:uid="{00000000-0005-0000-0000-00004D740000}"/>
    <cellStyle name="SAPBEXHLevel3 4 4 3 2" xfId="24180" xr:uid="{00000000-0005-0000-0000-00004E740000}"/>
    <cellStyle name="SAPBEXHLevel3 4 4 3 3" xfId="31881" xr:uid="{00000000-0005-0000-0000-00004F740000}"/>
    <cellStyle name="SAPBEXHLevel3 4 4 4" xfId="15836" xr:uid="{00000000-0005-0000-0000-000050740000}"/>
    <cellStyle name="SAPBEXHLevel3 4 4 4 2" xfId="29557" xr:uid="{00000000-0005-0000-0000-000051740000}"/>
    <cellStyle name="SAPBEXHLevel3 4 4 5" xfId="21879" xr:uid="{00000000-0005-0000-0000-000052740000}"/>
    <cellStyle name="SAPBEXHLevel3 4 4 5 2" xfId="35342" xr:uid="{00000000-0005-0000-0000-000053740000}"/>
    <cellStyle name="SAPBEXHLevel3 4 4 6" xfId="27631" xr:uid="{00000000-0005-0000-0000-000054740000}"/>
    <cellStyle name="SAPBEXHLevel3 4 5" xfId="18015" xr:uid="{00000000-0005-0000-0000-000055740000}"/>
    <cellStyle name="SAPBEXHLevel3 4 5 2" xfId="23820" xr:uid="{00000000-0005-0000-0000-000056740000}"/>
    <cellStyle name="SAPBEXHLevel3 4 5 3" xfId="31517" xr:uid="{00000000-0005-0000-0000-000057740000}"/>
    <cellStyle name="SAPBEXHLevel3 4 6" xfId="18206" xr:uid="{00000000-0005-0000-0000-000058740000}"/>
    <cellStyle name="SAPBEXHLevel3 4 6 2" xfId="24000" xr:uid="{00000000-0005-0000-0000-000059740000}"/>
    <cellStyle name="SAPBEXHLevel3 4 6 3" xfId="31699" xr:uid="{00000000-0005-0000-0000-00005A740000}"/>
    <cellStyle name="SAPBEXHLevel3 4 7" xfId="14109" xr:uid="{00000000-0005-0000-0000-00005B740000}"/>
    <cellStyle name="SAPBEXHLevel3 4 7 2" xfId="28610" xr:uid="{00000000-0005-0000-0000-00005C740000}"/>
    <cellStyle name="SAPBEXHLevel3 4 8" xfId="20969" xr:uid="{00000000-0005-0000-0000-00005D740000}"/>
    <cellStyle name="SAPBEXHLevel3 4 8 2" xfId="34432" xr:uid="{00000000-0005-0000-0000-00005E740000}"/>
    <cellStyle name="SAPBEXHLevel3 4 9" xfId="26736" xr:uid="{00000000-0005-0000-0000-00005F740000}"/>
    <cellStyle name="SAPBEXHLevel3 5" xfId="5550" xr:uid="{00000000-0005-0000-0000-000060740000}"/>
    <cellStyle name="SAPBEXHLevel3 5 2" xfId="6637" xr:uid="{00000000-0005-0000-0000-000061740000}"/>
    <cellStyle name="SAPBEXHLevel3 5 2 2" xfId="19979" xr:uid="{00000000-0005-0000-0000-000062740000}"/>
    <cellStyle name="SAPBEXHLevel3 5 2 2 2" xfId="25749" xr:uid="{00000000-0005-0000-0000-000063740000}"/>
    <cellStyle name="SAPBEXHLevel3 5 2 2 3" xfId="33452" xr:uid="{00000000-0005-0000-0000-000064740000}"/>
    <cellStyle name="SAPBEXHLevel3 5 2 3" xfId="20516" xr:uid="{00000000-0005-0000-0000-000065740000}"/>
    <cellStyle name="SAPBEXHLevel3 5 2 3 2" xfId="26281" xr:uid="{00000000-0005-0000-0000-000066740000}"/>
    <cellStyle name="SAPBEXHLevel3 5 2 3 3" xfId="33985" xr:uid="{00000000-0005-0000-0000-000067740000}"/>
    <cellStyle name="SAPBEXHLevel3 5 2 4" xfId="16465" xr:uid="{00000000-0005-0000-0000-000068740000}"/>
    <cellStyle name="SAPBEXHLevel3 5 2 4 2" xfId="30082" xr:uid="{00000000-0005-0000-0000-000069740000}"/>
    <cellStyle name="SAPBEXHLevel3 5 2 5" xfId="22405" xr:uid="{00000000-0005-0000-0000-00006A740000}"/>
    <cellStyle name="SAPBEXHLevel3 5 2 5 2" xfId="35868" xr:uid="{00000000-0005-0000-0000-00006B740000}"/>
    <cellStyle name="SAPBEXHLevel3 5 2 6" xfId="28157" xr:uid="{00000000-0005-0000-0000-00006C740000}"/>
    <cellStyle name="SAPBEXHLevel3 5 2 7" xfId="11651" xr:uid="{00000000-0005-0000-0000-00006D740000}"/>
    <cellStyle name="SAPBEXHLevel3 5 3" xfId="19030" xr:uid="{00000000-0005-0000-0000-00006E740000}"/>
    <cellStyle name="SAPBEXHLevel3 5 3 2" xfId="24802" xr:uid="{00000000-0005-0000-0000-00006F740000}"/>
    <cellStyle name="SAPBEXHLevel3 5 3 3" xfId="32504" xr:uid="{00000000-0005-0000-0000-000070740000}"/>
    <cellStyle name="SAPBEXHLevel3 5 4" xfId="17470" xr:uid="{00000000-0005-0000-0000-000071740000}"/>
    <cellStyle name="SAPBEXHLevel3 5 4 2" xfId="23294" xr:uid="{00000000-0005-0000-0000-000072740000}"/>
    <cellStyle name="SAPBEXHLevel3 5 4 2 2" xfId="36757" xr:uid="{00000000-0005-0000-0000-000073740000}"/>
    <cellStyle name="SAPBEXHLevel3 5 4 3" xfId="30982" xr:uid="{00000000-0005-0000-0000-000074740000}"/>
    <cellStyle name="SAPBEXHLevel3 5 5" xfId="15379" xr:uid="{00000000-0005-0000-0000-000075740000}"/>
    <cellStyle name="SAPBEXHLevel3 5 5 2" xfId="29184" xr:uid="{00000000-0005-0000-0000-000076740000}"/>
    <cellStyle name="SAPBEXHLevel3 5 6" xfId="21506" xr:uid="{00000000-0005-0000-0000-000077740000}"/>
    <cellStyle name="SAPBEXHLevel3 5 6 2" xfId="34969" xr:uid="{00000000-0005-0000-0000-000078740000}"/>
    <cellStyle name="SAPBEXHLevel3 5 7" xfId="27258" xr:uid="{00000000-0005-0000-0000-000079740000}"/>
    <cellStyle name="SAPBEXHLevel3 5 8" xfId="10990" xr:uid="{00000000-0005-0000-0000-00007A740000}"/>
    <cellStyle name="SAPBEXHLevel3 6" xfId="17035" xr:uid="{00000000-0005-0000-0000-00007B740000}"/>
    <cellStyle name="SAPBEXHLevel3 6 2" xfId="22881" xr:uid="{00000000-0005-0000-0000-00007C740000}"/>
    <cellStyle name="SAPBEXHLevel3 6 2 2" xfId="36344" xr:uid="{00000000-0005-0000-0000-00007D740000}"/>
    <cellStyle name="SAPBEXHLevel3 6 3" xfId="30562" xr:uid="{00000000-0005-0000-0000-00007E740000}"/>
    <cellStyle name="SAPBEXHLevel3 7" xfId="17111" xr:uid="{00000000-0005-0000-0000-00007F740000}"/>
    <cellStyle name="SAPBEXHLevel3 7 2" xfId="22952" xr:uid="{00000000-0005-0000-0000-000080740000}"/>
    <cellStyle name="SAPBEXHLevel3 7 2 2" xfId="36415" xr:uid="{00000000-0005-0000-0000-000081740000}"/>
    <cellStyle name="SAPBEXHLevel3 7 3" xfId="30633" xr:uid="{00000000-0005-0000-0000-000082740000}"/>
    <cellStyle name="SAPBEXHLevel3 8" xfId="12002" xr:uid="{00000000-0005-0000-0000-000083740000}"/>
    <cellStyle name="SAPBEXHLevel3 8 2" xfId="28539" xr:uid="{00000000-0005-0000-0000-000084740000}"/>
    <cellStyle name="SAPBEXHLevel3 9" xfId="7286" xr:uid="{00000000-0005-0000-0000-000085740000}"/>
    <cellStyle name="SAPBEXHLevel3X" xfId="402" xr:uid="{00000000-0005-0000-0000-000086740000}"/>
    <cellStyle name="SAPBEXHLevel3X 10" xfId="12114" xr:uid="{00000000-0005-0000-0000-000087740000}"/>
    <cellStyle name="SAPBEXHLevel3X 10 2" xfId="28560" xr:uid="{00000000-0005-0000-0000-000088740000}"/>
    <cellStyle name="SAPBEXHLevel3X 11" xfId="7287" xr:uid="{00000000-0005-0000-0000-000089740000}"/>
    <cellStyle name="SAPBEXHLevel3X 12" xfId="37384" xr:uid="{00000000-0005-0000-0000-00008A740000}"/>
    <cellStyle name="SAPBEXHLevel3X 2" xfId="645" xr:uid="{00000000-0005-0000-0000-00008B740000}"/>
    <cellStyle name="SAPBEXHLevel3X 2 2" xfId="993" xr:uid="{00000000-0005-0000-0000-00008C740000}"/>
    <cellStyle name="SAPBEXHLevel3X 2 2 2" xfId="5134" xr:uid="{00000000-0005-0000-0000-00008D740000}"/>
    <cellStyle name="SAPBEXHLevel3X 2 2 2 2" xfId="5722" xr:uid="{00000000-0005-0000-0000-00008E740000}"/>
    <cellStyle name="SAPBEXHLevel3X 2 2 2 2 2" xfId="6809" xr:uid="{00000000-0005-0000-0000-00008F740000}"/>
    <cellStyle name="SAPBEXHLevel3X 2 2 2 2 2 2" xfId="20131" xr:uid="{00000000-0005-0000-0000-000090740000}"/>
    <cellStyle name="SAPBEXHLevel3X 2 2 2 2 2 2 2" xfId="25901" xr:uid="{00000000-0005-0000-0000-000091740000}"/>
    <cellStyle name="SAPBEXHLevel3X 2 2 2 2 2 2 3" xfId="33604" xr:uid="{00000000-0005-0000-0000-000092740000}"/>
    <cellStyle name="SAPBEXHLevel3X 2 2 2 2 2 3" xfId="18289" xr:uid="{00000000-0005-0000-0000-000093740000}"/>
    <cellStyle name="SAPBEXHLevel3X 2 2 2 2 2 3 2" xfId="24071" xr:uid="{00000000-0005-0000-0000-000094740000}"/>
    <cellStyle name="SAPBEXHLevel3X 2 2 2 2 2 3 3" xfId="31772" xr:uid="{00000000-0005-0000-0000-000095740000}"/>
    <cellStyle name="SAPBEXHLevel3X 2 2 2 2 2 4" xfId="16637" xr:uid="{00000000-0005-0000-0000-000096740000}"/>
    <cellStyle name="SAPBEXHLevel3X 2 2 2 2 2 4 2" xfId="30224" xr:uid="{00000000-0005-0000-0000-000097740000}"/>
    <cellStyle name="SAPBEXHLevel3X 2 2 2 2 2 5" xfId="22547" xr:uid="{00000000-0005-0000-0000-000098740000}"/>
    <cellStyle name="SAPBEXHLevel3X 2 2 2 2 2 5 2" xfId="36010" xr:uid="{00000000-0005-0000-0000-000099740000}"/>
    <cellStyle name="SAPBEXHLevel3X 2 2 2 2 2 6" xfId="28299" xr:uid="{00000000-0005-0000-0000-00009A740000}"/>
    <cellStyle name="SAPBEXHLevel3X 2 2 2 2 3" xfId="19181" xr:uid="{00000000-0005-0000-0000-00009B740000}"/>
    <cellStyle name="SAPBEXHLevel3X 2 2 2 2 3 2" xfId="24952" xr:uid="{00000000-0005-0000-0000-00009C740000}"/>
    <cellStyle name="SAPBEXHLevel3X 2 2 2 2 3 3" xfId="32654" xr:uid="{00000000-0005-0000-0000-00009D740000}"/>
    <cellStyle name="SAPBEXHLevel3X 2 2 2 2 4" xfId="17113" xr:uid="{00000000-0005-0000-0000-00009E740000}"/>
    <cellStyle name="SAPBEXHLevel3X 2 2 2 2 4 2" xfId="22954" xr:uid="{00000000-0005-0000-0000-00009F740000}"/>
    <cellStyle name="SAPBEXHLevel3X 2 2 2 2 4 2 2" xfId="36417" xr:uid="{00000000-0005-0000-0000-0000A0740000}"/>
    <cellStyle name="SAPBEXHLevel3X 2 2 2 2 4 3" xfId="30635" xr:uid="{00000000-0005-0000-0000-0000A1740000}"/>
    <cellStyle name="SAPBEXHLevel3X 2 2 2 2 5" xfId="15551" xr:uid="{00000000-0005-0000-0000-0000A2740000}"/>
    <cellStyle name="SAPBEXHLevel3X 2 2 2 2 5 2" xfId="29326" xr:uid="{00000000-0005-0000-0000-0000A3740000}"/>
    <cellStyle name="SAPBEXHLevel3X 2 2 2 2 6" xfId="21648" xr:uid="{00000000-0005-0000-0000-0000A4740000}"/>
    <cellStyle name="SAPBEXHLevel3X 2 2 2 2 6 2" xfId="35111" xr:uid="{00000000-0005-0000-0000-0000A5740000}"/>
    <cellStyle name="SAPBEXHLevel3X 2 2 2 2 7" xfId="27400" xr:uid="{00000000-0005-0000-0000-0000A6740000}"/>
    <cellStyle name="SAPBEXHLevel3X 2 2 2 3" xfId="5894" xr:uid="{00000000-0005-0000-0000-0000A7740000}"/>
    <cellStyle name="SAPBEXHLevel3X 2 2 2 3 2" xfId="6981" xr:uid="{00000000-0005-0000-0000-0000A8740000}"/>
    <cellStyle name="SAPBEXHLevel3X 2 2 2 3 2 2" xfId="20277" xr:uid="{00000000-0005-0000-0000-0000A9740000}"/>
    <cellStyle name="SAPBEXHLevel3X 2 2 2 3 2 2 2" xfId="26047" xr:uid="{00000000-0005-0000-0000-0000AA740000}"/>
    <cellStyle name="SAPBEXHLevel3X 2 2 2 3 2 2 3" xfId="33750" xr:uid="{00000000-0005-0000-0000-0000AB740000}"/>
    <cellStyle name="SAPBEXHLevel3X 2 2 2 3 2 3" xfId="17460" xr:uid="{00000000-0005-0000-0000-0000AC740000}"/>
    <cellStyle name="SAPBEXHLevel3X 2 2 2 3 2 3 2" xfId="23284" xr:uid="{00000000-0005-0000-0000-0000AD740000}"/>
    <cellStyle name="SAPBEXHLevel3X 2 2 2 3 2 3 2 2" xfId="36747" xr:uid="{00000000-0005-0000-0000-0000AE740000}"/>
    <cellStyle name="SAPBEXHLevel3X 2 2 2 3 2 3 3" xfId="30972" xr:uid="{00000000-0005-0000-0000-0000AF740000}"/>
    <cellStyle name="SAPBEXHLevel3X 2 2 2 3 2 4" xfId="16809" xr:uid="{00000000-0005-0000-0000-0000B0740000}"/>
    <cellStyle name="SAPBEXHLevel3X 2 2 2 3 2 4 2" xfId="30362" xr:uid="{00000000-0005-0000-0000-0000B1740000}"/>
    <cellStyle name="SAPBEXHLevel3X 2 2 2 3 2 5" xfId="22685" xr:uid="{00000000-0005-0000-0000-0000B2740000}"/>
    <cellStyle name="SAPBEXHLevel3X 2 2 2 3 2 5 2" xfId="36148" xr:uid="{00000000-0005-0000-0000-0000B3740000}"/>
    <cellStyle name="SAPBEXHLevel3X 2 2 2 3 2 6" xfId="28437" xr:uid="{00000000-0005-0000-0000-0000B4740000}"/>
    <cellStyle name="SAPBEXHLevel3X 2 2 2 3 3" xfId="19328" xr:uid="{00000000-0005-0000-0000-0000B5740000}"/>
    <cellStyle name="SAPBEXHLevel3X 2 2 2 3 3 2" xfId="25099" xr:uid="{00000000-0005-0000-0000-0000B6740000}"/>
    <cellStyle name="SAPBEXHLevel3X 2 2 2 3 3 3" xfId="32801" xr:uid="{00000000-0005-0000-0000-0000B7740000}"/>
    <cellStyle name="SAPBEXHLevel3X 2 2 2 3 4" xfId="18293" xr:uid="{00000000-0005-0000-0000-0000B8740000}"/>
    <cellStyle name="SAPBEXHLevel3X 2 2 2 3 4 2" xfId="24075" xr:uid="{00000000-0005-0000-0000-0000B9740000}"/>
    <cellStyle name="SAPBEXHLevel3X 2 2 2 3 4 3" xfId="31776" xr:uid="{00000000-0005-0000-0000-0000BA740000}"/>
    <cellStyle name="SAPBEXHLevel3X 2 2 2 3 5" xfId="15723" xr:uid="{00000000-0005-0000-0000-0000BB740000}"/>
    <cellStyle name="SAPBEXHLevel3X 2 2 2 3 5 2" xfId="29464" xr:uid="{00000000-0005-0000-0000-0000BC740000}"/>
    <cellStyle name="SAPBEXHLevel3X 2 2 2 3 6" xfId="21786" xr:uid="{00000000-0005-0000-0000-0000BD740000}"/>
    <cellStyle name="SAPBEXHLevel3X 2 2 2 3 6 2" xfId="35249" xr:uid="{00000000-0005-0000-0000-0000BE740000}"/>
    <cellStyle name="SAPBEXHLevel3X 2 2 2 3 7" xfId="27538" xr:uid="{00000000-0005-0000-0000-0000BF740000}"/>
    <cellStyle name="SAPBEXHLevel3X 2 2 2 4" xfId="6226" xr:uid="{00000000-0005-0000-0000-0000C0740000}"/>
    <cellStyle name="SAPBEXHLevel3X 2 2 2 4 2" xfId="19617" xr:uid="{00000000-0005-0000-0000-0000C1740000}"/>
    <cellStyle name="SAPBEXHLevel3X 2 2 2 4 2 2" xfId="25387" xr:uid="{00000000-0005-0000-0000-0000C2740000}"/>
    <cellStyle name="SAPBEXHLevel3X 2 2 2 4 2 3" xfId="33090" xr:uid="{00000000-0005-0000-0000-0000C3740000}"/>
    <cellStyle name="SAPBEXHLevel3X 2 2 2 4 3" xfId="20812" xr:uid="{00000000-0005-0000-0000-0000C4740000}"/>
    <cellStyle name="SAPBEXHLevel3X 2 2 2 4 3 2" xfId="26573" xr:uid="{00000000-0005-0000-0000-0000C5740000}"/>
    <cellStyle name="SAPBEXHLevel3X 2 2 2 4 3 3" xfId="34278" xr:uid="{00000000-0005-0000-0000-0000C6740000}"/>
    <cellStyle name="SAPBEXHLevel3X 2 2 2 4 4" xfId="16055" xr:uid="{00000000-0005-0000-0000-0000C7740000}"/>
    <cellStyle name="SAPBEXHLevel3X 2 2 2 4 4 2" xfId="29737" xr:uid="{00000000-0005-0000-0000-0000C8740000}"/>
    <cellStyle name="SAPBEXHLevel3X 2 2 2 4 5" xfId="22059" xr:uid="{00000000-0005-0000-0000-0000C9740000}"/>
    <cellStyle name="SAPBEXHLevel3X 2 2 2 4 5 2" xfId="35522" xr:uid="{00000000-0005-0000-0000-0000CA740000}"/>
    <cellStyle name="SAPBEXHLevel3X 2 2 2 4 6" xfId="27811" xr:uid="{00000000-0005-0000-0000-0000CB740000}"/>
    <cellStyle name="SAPBEXHLevel3X 2 2 2 5" xfId="18665" xr:uid="{00000000-0005-0000-0000-0000CC740000}"/>
    <cellStyle name="SAPBEXHLevel3X 2 2 2 5 2" xfId="24437" xr:uid="{00000000-0005-0000-0000-0000CD740000}"/>
    <cellStyle name="SAPBEXHLevel3X 2 2 2 5 3" xfId="32139" xr:uid="{00000000-0005-0000-0000-0000CE740000}"/>
    <cellStyle name="SAPBEXHLevel3X 2 2 2 6" xfId="20627" xr:uid="{00000000-0005-0000-0000-0000CF740000}"/>
    <cellStyle name="SAPBEXHLevel3X 2 2 2 6 2" xfId="26391" xr:uid="{00000000-0005-0000-0000-0000D0740000}"/>
    <cellStyle name="SAPBEXHLevel3X 2 2 2 6 3" xfId="34096" xr:uid="{00000000-0005-0000-0000-0000D1740000}"/>
    <cellStyle name="SAPBEXHLevel3X 2 2 2 7" xfId="14964" xr:uid="{00000000-0005-0000-0000-0000D2740000}"/>
    <cellStyle name="SAPBEXHLevel3X 2 2 2 7 2" xfId="28837" xr:uid="{00000000-0005-0000-0000-0000D3740000}"/>
    <cellStyle name="SAPBEXHLevel3X 2 2 2 8" xfId="21158" xr:uid="{00000000-0005-0000-0000-0000D4740000}"/>
    <cellStyle name="SAPBEXHLevel3X 2 2 2 8 2" xfId="34621" xr:uid="{00000000-0005-0000-0000-0000D5740000}"/>
    <cellStyle name="SAPBEXHLevel3X 2 2 2 9" xfId="26912" xr:uid="{00000000-0005-0000-0000-0000D6740000}"/>
    <cellStyle name="SAPBEXHLevel3X 2 2 3" xfId="5360" xr:uid="{00000000-0005-0000-0000-0000D7740000}"/>
    <cellStyle name="SAPBEXHLevel3X 2 2 3 2" xfId="6447" xr:uid="{00000000-0005-0000-0000-0000D8740000}"/>
    <cellStyle name="SAPBEXHLevel3X 2 2 3 2 2" xfId="19812" xr:uid="{00000000-0005-0000-0000-0000D9740000}"/>
    <cellStyle name="SAPBEXHLevel3X 2 2 3 2 2 2" xfId="25582" xr:uid="{00000000-0005-0000-0000-0000DA740000}"/>
    <cellStyle name="SAPBEXHLevel3X 2 2 3 2 2 3" xfId="33285" xr:uid="{00000000-0005-0000-0000-0000DB740000}"/>
    <cellStyle name="SAPBEXHLevel3X 2 2 3 2 3" xfId="19075" xr:uid="{00000000-0005-0000-0000-0000DC740000}"/>
    <cellStyle name="SAPBEXHLevel3X 2 2 3 2 3 2" xfId="24847" xr:uid="{00000000-0005-0000-0000-0000DD740000}"/>
    <cellStyle name="SAPBEXHLevel3X 2 2 3 2 3 3" xfId="32549" xr:uid="{00000000-0005-0000-0000-0000DE740000}"/>
    <cellStyle name="SAPBEXHLevel3X 2 2 3 2 4" xfId="16276" xr:uid="{00000000-0005-0000-0000-0000DF740000}"/>
    <cellStyle name="SAPBEXHLevel3X 2 2 3 2 4 2" xfId="29922" xr:uid="{00000000-0005-0000-0000-0000E0740000}"/>
    <cellStyle name="SAPBEXHLevel3X 2 2 3 2 5" xfId="22244" xr:uid="{00000000-0005-0000-0000-0000E1740000}"/>
    <cellStyle name="SAPBEXHLevel3X 2 2 3 2 5 2" xfId="35707" xr:uid="{00000000-0005-0000-0000-0000E2740000}"/>
    <cellStyle name="SAPBEXHLevel3X 2 2 3 2 6" xfId="27996" xr:uid="{00000000-0005-0000-0000-0000E3740000}"/>
    <cellStyle name="SAPBEXHLevel3X 2 2 3 3" xfId="18861" xr:uid="{00000000-0005-0000-0000-0000E4740000}"/>
    <cellStyle name="SAPBEXHLevel3X 2 2 3 3 2" xfId="24633" xr:uid="{00000000-0005-0000-0000-0000E5740000}"/>
    <cellStyle name="SAPBEXHLevel3X 2 2 3 3 3" xfId="32335" xr:uid="{00000000-0005-0000-0000-0000E6740000}"/>
    <cellStyle name="SAPBEXHLevel3X 2 2 3 4" xfId="17968" xr:uid="{00000000-0005-0000-0000-0000E7740000}"/>
    <cellStyle name="SAPBEXHLevel3X 2 2 3 4 2" xfId="23776" xr:uid="{00000000-0005-0000-0000-0000E8740000}"/>
    <cellStyle name="SAPBEXHLevel3X 2 2 3 4 2 2" xfId="37239" xr:uid="{00000000-0005-0000-0000-0000E9740000}"/>
    <cellStyle name="SAPBEXHLevel3X 2 2 3 4 3" xfId="31472" xr:uid="{00000000-0005-0000-0000-0000EA740000}"/>
    <cellStyle name="SAPBEXHLevel3X 2 2 3 5" xfId="15190" xr:uid="{00000000-0005-0000-0000-0000EB740000}"/>
    <cellStyle name="SAPBEXHLevel3X 2 2 3 5 2" xfId="29024" xr:uid="{00000000-0005-0000-0000-0000EC740000}"/>
    <cellStyle name="SAPBEXHLevel3X 2 2 3 6" xfId="21345" xr:uid="{00000000-0005-0000-0000-0000ED740000}"/>
    <cellStyle name="SAPBEXHLevel3X 2 2 3 6 2" xfId="34808" xr:uid="{00000000-0005-0000-0000-0000EE740000}"/>
    <cellStyle name="SAPBEXHLevel3X 2 2 3 7" xfId="27097" xr:uid="{00000000-0005-0000-0000-0000EF740000}"/>
    <cellStyle name="SAPBEXHLevel3X 2 2 4" xfId="5463" xr:uid="{00000000-0005-0000-0000-0000F0740000}"/>
    <cellStyle name="SAPBEXHLevel3X 2 2 4 2" xfId="6550" xr:uid="{00000000-0005-0000-0000-0000F1740000}"/>
    <cellStyle name="SAPBEXHLevel3X 2 2 4 2 2" xfId="19907" xr:uid="{00000000-0005-0000-0000-0000F2740000}"/>
    <cellStyle name="SAPBEXHLevel3X 2 2 4 2 2 2" xfId="25677" xr:uid="{00000000-0005-0000-0000-0000F3740000}"/>
    <cellStyle name="SAPBEXHLevel3X 2 2 4 2 2 3" xfId="33380" xr:uid="{00000000-0005-0000-0000-0000F4740000}"/>
    <cellStyle name="SAPBEXHLevel3X 2 2 4 2 3" xfId="17750" xr:uid="{00000000-0005-0000-0000-0000F5740000}"/>
    <cellStyle name="SAPBEXHLevel3X 2 2 4 2 3 2" xfId="23565" xr:uid="{00000000-0005-0000-0000-0000F6740000}"/>
    <cellStyle name="SAPBEXHLevel3X 2 2 4 2 3 2 2" xfId="37028" xr:uid="{00000000-0005-0000-0000-0000F7740000}"/>
    <cellStyle name="SAPBEXHLevel3X 2 2 4 2 3 3" xfId="31256" xr:uid="{00000000-0005-0000-0000-0000F8740000}"/>
    <cellStyle name="SAPBEXHLevel3X 2 2 4 2 4" xfId="16379" xr:uid="{00000000-0005-0000-0000-0000F9740000}"/>
    <cellStyle name="SAPBEXHLevel3X 2 2 4 2 4 2" xfId="30014" xr:uid="{00000000-0005-0000-0000-0000FA740000}"/>
    <cellStyle name="SAPBEXHLevel3X 2 2 4 2 5" xfId="22336" xr:uid="{00000000-0005-0000-0000-0000FB740000}"/>
    <cellStyle name="SAPBEXHLevel3X 2 2 4 2 5 2" xfId="35799" xr:uid="{00000000-0005-0000-0000-0000FC740000}"/>
    <cellStyle name="SAPBEXHLevel3X 2 2 4 2 6" xfId="28088" xr:uid="{00000000-0005-0000-0000-0000FD740000}"/>
    <cellStyle name="SAPBEXHLevel3X 2 2 4 3" xfId="18956" xr:uid="{00000000-0005-0000-0000-0000FE740000}"/>
    <cellStyle name="SAPBEXHLevel3X 2 2 4 3 2" xfId="24728" xr:uid="{00000000-0005-0000-0000-0000FF740000}"/>
    <cellStyle name="SAPBEXHLevel3X 2 2 4 3 3" xfId="32430" xr:uid="{00000000-0005-0000-0000-000000750000}"/>
    <cellStyle name="SAPBEXHLevel3X 2 2 4 4" xfId="20515" xr:uid="{00000000-0005-0000-0000-000001750000}"/>
    <cellStyle name="SAPBEXHLevel3X 2 2 4 4 2" xfId="26280" xr:uid="{00000000-0005-0000-0000-000002750000}"/>
    <cellStyle name="SAPBEXHLevel3X 2 2 4 4 3" xfId="33984" xr:uid="{00000000-0005-0000-0000-000003750000}"/>
    <cellStyle name="SAPBEXHLevel3X 2 2 4 5" xfId="15293" xr:uid="{00000000-0005-0000-0000-000004750000}"/>
    <cellStyle name="SAPBEXHLevel3X 2 2 4 5 2" xfId="29116" xr:uid="{00000000-0005-0000-0000-000005750000}"/>
    <cellStyle name="SAPBEXHLevel3X 2 2 4 6" xfId="21437" xr:uid="{00000000-0005-0000-0000-000006750000}"/>
    <cellStyle name="SAPBEXHLevel3X 2 2 4 6 2" xfId="34900" xr:uid="{00000000-0005-0000-0000-000007750000}"/>
    <cellStyle name="SAPBEXHLevel3X 2 2 4 7" xfId="27189" xr:uid="{00000000-0005-0000-0000-000008750000}"/>
    <cellStyle name="SAPBEXHLevel3X 2 2 5" xfId="17284" xr:uid="{00000000-0005-0000-0000-000009750000}"/>
    <cellStyle name="SAPBEXHLevel3X 2 2 5 2" xfId="23114" xr:uid="{00000000-0005-0000-0000-00000A750000}"/>
    <cellStyle name="SAPBEXHLevel3X 2 2 5 2 2" xfId="36577" xr:uid="{00000000-0005-0000-0000-00000B750000}"/>
    <cellStyle name="SAPBEXHLevel3X 2 2 5 3" xfId="30801" xr:uid="{00000000-0005-0000-0000-00000C750000}"/>
    <cellStyle name="SAPBEXHLevel3X 2 2 6" xfId="17927" xr:uid="{00000000-0005-0000-0000-00000D750000}"/>
    <cellStyle name="SAPBEXHLevel3X 2 2 6 2" xfId="23737" xr:uid="{00000000-0005-0000-0000-00000E750000}"/>
    <cellStyle name="SAPBEXHLevel3X 2 2 6 2 2" xfId="37200" xr:uid="{00000000-0005-0000-0000-00000F750000}"/>
    <cellStyle name="SAPBEXHLevel3X 2 2 6 3" xfId="31431" xr:uid="{00000000-0005-0000-0000-000010750000}"/>
    <cellStyle name="SAPBEXHLevel3X 2 2 7" xfId="14241" xr:uid="{00000000-0005-0000-0000-000011750000}"/>
    <cellStyle name="SAPBEXHLevel3X 2 2 7 2" xfId="28628" xr:uid="{00000000-0005-0000-0000-000012750000}"/>
    <cellStyle name="SAPBEXHLevel3X 2 3" xfId="5100" xr:uid="{00000000-0005-0000-0000-000013750000}"/>
    <cellStyle name="SAPBEXHLevel3X 2 3 10" xfId="10704" xr:uid="{00000000-0005-0000-0000-000014750000}"/>
    <cellStyle name="SAPBEXHLevel3X 2 3 2" xfId="5688" xr:uid="{00000000-0005-0000-0000-000015750000}"/>
    <cellStyle name="SAPBEXHLevel3X 2 3 2 2" xfId="6775" xr:uid="{00000000-0005-0000-0000-000016750000}"/>
    <cellStyle name="SAPBEXHLevel3X 2 3 2 2 2" xfId="20097" xr:uid="{00000000-0005-0000-0000-000017750000}"/>
    <cellStyle name="SAPBEXHLevel3X 2 3 2 2 2 2" xfId="25867" xr:uid="{00000000-0005-0000-0000-000018750000}"/>
    <cellStyle name="SAPBEXHLevel3X 2 3 2 2 2 3" xfId="33570" xr:uid="{00000000-0005-0000-0000-000019750000}"/>
    <cellStyle name="SAPBEXHLevel3X 2 3 2 2 3" xfId="18102" xr:uid="{00000000-0005-0000-0000-00001A750000}"/>
    <cellStyle name="SAPBEXHLevel3X 2 3 2 2 3 2" xfId="23904" xr:uid="{00000000-0005-0000-0000-00001B750000}"/>
    <cellStyle name="SAPBEXHLevel3X 2 3 2 2 3 3" xfId="31601" xr:uid="{00000000-0005-0000-0000-00001C750000}"/>
    <cellStyle name="SAPBEXHLevel3X 2 3 2 2 4" xfId="16603" xr:uid="{00000000-0005-0000-0000-00001D750000}"/>
    <cellStyle name="SAPBEXHLevel3X 2 3 2 2 4 2" xfId="30190" xr:uid="{00000000-0005-0000-0000-00001E750000}"/>
    <cellStyle name="SAPBEXHLevel3X 2 3 2 2 5" xfId="22513" xr:uid="{00000000-0005-0000-0000-00001F750000}"/>
    <cellStyle name="SAPBEXHLevel3X 2 3 2 2 5 2" xfId="35976" xr:uid="{00000000-0005-0000-0000-000020750000}"/>
    <cellStyle name="SAPBEXHLevel3X 2 3 2 2 6" xfId="28265" xr:uid="{00000000-0005-0000-0000-000021750000}"/>
    <cellStyle name="SAPBEXHLevel3X 2 3 2 2 7" xfId="11725" xr:uid="{00000000-0005-0000-0000-000022750000}"/>
    <cellStyle name="SAPBEXHLevel3X 2 3 2 3" xfId="19147" xr:uid="{00000000-0005-0000-0000-000023750000}"/>
    <cellStyle name="SAPBEXHLevel3X 2 3 2 3 2" xfId="24918" xr:uid="{00000000-0005-0000-0000-000024750000}"/>
    <cellStyle name="SAPBEXHLevel3X 2 3 2 3 3" xfId="32620" xr:uid="{00000000-0005-0000-0000-000025750000}"/>
    <cellStyle name="SAPBEXHLevel3X 2 3 2 4" xfId="18730" xr:uid="{00000000-0005-0000-0000-000026750000}"/>
    <cellStyle name="SAPBEXHLevel3X 2 3 2 4 2" xfId="24502" xr:uid="{00000000-0005-0000-0000-000027750000}"/>
    <cellStyle name="SAPBEXHLevel3X 2 3 2 4 3" xfId="32204" xr:uid="{00000000-0005-0000-0000-000028750000}"/>
    <cellStyle name="SAPBEXHLevel3X 2 3 2 5" xfId="15517" xr:uid="{00000000-0005-0000-0000-000029750000}"/>
    <cellStyle name="SAPBEXHLevel3X 2 3 2 5 2" xfId="29292" xr:uid="{00000000-0005-0000-0000-00002A750000}"/>
    <cellStyle name="SAPBEXHLevel3X 2 3 2 6" xfId="21614" xr:uid="{00000000-0005-0000-0000-00002B750000}"/>
    <cellStyle name="SAPBEXHLevel3X 2 3 2 6 2" xfId="35077" xr:uid="{00000000-0005-0000-0000-00002C750000}"/>
    <cellStyle name="SAPBEXHLevel3X 2 3 2 7" xfId="27366" xr:uid="{00000000-0005-0000-0000-00002D750000}"/>
    <cellStyle name="SAPBEXHLevel3X 2 3 2 8" xfId="11064" xr:uid="{00000000-0005-0000-0000-00002E750000}"/>
    <cellStyle name="SAPBEXHLevel3X 2 3 3" xfId="5860" xr:uid="{00000000-0005-0000-0000-00002F750000}"/>
    <cellStyle name="SAPBEXHLevel3X 2 3 3 2" xfId="6947" xr:uid="{00000000-0005-0000-0000-000030750000}"/>
    <cellStyle name="SAPBEXHLevel3X 2 3 3 2 2" xfId="20243" xr:uid="{00000000-0005-0000-0000-000031750000}"/>
    <cellStyle name="SAPBEXHLevel3X 2 3 3 2 2 2" xfId="26013" xr:uid="{00000000-0005-0000-0000-000032750000}"/>
    <cellStyle name="SAPBEXHLevel3X 2 3 3 2 2 3" xfId="33716" xr:uid="{00000000-0005-0000-0000-000033750000}"/>
    <cellStyle name="SAPBEXHLevel3X 2 3 3 2 3" xfId="17229" xr:uid="{00000000-0005-0000-0000-000034750000}"/>
    <cellStyle name="SAPBEXHLevel3X 2 3 3 2 3 2" xfId="23065" xr:uid="{00000000-0005-0000-0000-000035750000}"/>
    <cellStyle name="SAPBEXHLevel3X 2 3 3 2 3 2 2" xfId="36528" xr:uid="{00000000-0005-0000-0000-000036750000}"/>
    <cellStyle name="SAPBEXHLevel3X 2 3 3 2 3 3" xfId="30748" xr:uid="{00000000-0005-0000-0000-000037750000}"/>
    <cellStyle name="SAPBEXHLevel3X 2 3 3 2 4" xfId="16775" xr:uid="{00000000-0005-0000-0000-000038750000}"/>
    <cellStyle name="SAPBEXHLevel3X 2 3 3 2 4 2" xfId="30328" xr:uid="{00000000-0005-0000-0000-000039750000}"/>
    <cellStyle name="SAPBEXHLevel3X 2 3 3 2 5" xfId="22651" xr:uid="{00000000-0005-0000-0000-00003A750000}"/>
    <cellStyle name="SAPBEXHLevel3X 2 3 3 2 5 2" xfId="36114" xr:uid="{00000000-0005-0000-0000-00003B750000}"/>
    <cellStyle name="SAPBEXHLevel3X 2 3 3 2 6" xfId="28403" xr:uid="{00000000-0005-0000-0000-00003C750000}"/>
    <cellStyle name="SAPBEXHLevel3X 2 3 3 2 7" xfId="11826" xr:uid="{00000000-0005-0000-0000-00003D750000}"/>
    <cellStyle name="SAPBEXHLevel3X 2 3 3 3" xfId="19294" xr:uid="{00000000-0005-0000-0000-00003E750000}"/>
    <cellStyle name="SAPBEXHLevel3X 2 3 3 3 2" xfId="25065" xr:uid="{00000000-0005-0000-0000-00003F750000}"/>
    <cellStyle name="SAPBEXHLevel3X 2 3 3 3 3" xfId="32767" xr:uid="{00000000-0005-0000-0000-000040750000}"/>
    <cellStyle name="SAPBEXHLevel3X 2 3 3 4" xfId="17361" xr:uid="{00000000-0005-0000-0000-000041750000}"/>
    <cellStyle name="SAPBEXHLevel3X 2 3 3 4 2" xfId="23190" xr:uid="{00000000-0005-0000-0000-000042750000}"/>
    <cellStyle name="SAPBEXHLevel3X 2 3 3 4 2 2" xfId="36653" xr:uid="{00000000-0005-0000-0000-000043750000}"/>
    <cellStyle name="SAPBEXHLevel3X 2 3 3 4 3" xfId="30877" xr:uid="{00000000-0005-0000-0000-000044750000}"/>
    <cellStyle name="SAPBEXHLevel3X 2 3 3 5" xfId="15689" xr:uid="{00000000-0005-0000-0000-000045750000}"/>
    <cellStyle name="SAPBEXHLevel3X 2 3 3 5 2" xfId="29430" xr:uid="{00000000-0005-0000-0000-000046750000}"/>
    <cellStyle name="SAPBEXHLevel3X 2 3 3 6" xfId="21752" xr:uid="{00000000-0005-0000-0000-000047750000}"/>
    <cellStyle name="SAPBEXHLevel3X 2 3 3 6 2" xfId="35215" xr:uid="{00000000-0005-0000-0000-000048750000}"/>
    <cellStyle name="SAPBEXHLevel3X 2 3 3 7" xfId="27504" xr:uid="{00000000-0005-0000-0000-000049750000}"/>
    <cellStyle name="SAPBEXHLevel3X 2 3 3 8" xfId="11165" xr:uid="{00000000-0005-0000-0000-00004A750000}"/>
    <cellStyle name="SAPBEXHLevel3X 2 3 4" xfId="6192" xr:uid="{00000000-0005-0000-0000-00004B750000}"/>
    <cellStyle name="SAPBEXHLevel3X 2 3 4 2" xfId="19583" xr:uid="{00000000-0005-0000-0000-00004C750000}"/>
    <cellStyle name="SAPBEXHLevel3X 2 3 4 2 2" xfId="25353" xr:uid="{00000000-0005-0000-0000-00004D750000}"/>
    <cellStyle name="SAPBEXHLevel3X 2 3 4 2 3" xfId="33056" xr:uid="{00000000-0005-0000-0000-00004E750000}"/>
    <cellStyle name="SAPBEXHLevel3X 2 3 4 3" xfId="17315" xr:uid="{00000000-0005-0000-0000-00004F750000}"/>
    <cellStyle name="SAPBEXHLevel3X 2 3 4 3 2" xfId="23144" xr:uid="{00000000-0005-0000-0000-000050750000}"/>
    <cellStyle name="SAPBEXHLevel3X 2 3 4 3 2 2" xfId="36607" xr:uid="{00000000-0005-0000-0000-000051750000}"/>
    <cellStyle name="SAPBEXHLevel3X 2 3 4 3 3" xfId="30831" xr:uid="{00000000-0005-0000-0000-000052750000}"/>
    <cellStyle name="SAPBEXHLevel3X 2 3 4 4" xfId="16021" xr:uid="{00000000-0005-0000-0000-000053750000}"/>
    <cellStyle name="SAPBEXHLevel3X 2 3 4 4 2" xfId="29703" xr:uid="{00000000-0005-0000-0000-000054750000}"/>
    <cellStyle name="SAPBEXHLevel3X 2 3 4 5" xfId="22025" xr:uid="{00000000-0005-0000-0000-000055750000}"/>
    <cellStyle name="SAPBEXHLevel3X 2 3 4 5 2" xfId="35488" xr:uid="{00000000-0005-0000-0000-000056750000}"/>
    <cellStyle name="SAPBEXHLevel3X 2 3 4 6" xfId="27777" xr:uid="{00000000-0005-0000-0000-000057750000}"/>
    <cellStyle name="SAPBEXHLevel3X 2 3 4 7" xfId="11367" xr:uid="{00000000-0005-0000-0000-000058750000}"/>
    <cellStyle name="SAPBEXHLevel3X 2 3 5" xfId="18631" xr:uid="{00000000-0005-0000-0000-000059750000}"/>
    <cellStyle name="SAPBEXHLevel3X 2 3 5 2" xfId="24403" xr:uid="{00000000-0005-0000-0000-00005A750000}"/>
    <cellStyle name="SAPBEXHLevel3X 2 3 5 3" xfId="32105" xr:uid="{00000000-0005-0000-0000-00005B750000}"/>
    <cellStyle name="SAPBEXHLevel3X 2 3 6" xfId="20933" xr:uid="{00000000-0005-0000-0000-00005C750000}"/>
    <cellStyle name="SAPBEXHLevel3X 2 3 6 2" xfId="26691" xr:uid="{00000000-0005-0000-0000-00005D750000}"/>
    <cellStyle name="SAPBEXHLevel3X 2 3 6 3" xfId="34396" xr:uid="{00000000-0005-0000-0000-00005E750000}"/>
    <cellStyle name="SAPBEXHLevel3X 2 3 7" xfId="14930" xr:uid="{00000000-0005-0000-0000-00005F750000}"/>
    <cellStyle name="SAPBEXHLevel3X 2 3 7 2" xfId="28803" xr:uid="{00000000-0005-0000-0000-000060750000}"/>
    <cellStyle name="SAPBEXHLevel3X 2 3 8" xfId="21124" xr:uid="{00000000-0005-0000-0000-000061750000}"/>
    <cellStyle name="SAPBEXHLevel3X 2 3 8 2" xfId="34587" xr:uid="{00000000-0005-0000-0000-000062750000}"/>
    <cellStyle name="SAPBEXHLevel3X 2 3 9" xfId="26878" xr:uid="{00000000-0005-0000-0000-000063750000}"/>
    <cellStyle name="SAPBEXHLevel3X 2 4" xfId="5317" xr:uid="{00000000-0005-0000-0000-000064750000}"/>
    <cellStyle name="SAPBEXHLevel3X 2 4 2" xfId="6404" xr:uid="{00000000-0005-0000-0000-000065750000}"/>
    <cellStyle name="SAPBEXHLevel3X 2 4 2 2" xfId="19770" xr:uid="{00000000-0005-0000-0000-000066750000}"/>
    <cellStyle name="SAPBEXHLevel3X 2 4 2 2 2" xfId="25540" xr:uid="{00000000-0005-0000-0000-000067750000}"/>
    <cellStyle name="SAPBEXHLevel3X 2 4 2 2 3" xfId="33243" xr:uid="{00000000-0005-0000-0000-000068750000}"/>
    <cellStyle name="SAPBEXHLevel3X 2 4 2 3" xfId="20879" xr:uid="{00000000-0005-0000-0000-000069750000}"/>
    <cellStyle name="SAPBEXHLevel3X 2 4 2 3 2" xfId="26639" xr:uid="{00000000-0005-0000-0000-00006A750000}"/>
    <cellStyle name="SAPBEXHLevel3X 2 4 2 3 3" xfId="34344" xr:uid="{00000000-0005-0000-0000-00006B750000}"/>
    <cellStyle name="SAPBEXHLevel3X 2 4 2 4" xfId="16233" xr:uid="{00000000-0005-0000-0000-00006C750000}"/>
    <cellStyle name="SAPBEXHLevel3X 2 4 2 4 2" xfId="29880" xr:uid="{00000000-0005-0000-0000-00006D750000}"/>
    <cellStyle name="SAPBEXHLevel3X 2 4 2 5" xfId="22202" xr:uid="{00000000-0005-0000-0000-00006E750000}"/>
    <cellStyle name="SAPBEXHLevel3X 2 4 2 5 2" xfId="35665" xr:uid="{00000000-0005-0000-0000-00006F750000}"/>
    <cellStyle name="SAPBEXHLevel3X 2 4 2 6" xfId="27954" xr:uid="{00000000-0005-0000-0000-000070750000}"/>
    <cellStyle name="SAPBEXHLevel3X 2 4 2 7" xfId="11516" xr:uid="{00000000-0005-0000-0000-000071750000}"/>
    <cellStyle name="SAPBEXHLevel3X 2 4 3" xfId="18818" xr:uid="{00000000-0005-0000-0000-000072750000}"/>
    <cellStyle name="SAPBEXHLevel3X 2 4 3 2" xfId="24590" xr:uid="{00000000-0005-0000-0000-000073750000}"/>
    <cellStyle name="SAPBEXHLevel3X 2 4 3 3" xfId="32292" xr:uid="{00000000-0005-0000-0000-000074750000}"/>
    <cellStyle name="SAPBEXHLevel3X 2 4 4" xfId="20849" xr:uid="{00000000-0005-0000-0000-000075750000}"/>
    <cellStyle name="SAPBEXHLevel3X 2 4 4 2" xfId="26609" xr:uid="{00000000-0005-0000-0000-000076750000}"/>
    <cellStyle name="SAPBEXHLevel3X 2 4 4 3" xfId="34314" xr:uid="{00000000-0005-0000-0000-000077750000}"/>
    <cellStyle name="SAPBEXHLevel3X 2 4 5" xfId="15147" xr:uid="{00000000-0005-0000-0000-000078750000}"/>
    <cellStyle name="SAPBEXHLevel3X 2 4 5 2" xfId="28982" xr:uid="{00000000-0005-0000-0000-000079750000}"/>
    <cellStyle name="SAPBEXHLevel3X 2 4 6" xfId="21303" xr:uid="{00000000-0005-0000-0000-00007A750000}"/>
    <cellStyle name="SAPBEXHLevel3X 2 4 6 2" xfId="34766" xr:uid="{00000000-0005-0000-0000-00007B750000}"/>
    <cellStyle name="SAPBEXHLevel3X 2 4 7" xfId="27055" xr:uid="{00000000-0005-0000-0000-00007C750000}"/>
    <cellStyle name="SAPBEXHLevel3X 2 4 8" xfId="10855" xr:uid="{00000000-0005-0000-0000-00007D750000}"/>
    <cellStyle name="SAPBEXHLevel3X 2 5" xfId="5472" xr:uid="{00000000-0005-0000-0000-00007E750000}"/>
    <cellStyle name="SAPBEXHLevel3X 2 5 2" xfId="6559" xr:uid="{00000000-0005-0000-0000-00007F750000}"/>
    <cellStyle name="SAPBEXHLevel3X 2 5 2 2" xfId="19916" xr:uid="{00000000-0005-0000-0000-000080750000}"/>
    <cellStyle name="SAPBEXHLevel3X 2 5 2 2 2" xfId="25686" xr:uid="{00000000-0005-0000-0000-000081750000}"/>
    <cellStyle name="SAPBEXHLevel3X 2 5 2 2 3" xfId="33389" xr:uid="{00000000-0005-0000-0000-000082750000}"/>
    <cellStyle name="SAPBEXHLevel3X 2 5 2 3" xfId="18356" xr:uid="{00000000-0005-0000-0000-000083750000}"/>
    <cellStyle name="SAPBEXHLevel3X 2 5 2 3 2" xfId="24136" xr:uid="{00000000-0005-0000-0000-000084750000}"/>
    <cellStyle name="SAPBEXHLevel3X 2 5 2 3 3" xfId="31837" xr:uid="{00000000-0005-0000-0000-000085750000}"/>
    <cellStyle name="SAPBEXHLevel3X 2 5 2 4" xfId="16388" xr:uid="{00000000-0005-0000-0000-000086750000}"/>
    <cellStyle name="SAPBEXHLevel3X 2 5 2 4 2" xfId="30023" xr:uid="{00000000-0005-0000-0000-000087750000}"/>
    <cellStyle name="SAPBEXHLevel3X 2 5 2 5" xfId="22345" xr:uid="{00000000-0005-0000-0000-000088750000}"/>
    <cellStyle name="SAPBEXHLevel3X 2 5 2 5 2" xfId="35808" xr:uid="{00000000-0005-0000-0000-000089750000}"/>
    <cellStyle name="SAPBEXHLevel3X 2 5 2 6" xfId="28097" xr:uid="{00000000-0005-0000-0000-00008A750000}"/>
    <cellStyle name="SAPBEXHLevel3X 2 5 2 7" xfId="11602" xr:uid="{00000000-0005-0000-0000-00008B750000}"/>
    <cellStyle name="SAPBEXHLevel3X 2 5 3" xfId="18965" xr:uid="{00000000-0005-0000-0000-00008C750000}"/>
    <cellStyle name="SAPBEXHLevel3X 2 5 3 2" xfId="24737" xr:uid="{00000000-0005-0000-0000-00008D750000}"/>
    <cellStyle name="SAPBEXHLevel3X 2 5 3 3" xfId="32439" xr:uid="{00000000-0005-0000-0000-00008E750000}"/>
    <cellStyle name="SAPBEXHLevel3X 2 5 4" xfId="18376" xr:uid="{00000000-0005-0000-0000-00008F750000}"/>
    <cellStyle name="SAPBEXHLevel3X 2 5 4 2" xfId="24155" xr:uid="{00000000-0005-0000-0000-000090750000}"/>
    <cellStyle name="SAPBEXHLevel3X 2 5 4 3" xfId="31856" xr:uid="{00000000-0005-0000-0000-000091750000}"/>
    <cellStyle name="SAPBEXHLevel3X 2 5 5" xfId="15302" xr:uid="{00000000-0005-0000-0000-000092750000}"/>
    <cellStyle name="SAPBEXHLevel3X 2 5 5 2" xfId="29125" xr:uid="{00000000-0005-0000-0000-000093750000}"/>
    <cellStyle name="SAPBEXHLevel3X 2 5 6" xfId="21446" xr:uid="{00000000-0005-0000-0000-000094750000}"/>
    <cellStyle name="SAPBEXHLevel3X 2 5 6 2" xfId="34909" xr:uid="{00000000-0005-0000-0000-000095750000}"/>
    <cellStyle name="SAPBEXHLevel3X 2 5 7" xfId="27198" xr:uid="{00000000-0005-0000-0000-000096750000}"/>
    <cellStyle name="SAPBEXHLevel3X 2 5 8" xfId="10941" xr:uid="{00000000-0005-0000-0000-000097750000}"/>
    <cellStyle name="SAPBEXHLevel3X 2 6" xfId="17147" xr:uid="{00000000-0005-0000-0000-000098750000}"/>
    <cellStyle name="SAPBEXHLevel3X 2 6 2" xfId="22988" xr:uid="{00000000-0005-0000-0000-000099750000}"/>
    <cellStyle name="SAPBEXHLevel3X 2 6 2 2" xfId="36451" xr:uid="{00000000-0005-0000-0000-00009A750000}"/>
    <cellStyle name="SAPBEXHLevel3X 2 6 3" xfId="30669" xr:uid="{00000000-0005-0000-0000-00009B750000}"/>
    <cellStyle name="SAPBEXHLevel3X 2 7" xfId="20758" xr:uid="{00000000-0005-0000-0000-00009C750000}"/>
    <cellStyle name="SAPBEXHLevel3X 2 7 2" xfId="26521" xr:uid="{00000000-0005-0000-0000-00009D750000}"/>
    <cellStyle name="SAPBEXHLevel3X 2 7 3" xfId="34226" xr:uid="{00000000-0005-0000-0000-00009E750000}"/>
    <cellStyle name="SAPBEXHLevel3X 2 8" xfId="14852" xr:uid="{00000000-0005-0000-0000-00009F750000}"/>
    <cellStyle name="SAPBEXHLevel3X 2 8 2" xfId="28737" xr:uid="{00000000-0005-0000-0000-0000A0750000}"/>
    <cellStyle name="SAPBEXHLevel3X 3" xfId="910" xr:uid="{00000000-0005-0000-0000-0000A1750000}"/>
    <cellStyle name="SAPBEXHLevel3X 3 2" xfId="5121" xr:uid="{00000000-0005-0000-0000-0000A2750000}"/>
    <cellStyle name="SAPBEXHLevel3X 3 2 2" xfId="5709" xr:uid="{00000000-0005-0000-0000-0000A3750000}"/>
    <cellStyle name="SAPBEXHLevel3X 3 2 2 2" xfId="6796" xr:uid="{00000000-0005-0000-0000-0000A4750000}"/>
    <cellStyle name="SAPBEXHLevel3X 3 2 2 2 2" xfId="20118" xr:uid="{00000000-0005-0000-0000-0000A5750000}"/>
    <cellStyle name="SAPBEXHLevel3X 3 2 2 2 2 2" xfId="25888" xr:uid="{00000000-0005-0000-0000-0000A6750000}"/>
    <cellStyle name="SAPBEXHLevel3X 3 2 2 2 2 3" xfId="33591" xr:uid="{00000000-0005-0000-0000-0000A7750000}"/>
    <cellStyle name="SAPBEXHLevel3X 3 2 2 2 3" xfId="17917" xr:uid="{00000000-0005-0000-0000-0000A8750000}"/>
    <cellStyle name="SAPBEXHLevel3X 3 2 2 2 3 2" xfId="23727" xr:uid="{00000000-0005-0000-0000-0000A9750000}"/>
    <cellStyle name="SAPBEXHLevel3X 3 2 2 2 3 2 2" xfId="37190" xr:uid="{00000000-0005-0000-0000-0000AA750000}"/>
    <cellStyle name="SAPBEXHLevel3X 3 2 2 2 3 3" xfId="31421" xr:uid="{00000000-0005-0000-0000-0000AB750000}"/>
    <cellStyle name="SAPBEXHLevel3X 3 2 2 2 4" xfId="16624" xr:uid="{00000000-0005-0000-0000-0000AC750000}"/>
    <cellStyle name="SAPBEXHLevel3X 3 2 2 2 4 2" xfId="30211" xr:uid="{00000000-0005-0000-0000-0000AD750000}"/>
    <cellStyle name="SAPBEXHLevel3X 3 2 2 2 5" xfId="22534" xr:uid="{00000000-0005-0000-0000-0000AE750000}"/>
    <cellStyle name="SAPBEXHLevel3X 3 2 2 2 5 2" xfId="35997" xr:uid="{00000000-0005-0000-0000-0000AF750000}"/>
    <cellStyle name="SAPBEXHLevel3X 3 2 2 2 6" xfId="28286" xr:uid="{00000000-0005-0000-0000-0000B0750000}"/>
    <cellStyle name="SAPBEXHLevel3X 3 2 2 3" xfId="19168" xr:uid="{00000000-0005-0000-0000-0000B1750000}"/>
    <cellStyle name="SAPBEXHLevel3X 3 2 2 3 2" xfId="24939" xr:uid="{00000000-0005-0000-0000-0000B2750000}"/>
    <cellStyle name="SAPBEXHLevel3X 3 2 2 3 3" xfId="32641" xr:uid="{00000000-0005-0000-0000-0000B3750000}"/>
    <cellStyle name="SAPBEXHLevel3X 3 2 2 4" xfId="17328" xr:uid="{00000000-0005-0000-0000-0000B4750000}"/>
    <cellStyle name="SAPBEXHLevel3X 3 2 2 4 2" xfId="23157" xr:uid="{00000000-0005-0000-0000-0000B5750000}"/>
    <cellStyle name="SAPBEXHLevel3X 3 2 2 4 2 2" xfId="36620" xr:uid="{00000000-0005-0000-0000-0000B6750000}"/>
    <cellStyle name="SAPBEXHLevel3X 3 2 2 4 3" xfId="30844" xr:uid="{00000000-0005-0000-0000-0000B7750000}"/>
    <cellStyle name="SAPBEXHLevel3X 3 2 2 5" xfId="15538" xr:uid="{00000000-0005-0000-0000-0000B8750000}"/>
    <cellStyle name="SAPBEXHLevel3X 3 2 2 5 2" xfId="29313" xr:uid="{00000000-0005-0000-0000-0000B9750000}"/>
    <cellStyle name="SAPBEXHLevel3X 3 2 2 6" xfId="21635" xr:uid="{00000000-0005-0000-0000-0000BA750000}"/>
    <cellStyle name="SAPBEXHLevel3X 3 2 2 6 2" xfId="35098" xr:uid="{00000000-0005-0000-0000-0000BB750000}"/>
    <cellStyle name="SAPBEXHLevel3X 3 2 2 7" xfId="27387" xr:uid="{00000000-0005-0000-0000-0000BC750000}"/>
    <cellStyle name="SAPBEXHLevel3X 3 2 3" xfId="5881" xr:uid="{00000000-0005-0000-0000-0000BD750000}"/>
    <cellStyle name="SAPBEXHLevel3X 3 2 3 2" xfId="6968" xr:uid="{00000000-0005-0000-0000-0000BE750000}"/>
    <cellStyle name="SAPBEXHLevel3X 3 2 3 2 2" xfId="20264" xr:uid="{00000000-0005-0000-0000-0000BF750000}"/>
    <cellStyle name="SAPBEXHLevel3X 3 2 3 2 2 2" xfId="26034" xr:uid="{00000000-0005-0000-0000-0000C0750000}"/>
    <cellStyle name="SAPBEXHLevel3X 3 2 3 2 2 3" xfId="33737" xr:uid="{00000000-0005-0000-0000-0000C1750000}"/>
    <cellStyle name="SAPBEXHLevel3X 3 2 3 2 3" xfId="17488" xr:uid="{00000000-0005-0000-0000-0000C2750000}"/>
    <cellStyle name="SAPBEXHLevel3X 3 2 3 2 3 2" xfId="23311" xr:uid="{00000000-0005-0000-0000-0000C3750000}"/>
    <cellStyle name="SAPBEXHLevel3X 3 2 3 2 3 2 2" xfId="36774" xr:uid="{00000000-0005-0000-0000-0000C4750000}"/>
    <cellStyle name="SAPBEXHLevel3X 3 2 3 2 3 3" xfId="30999" xr:uid="{00000000-0005-0000-0000-0000C5750000}"/>
    <cellStyle name="SAPBEXHLevel3X 3 2 3 2 4" xfId="16796" xr:uid="{00000000-0005-0000-0000-0000C6750000}"/>
    <cellStyle name="SAPBEXHLevel3X 3 2 3 2 4 2" xfId="30349" xr:uid="{00000000-0005-0000-0000-0000C7750000}"/>
    <cellStyle name="SAPBEXHLevel3X 3 2 3 2 5" xfId="22672" xr:uid="{00000000-0005-0000-0000-0000C8750000}"/>
    <cellStyle name="SAPBEXHLevel3X 3 2 3 2 5 2" xfId="36135" xr:uid="{00000000-0005-0000-0000-0000C9750000}"/>
    <cellStyle name="SAPBEXHLevel3X 3 2 3 2 6" xfId="28424" xr:uid="{00000000-0005-0000-0000-0000CA750000}"/>
    <cellStyle name="SAPBEXHLevel3X 3 2 3 3" xfId="19315" xr:uid="{00000000-0005-0000-0000-0000CB750000}"/>
    <cellStyle name="SAPBEXHLevel3X 3 2 3 3 2" xfId="25086" xr:uid="{00000000-0005-0000-0000-0000CC750000}"/>
    <cellStyle name="SAPBEXHLevel3X 3 2 3 3 3" xfId="32788" xr:uid="{00000000-0005-0000-0000-0000CD750000}"/>
    <cellStyle name="SAPBEXHLevel3X 3 2 3 4" xfId="16962" xr:uid="{00000000-0005-0000-0000-0000CE750000}"/>
    <cellStyle name="SAPBEXHLevel3X 3 2 3 4 2" xfId="22812" xr:uid="{00000000-0005-0000-0000-0000CF750000}"/>
    <cellStyle name="SAPBEXHLevel3X 3 2 3 4 2 2" xfId="36275" xr:uid="{00000000-0005-0000-0000-0000D0750000}"/>
    <cellStyle name="SAPBEXHLevel3X 3 2 3 4 3" xfId="30490" xr:uid="{00000000-0005-0000-0000-0000D1750000}"/>
    <cellStyle name="SAPBEXHLevel3X 3 2 3 5" xfId="15710" xr:uid="{00000000-0005-0000-0000-0000D2750000}"/>
    <cellStyle name="SAPBEXHLevel3X 3 2 3 5 2" xfId="29451" xr:uid="{00000000-0005-0000-0000-0000D3750000}"/>
    <cellStyle name="SAPBEXHLevel3X 3 2 3 6" xfId="21773" xr:uid="{00000000-0005-0000-0000-0000D4750000}"/>
    <cellStyle name="SAPBEXHLevel3X 3 2 3 6 2" xfId="35236" xr:uid="{00000000-0005-0000-0000-0000D5750000}"/>
    <cellStyle name="SAPBEXHLevel3X 3 2 3 7" xfId="27525" xr:uid="{00000000-0005-0000-0000-0000D6750000}"/>
    <cellStyle name="SAPBEXHLevel3X 3 2 4" xfId="6213" xr:uid="{00000000-0005-0000-0000-0000D7750000}"/>
    <cellStyle name="SAPBEXHLevel3X 3 2 4 2" xfId="19604" xr:uid="{00000000-0005-0000-0000-0000D8750000}"/>
    <cellStyle name="SAPBEXHLevel3X 3 2 4 2 2" xfId="25374" xr:uid="{00000000-0005-0000-0000-0000D9750000}"/>
    <cellStyle name="SAPBEXHLevel3X 3 2 4 2 3" xfId="33077" xr:uid="{00000000-0005-0000-0000-0000DA750000}"/>
    <cellStyle name="SAPBEXHLevel3X 3 2 4 3" xfId="20805" xr:uid="{00000000-0005-0000-0000-0000DB750000}"/>
    <cellStyle name="SAPBEXHLevel3X 3 2 4 3 2" xfId="26566" xr:uid="{00000000-0005-0000-0000-0000DC750000}"/>
    <cellStyle name="SAPBEXHLevel3X 3 2 4 3 3" xfId="34271" xr:uid="{00000000-0005-0000-0000-0000DD750000}"/>
    <cellStyle name="SAPBEXHLevel3X 3 2 4 4" xfId="16042" xr:uid="{00000000-0005-0000-0000-0000DE750000}"/>
    <cellStyle name="SAPBEXHLevel3X 3 2 4 4 2" xfId="29724" xr:uid="{00000000-0005-0000-0000-0000DF750000}"/>
    <cellStyle name="SAPBEXHLevel3X 3 2 4 5" xfId="22046" xr:uid="{00000000-0005-0000-0000-0000E0750000}"/>
    <cellStyle name="SAPBEXHLevel3X 3 2 4 5 2" xfId="35509" xr:uid="{00000000-0005-0000-0000-0000E1750000}"/>
    <cellStyle name="SAPBEXHLevel3X 3 2 4 6" xfId="27798" xr:uid="{00000000-0005-0000-0000-0000E2750000}"/>
    <cellStyle name="SAPBEXHLevel3X 3 2 5" xfId="18652" xr:uid="{00000000-0005-0000-0000-0000E3750000}"/>
    <cellStyle name="SAPBEXHLevel3X 3 2 5 2" xfId="24424" xr:uid="{00000000-0005-0000-0000-0000E4750000}"/>
    <cellStyle name="SAPBEXHLevel3X 3 2 5 3" xfId="32126" xr:uid="{00000000-0005-0000-0000-0000E5750000}"/>
    <cellStyle name="SAPBEXHLevel3X 3 2 6" xfId="20674" xr:uid="{00000000-0005-0000-0000-0000E6750000}"/>
    <cellStyle name="SAPBEXHLevel3X 3 2 6 2" xfId="26437" xr:uid="{00000000-0005-0000-0000-0000E7750000}"/>
    <cellStyle name="SAPBEXHLevel3X 3 2 6 3" xfId="34142" xr:uid="{00000000-0005-0000-0000-0000E8750000}"/>
    <cellStyle name="SAPBEXHLevel3X 3 2 7" xfId="14951" xr:uid="{00000000-0005-0000-0000-0000E9750000}"/>
    <cellStyle name="SAPBEXHLevel3X 3 2 7 2" xfId="28824" xr:uid="{00000000-0005-0000-0000-0000EA750000}"/>
    <cellStyle name="SAPBEXHLevel3X 3 2 8" xfId="21145" xr:uid="{00000000-0005-0000-0000-0000EB750000}"/>
    <cellStyle name="SAPBEXHLevel3X 3 2 8 2" xfId="34608" xr:uid="{00000000-0005-0000-0000-0000EC750000}"/>
    <cellStyle name="SAPBEXHLevel3X 3 2 9" xfId="26899" xr:uid="{00000000-0005-0000-0000-0000ED750000}"/>
    <cellStyle name="SAPBEXHLevel3X 3 3" xfId="5343" xr:uid="{00000000-0005-0000-0000-0000EE750000}"/>
    <cellStyle name="SAPBEXHLevel3X 3 3 2" xfId="6430" xr:uid="{00000000-0005-0000-0000-0000EF750000}"/>
    <cellStyle name="SAPBEXHLevel3X 3 3 2 2" xfId="19795" xr:uid="{00000000-0005-0000-0000-0000F0750000}"/>
    <cellStyle name="SAPBEXHLevel3X 3 3 2 2 2" xfId="25565" xr:uid="{00000000-0005-0000-0000-0000F1750000}"/>
    <cellStyle name="SAPBEXHLevel3X 3 3 2 2 3" xfId="33268" xr:uid="{00000000-0005-0000-0000-0000F2750000}"/>
    <cellStyle name="SAPBEXHLevel3X 3 3 2 3" xfId="17465" xr:uid="{00000000-0005-0000-0000-0000F3750000}"/>
    <cellStyle name="SAPBEXHLevel3X 3 3 2 3 2" xfId="23289" xr:uid="{00000000-0005-0000-0000-0000F4750000}"/>
    <cellStyle name="SAPBEXHLevel3X 3 3 2 3 2 2" xfId="36752" xr:uid="{00000000-0005-0000-0000-0000F5750000}"/>
    <cellStyle name="SAPBEXHLevel3X 3 3 2 3 3" xfId="30977" xr:uid="{00000000-0005-0000-0000-0000F6750000}"/>
    <cellStyle name="SAPBEXHLevel3X 3 3 2 4" xfId="16259" xr:uid="{00000000-0005-0000-0000-0000F7750000}"/>
    <cellStyle name="SAPBEXHLevel3X 3 3 2 4 2" xfId="29905" xr:uid="{00000000-0005-0000-0000-0000F8750000}"/>
    <cellStyle name="SAPBEXHLevel3X 3 3 2 5" xfId="22227" xr:uid="{00000000-0005-0000-0000-0000F9750000}"/>
    <cellStyle name="SAPBEXHLevel3X 3 3 2 5 2" xfId="35690" xr:uid="{00000000-0005-0000-0000-0000FA750000}"/>
    <cellStyle name="SAPBEXHLevel3X 3 3 2 6" xfId="27979" xr:uid="{00000000-0005-0000-0000-0000FB750000}"/>
    <cellStyle name="SAPBEXHLevel3X 3 3 3" xfId="18844" xr:uid="{00000000-0005-0000-0000-0000FC750000}"/>
    <cellStyle name="SAPBEXHLevel3X 3 3 3 2" xfId="24616" xr:uid="{00000000-0005-0000-0000-0000FD750000}"/>
    <cellStyle name="SAPBEXHLevel3X 3 3 3 3" xfId="32318" xr:uid="{00000000-0005-0000-0000-0000FE750000}"/>
    <cellStyle name="SAPBEXHLevel3X 3 3 4" xfId="20736" xr:uid="{00000000-0005-0000-0000-0000FF750000}"/>
    <cellStyle name="SAPBEXHLevel3X 3 3 4 2" xfId="26499" xr:uid="{00000000-0005-0000-0000-000000760000}"/>
    <cellStyle name="SAPBEXHLevel3X 3 3 4 3" xfId="34204" xr:uid="{00000000-0005-0000-0000-000001760000}"/>
    <cellStyle name="SAPBEXHLevel3X 3 3 5" xfId="15173" xr:uid="{00000000-0005-0000-0000-000002760000}"/>
    <cellStyle name="SAPBEXHLevel3X 3 3 5 2" xfId="29007" xr:uid="{00000000-0005-0000-0000-000003760000}"/>
    <cellStyle name="SAPBEXHLevel3X 3 3 6" xfId="21328" xr:uid="{00000000-0005-0000-0000-000004760000}"/>
    <cellStyle name="SAPBEXHLevel3X 3 3 6 2" xfId="34791" xr:uid="{00000000-0005-0000-0000-000005760000}"/>
    <cellStyle name="SAPBEXHLevel3X 3 3 7" xfId="27080" xr:uid="{00000000-0005-0000-0000-000006760000}"/>
    <cellStyle name="SAPBEXHLevel3X 3 4" xfId="5387" xr:uid="{00000000-0005-0000-0000-000007760000}"/>
    <cellStyle name="SAPBEXHLevel3X 3 4 2" xfId="6474" xr:uid="{00000000-0005-0000-0000-000008760000}"/>
    <cellStyle name="SAPBEXHLevel3X 3 4 2 2" xfId="19839" xr:uid="{00000000-0005-0000-0000-000009760000}"/>
    <cellStyle name="SAPBEXHLevel3X 3 4 2 2 2" xfId="25609" xr:uid="{00000000-0005-0000-0000-00000A760000}"/>
    <cellStyle name="SAPBEXHLevel3X 3 4 2 2 3" xfId="33312" xr:uid="{00000000-0005-0000-0000-00000B760000}"/>
    <cellStyle name="SAPBEXHLevel3X 3 4 2 3" xfId="18352" xr:uid="{00000000-0005-0000-0000-00000C760000}"/>
    <cellStyle name="SAPBEXHLevel3X 3 4 2 3 2" xfId="24132" xr:uid="{00000000-0005-0000-0000-00000D760000}"/>
    <cellStyle name="SAPBEXHLevel3X 3 4 2 3 3" xfId="31833" xr:uid="{00000000-0005-0000-0000-00000E760000}"/>
    <cellStyle name="SAPBEXHLevel3X 3 4 2 4" xfId="16303" xr:uid="{00000000-0005-0000-0000-00000F760000}"/>
    <cellStyle name="SAPBEXHLevel3X 3 4 2 4 2" xfId="29949" xr:uid="{00000000-0005-0000-0000-000010760000}"/>
    <cellStyle name="SAPBEXHLevel3X 3 4 2 5" xfId="22271" xr:uid="{00000000-0005-0000-0000-000011760000}"/>
    <cellStyle name="SAPBEXHLevel3X 3 4 2 5 2" xfId="35734" xr:uid="{00000000-0005-0000-0000-000012760000}"/>
    <cellStyle name="SAPBEXHLevel3X 3 4 2 6" xfId="28023" xr:uid="{00000000-0005-0000-0000-000013760000}"/>
    <cellStyle name="SAPBEXHLevel3X 3 4 3" xfId="18888" xr:uid="{00000000-0005-0000-0000-000014760000}"/>
    <cellStyle name="SAPBEXHLevel3X 3 4 3 2" xfId="24660" xr:uid="{00000000-0005-0000-0000-000015760000}"/>
    <cellStyle name="SAPBEXHLevel3X 3 4 3 3" xfId="32362" xr:uid="{00000000-0005-0000-0000-000016760000}"/>
    <cellStyle name="SAPBEXHLevel3X 3 4 4" xfId="17275" xr:uid="{00000000-0005-0000-0000-000017760000}"/>
    <cellStyle name="SAPBEXHLevel3X 3 4 4 2" xfId="23105" xr:uid="{00000000-0005-0000-0000-000018760000}"/>
    <cellStyle name="SAPBEXHLevel3X 3 4 4 2 2" xfId="36568" xr:uid="{00000000-0005-0000-0000-000019760000}"/>
    <cellStyle name="SAPBEXHLevel3X 3 4 4 3" xfId="30792" xr:uid="{00000000-0005-0000-0000-00001A760000}"/>
    <cellStyle name="SAPBEXHLevel3X 3 4 5" xfId="15217" xr:uid="{00000000-0005-0000-0000-00001B760000}"/>
    <cellStyle name="SAPBEXHLevel3X 3 4 5 2" xfId="29051" xr:uid="{00000000-0005-0000-0000-00001C760000}"/>
    <cellStyle name="SAPBEXHLevel3X 3 4 6" xfId="21372" xr:uid="{00000000-0005-0000-0000-00001D760000}"/>
    <cellStyle name="SAPBEXHLevel3X 3 4 6 2" xfId="34835" xr:uid="{00000000-0005-0000-0000-00001E760000}"/>
    <cellStyle name="SAPBEXHLevel3X 3 4 7" xfId="27124" xr:uid="{00000000-0005-0000-0000-00001F760000}"/>
    <cellStyle name="SAPBEXHLevel3X 3 5" xfId="17252" xr:uid="{00000000-0005-0000-0000-000020760000}"/>
    <cellStyle name="SAPBEXHLevel3X 3 5 2" xfId="23086" xr:uid="{00000000-0005-0000-0000-000021760000}"/>
    <cellStyle name="SAPBEXHLevel3X 3 5 2 2" xfId="36549" xr:uid="{00000000-0005-0000-0000-000022760000}"/>
    <cellStyle name="SAPBEXHLevel3X 3 5 3" xfId="30771" xr:uid="{00000000-0005-0000-0000-000023760000}"/>
    <cellStyle name="SAPBEXHLevel3X 3 6" xfId="17875" xr:uid="{00000000-0005-0000-0000-000024760000}"/>
    <cellStyle name="SAPBEXHLevel3X 3 6 2" xfId="23686" xr:uid="{00000000-0005-0000-0000-000025760000}"/>
    <cellStyle name="SAPBEXHLevel3X 3 6 2 2" xfId="37149" xr:uid="{00000000-0005-0000-0000-000026760000}"/>
    <cellStyle name="SAPBEXHLevel3X 3 6 3" xfId="31379" xr:uid="{00000000-0005-0000-0000-000027760000}"/>
    <cellStyle name="SAPBEXHLevel3X 3 7" xfId="14830" xr:uid="{00000000-0005-0000-0000-000028760000}"/>
    <cellStyle name="SAPBEXHLevel3X 3 7 2" xfId="28715" xr:uid="{00000000-0005-0000-0000-000029760000}"/>
    <cellStyle name="SAPBEXHLevel3X 4" xfId="3403" xr:uid="{00000000-0005-0000-0000-00002A760000}"/>
    <cellStyle name="SAPBEXHLevel3X 4 2" xfId="5159" xr:uid="{00000000-0005-0000-0000-00002B760000}"/>
    <cellStyle name="SAPBEXHLevel3X 4 2 2" xfId="5899" xr:uid="{00000000-0005-0000-0000-00002C760000}"/>
    <cellStyle name="SAPBEXHLevel3X 4 2 2 2" xfId="6986" xr:uid="{00000000-0005-0000-0000-00002D760000}"/>
    <cellStyle name="SAPBEXHLevel3X 4 2 2 2 2" xfId="20282" xr:uid="{00000000-0005-0000-0000-00002E760000}"/>
    <cellStyle name="SAPBEXHLevel3X 4 2 2 2 2 2" xfId="26052" xr:uid="{00000000-0005-0000-0000-00002F760000}"/>
    <cellStyle name="SAPBEXHLevel3X 4 2 2 2 2 3" xfId="33755" xr:uid="{00000000-0005-0000-0000-000030760000}"/>
    <cellStyle name="SAPBEXHLevel3X 4 2 2 2 3" xfId="20440" xr:uid="{00000000-0005-0000-0000-000031760000}"/>
    <cellStyle name="SAPBEXHLevel3X 4 2 2 2 3 2" xfId="26208" xr:uid="{00000000-0005-0000-0000-000032760000}"/>
    <cellStyle name="SAPBEXHLevel3X 4 2 2 2 3 3" xfId="33912" xr:uid="{00000000-0005-0000-0000-000033760000}"/>
    <cellStyle name="SAPBEXHLevel3X 4 2 2 2 4" xfId="16814" xr:uid="{00000000-0005-0000-0000-000034760000}"/>
    <cellStyle name="SAPBEXHLevel3X 4 2 2 2 4 2" xfId="30367" xr:uid="{00000000-0005-0000-0000-000035760000}"/>
    <cellStyle name="SAPBEXHLevel3X 4 2 2 2 5" xfId="22690" xr:uid="{00000000-0005-0000-0000-000036760000}"/>
    <cellStyle name="SAPBEXHLevel3X 4 2 2 2 5 2" xfId="36153" xr:uid="{00000000-0005-0000-0000-000037760000}"/>
    <cellStyle name="SAPBEXHLevel3X 4 2 2 2 6" xfId="28442" xr:uid="{00000000-0005-0000-0000-000038760000}"/>
    <cellStyle name="SAPBEXHLevel3X 4 2 2 3" xfId="19333" xr:uid="{00000000-0005-0000-0000-000039760000}"/>
    <cellStyle name="SAPBEXHLevel3X 4 2 2 3 2" xfId="25104" xr:uid="{00000000-0005-0000-0000-00003A760000}"/>
    <cellStyle name="SAPBEXHLevel3X 4 2 2 3 3" xfId="32806" xr:uid="{00000000-0005-0000-0000-00003B760000}"/>
    <cellStyle name="SAPBEXHLevel3X 4 2 2 4" xfId="17841" xr:uid="{00000000-0005-0000-0000-00003C760000}"/>
    <cellStyle name="SAPBEXHLevel3X 4 2 2 4 2" xfId="23653" xr:uid="{00000000-0005-0000-0000-00003D760000}"/>
    <cellStyle name="SAPBEXHLevel3X 4 2 2 4 2 2" xfId="37116" xr:uid="{00000000-0005-0000-0000-00003E760000}"/>
    <cellStyle name="SAPBEXHLevel3X 4 2 2 4 3" xfId="31345" xr:uid="{00000000-0005-0000-0000-00003F760000}"/>
    <cellStyle name="SAPBEXHLevel3X 4 2 2 5" xfId="15728" xr:uid="{00000000-0005-0000-0000-000040760000}"/>
    <cellStyle name="SAPBEXHLevel3X 4 2 2 5 2" xfId="29469" xr:uid="{00000000-0005-0000-0000-000041760000}"/>
    <cellStyle name="SAPBEXHLevel3X 4 2 2 6" xfId="21791" xr:uid="{00000000-0005-0000-0000-000042760000}"/>
    <cellStyle name="SAPBEXHLevel3X 4 2 2 6 2" xfId="35254" xr:uid="{00000000-0005-0000-0000-000043760000}"/>
    <cellStyle name="SAPBEXHLevel3X 4 2 2 7" xfId="27543" xr:uid="{00000000-0005-0000-0000-000044760000}"/>
    <cellStyle name="SAPBEXHLevel3X 4 2 3" xfId="6248" xr:uid="{00000000-0005-0000-0000-000045760000}"/>
    <cellStyle name="SAPBEXHLevel3X 4 2 3 2" xfId="19626" xr:uid="{00000000-0005-0000-0000-000046760000}"/>
    <cellStyle name="SAPBEXHLevel3X 4 2 3 2 2" xfId="25396" xr:uid="{00000000-0005-0000-0000-000047760000}"/>
    <cellStyle name="SAPBEXHLevel3X 4 2 3 2 3" xfId="33099" xr:uid="{00000000-0005-0000-0000-000048760000}"/>
    <cellStyle name="SAPBEXHLevel3X 4 2 3 3" xfId="17847" xr:uid="{00000000-0005-0000-0000-000049760000}"/>
    <cellStyle name="SAPBEXHLevel3X 4 2 3 3 2" xfId="23659" xr:uid="{00000000-0005-0000-0000-00004A760000}"/>
    <cellStyle name="SAPBEXHLevel3X 4 2 3 3 2 2" xfId="37122" xr:uid="{00000000-0005-0000-0000-00004B760000}"/>
    <cellStyle name="SAPBEXHLevel3X 4 2 3 3 3" xfId="31351" xr:uid="{00000000-0005-0000-0000-00004C760000}"/>
    <cellStyle name="SAPBEXHLevel3X 4 2 3 4" xfId="16077" xr:uid="{00000000-0005-0000-0000-00004D760000}"/>
    <cellStyle name="SAPBEXHLevel3X 4 2 3 4 2" xfId="29742" xr:uid="{00000000-0005-0000-0000-00004E760000}"/>
    <cellStyle name="SAPBEXHLevel3X 4 2 3 5" xfId="22064" xr:uid="{00000000-0005-0000-0000-00004F760000}"/>
    <cellStyle name="SAPBEXHLevel3X 4 2 3 5 2" xfId="35527" xr:uid="{00000000-0005-0000-0000-000050760000}"/>
    <cellStyle name="SAPBEXHLevel3X 4 2 3 6" xfId="27816" xr:uid="{00000000-0005-0000-0000-000051760000}"/>
    <cellStyle name="SAPBEXHLevel3X 4 2 4" xfId="18671" xr:uid="{00000000-0005-0000-0000-000052760000}"/>
    <cellStyle name="SAPBEXHLevel3X 4 2 4 2" xfId="24443" xr:uid="{00000000-0005-0000-0000-000053760000}"/>
    <cellStyle name="SAPBEXHLevel3X 4 2 4 3" xfId="32145" xr:uid="{00000000-0005-0000-0000-000054760000}"/>
    <cellStyle name="SAPBEXHLevel3X 4 2 5" xfId="20788" xr:uid="{00000000-0005-0000-0000-000055760000}"/>
    <cellStyle name="SAPBEXHLevel3X 4 2 5 2" xfId="26549" xr:uid="{00000000-0005-0000-0000-000056760000}"/>
    <cellStyle name="SAPBEXHLevel3X 4 2 5 3" xfId="34254" xr:uid="{00000000-0005-0000-0000-000057760000}"/>
    <cellStyle name="SAPBEXHLevel3X 4 2 6" xfId="14989" xr:uid="{00000000-0005-0000-0000-000058760000}"/>
    <cellStyle name="SAPBEXHLevel3X 4 2 6 2" xfId="28842" xr:uid="{00000000-0005-0000-0000-000059760000}"/>
    <cellStyle name="SAPBEXHLevel3X 4 2 7" xfId="21163" xr:uid="{00000000-0005-0000-0000-00005A760000}"/>
    <cellStyle name="SAPBEXHLevel3X 4 2 7 2" xfId="34626" xr:uid="{00000000-0005-0000-0000-00005B760000}"/>
    <cellStyle name="SAPBEXHLevel3X 4 2 8" xfId="26917" xr:uid="{00000000-0005-0000-0000-00005C760000}"/>
    <cellStyle name="SAPBEXHLevel3X 4 3" xfId="5375" xr:uid="{00000000-0005-0000-0000-00005D760000}"/>
    <cellStyle name="SAPBEXHLevel3X 4 3 2" xfId="6462" xr:uid="{00000000-0005-0000-0000-00005E760000}"/>
    <cellStyle name="SAPBEXHLevel3X 4 3 2 2" xfId="19827" xr:uid="{00000000-0005-0000-0000-00005F760000}"/>
    <cellStyle name="SAPBEXHLevel3X 4 3 2 2 2" xfId="25597" xr:uid="{00000000-0005-0000-0000-000060760000}"/>
    <cellStyle name="SAPBEXHLevel3X 4 3 2 2 3" xfId="33300" xr:uid="{00000000-0005-0000-0000-000061760000}"/>
    <cellStyle name="SAPBEXHLevel3X 4 3 2 3" xfId="20700" xr:uid="{00000000-0005-0000-0000-000062760000}"/>
    <cellStyle name="SAPBEXHLevel3X 4 3 2 3 2" xfId="26463" xr:uid="{00000000-0005-0000-0000-000063760000}"/>
    <cellStyle name="SAPBEXHLevel3X 4 3 2 3 3" xfId="34168" xr:uid="{00000000-0005-0000-0000-000064760000}"/>
    <cellStyle name="SAPBEXHLevel3X 4 3 2 4" xfId="16291" xr:uid="{00000000-0005-0000-0000-000065760000}"/>
    <cellStyle name="SAPBEXHLevel3X 4 3 2 4 2" xfId="29937" xr:uid="{00000000-0005-0000-0000-000066760000}"/>
    <cellStyle name="SAPBEXHLevel3X 4 3 2 5" xfId="22259" xr:uid="{00000000-0005-0000-0000-000067760000}"/>
    <cellStyle name="SAPBEXHLevel3X 4 3 2 5 2" xfId="35722" xr:uid="{00000000-0005-0000-0000-000068760000}"/>
    <cellStyle name="SAPBEXHLevel3X 4 3 2 6" xfId="28011" xr:uid="{00000000-0005-0000-0000-000069760000}"/>
    <cellStyle name="SAPBEXHLevel3X 4 3 3" xfId="18876" xr:uid="{00000000-0005-0000-0000-00006A760000}"/>
    <cellStyle name="SAPBEXHLevel3X 4 3 3 2" xfId="24648" xr:uid="{00000000-0005-0000-0000-00006B760000}"/>
    <cellStyle name="SAPBEXHLevel3X 4 3 3 3" xfId="32350" xr:uid="{00000000-0005-0000-0000-00006C760000}"/>
    <cellStyle name="SAPBEXHLevel3X 4 3 4" xfId="17436" xr:uid="{00000000-0005-0000-0000-00006D760000}"/>
    <cellStyle name="SAPBEXHLevel3X 4 3 4 2" xfId="23261" xr:uid="{00000000-0005-0000-0000-00006E760000}"/>
    <cellStyle name="SAPBEXHLevel3X 4 3 4 2 2" xfId="36724" xr:uid="{00000000-0005-0000-0000-00006F760000}"/>
    <cellStyle name="SAPBEXHLevel3X 4 3 4 3" xfId="30949" xr:uid="{00000000-0005-0000-0000-000070760000}"/>
    <cellStyle name="SAPBEXHLevel3X 4 3 5" xfId="15205" xr:uid="{00000000-0005-0000-0000-000071760000}"/>
    <cellStyle name="SAPBEXHLevel3X 4 3 5 2" xfId="29039" xr:uid="{00000000-0005-0000-0000-000072760000}"/>
    <cellStyle name="SAPBEXHLevel3X 4 3 6" xfId="21360" xr:uid="{00000000-0005-0000-0000-000073760000}"/>
    <cellStyle name="SAPBEXHLevel3X 4 3 6 2" xfId="34823" xr:uid="{00000000-0005-0000-0000-000074760000}"/>
    <cellStyle name="SAPBEXHLevel3X 4 3 7" xfId="27112" xr:uid="{00000000-0005-0000-0000-000075760000}"/>
    <cellStyle name="SAPBEXHLevel3X 4 4" xfId="5998" xr:uid="{00000000-0005-0000-0000-000076760000}"/>
    <cellStyle name="SAPBEXHLevel3X 4 4 2" xfId="19418" xr:uid="{00000000-0005-0000-0000-000077760000}"/>
    <cellStyle name="SAPBEXHLevel3X 4 4 2 2" xfId="25188" xr:uid="{00000000-0005-0000-0000-000078760000}"/>
    <cellStyle name="SAPBEXHLevel3X 4 4 2 3" xfId="32891" xr:uid="{00000000-0005-0000-0000-000079760000}"/>
    <cellStyle name="SAPBEXHLevel3X 4 4 3" xfId="17814" xr:uid="{00000000-0005-0000-0000-00007A760000}"/>
    <cellStyle name="SAPBEXHLevel3X 4 4 3 2" xfId="23628" xr:uid="{00000000-0005-0000-0000-00007B760000}"/>
    <cellStyle name="SAPBEXHLevel3X 4 4 3 2 2" xfId="37091" xr:uid="{00000000-0005-0000-0000-00007C760000}"/>
    <cellStyle name="SAPBEXHLevel3X 4 4 3 3" xfId="31320" xr:uid="{00000000-0005-0000-0000-00007D760000}"/>
    <cellStyle name="SAPBEXHLevel3X 4 4 4" xfId="15827" xr:uid="{00000000-0005-0000-0000-00007E760000}"/>
    <cellStyle name="SAPBEXHLevel3X 4 4 4 2" xfId="29548" xr:uid="{00000000-0005-0000-0000-00007F760000}"/>
    <cellStyle name="SAPBEXHLevel3X 4 4 5" xfId="21870" xr:uid="{00000000-0005-0000-0000-000080760000}"/>
    <cellStyle name="SAPBEXHLevel3X 4 4 5 2" xfId="35333" xr:uid="{00000000-0005-0000-0000-000081760000}"/>
    <cellStyle name="SAPBEXHLevel3X 4 4 6" xfId="27622" xr:uid="{00000000-0005-0000-0000-000082760000}"/>
    <cellStyle name="SAPBEXHLevel3X 4 5" xfId="18002" xr:uid="{00000000-0005-0000-0000-000083760000}"/>
    <cellStyle name="SAPBEXHLevel3X 4 5 2" xfId="23808" xr:uid="{00000000-0005-0000-0000-000084760000}"/>
    <cellStyle name="SAPBEXHLevel3X 4 5 3" xfId="31505" xr:uid="{00000000-0005-0000-0000-000085760000}"/>
    <cellStyle name="SAPBEXHLevel3X 4 6" xfId="17729" xr:uid="{00000000-0005-0000-0000-000086760000}"/>
    <cellStyle name="SAPBEXHLevel3X 4 6 2" xfId="23544" xr:uid="{00000000-0005-0000-0000-000087760000}"/>
    <cellStyle name="SAPBEXHLevel3X 4 6 2 2" xfId="37007" xr:uid="{00000000-0005-0000-0000-000088760000}"/>
    <cellStyle name="SAPBEXHLevel3X 4 6 3" xfId="31235" xr:uid="{00000000-0005-0000-0000-000089760000}"/>
    <cellStyle name="SAPBEXHLevel3X 4 7" xfId="14094" xr:uid="{00000000-0005-0000-0000-00008A760000}"/>
    <cellStyle name="SAPBEXHLevel3X 4 7 2" xfId="28601" xr:uid="{00000000-0005-0000-0000-00008B760000}"/>
    <cellStyle name="SAPBEXHLevel3X 4 8" xfId="20960" xr:uid="{00000000-0005-0000-0000-00008C760000}"/>
    <cellStyle name="SAPBEXHLevel3X 4 8 2" xfId="34423" xr:uid="{00000000-0005-0000-0000-00008D760000}"/>
    <cellStyle name="SAPBEXHLevel3X 4 9" xfId="26727" xr:uid="{00000000-0005-0000-0000-00008E760000}"/>
    <cellStyle name="SAPBEXHLevel3X 5" xfId="5070" xr:uid="{00000000-0005-0000-0000-00008F760000}"/>
    <cellStyle name="SAPBEXHLevel3X 5 10" xfId="10675" xr:uid="{00000000-0005-0000-0000-000090760000}"/>
    <cellStyle name="SAPBEXHLevel3X 5 2" xfId="5658" xr:uid="{00000000-0005-0000-0000-000091760000}"/>
    <cellStyle name="SAPBEXHLevel3X 5 2 2" xfId="6745" xr:uid="{00000000-0005-0000-0000-000092760000}"/>
    <cellStyle name="SAPBEXHLevel3X 5 2 2 2" xfId="20067" xr:uid="{00000000-0005-0000-0000-000093760000}"/>
    <cellStyle name="SAPBEXHLevel3X 5 2 2 2 2" xfId="25837" xr:uid="{00000000-0005-0000-0000-000094760000}"/>
    <cellStyle name="SAPBEXHLevel3X 5 2 2 2 3" xfId="33540" xr:uid="{00000000-0005-0000-0000-000095760000}"/>
    <cellStyle name="SAPBEXHLevel3X 5 2 2 3" xfId="17157" xr:uid="{00000000-0005-0000-0000-000096760000}"/>
    <cellStyle name="SAPBEXHLevel3X 5 2 2 3 2" xfId="22998" xr:uid="{00000000-0005-0000-0000-000097760000}"/>
    <cellStyle name="SAPBEXHLevel3X 5 2 2 3 2 2" xfId="36461" xr:uid="{00000000-0005-0000-0000-000098760000}"/>
    <cellStyle name="SAPBEXHLevel3X 5 2 2 3 3" xfId="30679" xr:uid="{00000000-0005-0000-0000-000099760000}"/>
    <cellStyle name="SAPBEXHLevel3X 5 2 2 4" xfId="16573" xr:uid="{00000000-0005-0000-0000-00009A760000}"/>
    <cellStyle name="SAPBEXHLevel3X 5 2 2 4 2" xfId="30161" xr:uid="{00000000-0005-0000-0000-00009B760000}"/>
    <cellStyle name="SAPBEXHLevel3X 5 2 2 5" xfId="22484" xr:uid="{00000000-0005-0000-0000-00009C760000}"/>
    <cellStyle name="SAPBEXHLevel3X 5 2 2 5 2" xfId="35947" xr:uid="{00000000-0005-0000-0000-00009D760000}"/>
    <cellStyle name="SAPBEXHLevel3X 5 2 2 6" xfId="28236" xr:uid="{00000000-0005-0000-0000-00009E760000}"/>
    <cellStyle name="SAPBEXHLevel3X 5 2 2 7" xfId="11696" xr:uid="{00000000-0005-0000-0000-00009F760000}"/>
    <cellStyle name="SAPBEXHLevel3X 5 2 3" xfId="19117" xr:uid="{00000000-0005-0000-0000-0000A0760000}"/>
    <cellStyle name="SAPBEXHLevel3X 5 2 3 2" xfId="24889" xr:uid="{00000000-0005-0000-0000-0000A1760000}"/>
    <cellStyle name="SAPBEXHLevel3X 5 2 3 3" xfId="32591" xr:uid="{00000000-0005-0000-0000-0000A2760000}"/>
    <cellStyle name="SAPBEXHLevel3X 5 2 4" xfId="18456" xr:uid="{00000000-0005-0000-0000-0000A3760000}"/>
    <cellStyle name="SAPBEXHLevel3X 5 2 4 2" xfId="24231" xr:uid="{00000000-0005-0000-0000-0000A4760000}"/>
    <cellStyle name="SAPBEXHLevel3X 5 2 4 3" xfId="31932" xr:uid="{00000000-0005-0000-0000-0000A5760000}"/>
    <cellStyle name="SAPBEXHLevel3X 5 2 5" xfId="15487" xr:uid="{00000000-0005-0000-0000-0000A6760000}"/>
    <cellStyle name="SAPBEXHLevel3X 5 2 5 2" xfId="29263" xr:uid="{00000000-0005-0000-0000-0000A7760000}"/>
    <cellStyle name="SAPBEXHLevel3X 5 2 6" xfId="21585" xr:uid="{00000000-0005-0000-0000-0000A8760000}"/>
    <cellStyle name="SAPBEXHLevel3X 5 2 6 2" xfId="35048" xr:uid="{00000000-0005-0000-0000-0000A9760000}"/>
    <cellStyle name="SAPBEXHLevel3X 5 2 7" xfId="27337" xr:uid="{00000000-0005-0000-0000-0000AA760000}"/>
    <cellStyle name="SAPBEXHLevel3X 5 2 8" xfId="11035" xr:uid="{00000000-0005-0000-0000-0000AB760000}"/>
    <cellStyle name="SAPBEXHLevel3X 5 3" xfId="5831" xr:uid="{00000000-0005-0000-0000-0000AC760000}"/>
    <cellStyle name="SAPBEXHLevel3X 5 3 2" xfId="6918" xr:uid="{00000000-0005-0000-0000-0000AD760000}"/>
    <cellStyle name="SAPBEXHLevel3X 5 3 2 2" xfId="20214" xr:uid="{00000000-0005-0000-0000-0000AE760000}"/>
    <cellStyle name="SAPBEXHLevel3X 5 3 2 2 2" xfId="25984" xr:uid="{00000000-0005-0000-0000-0000AF760000}"/>
    <cellStyle name="SAPBEXHLevel3X 5 3 2 2 3" xfId="33687" xr:uid="{00000000-0005-0000-0000-0000B0760000}"/>
    <cellStyle name="SAPBEXHLevel3X 5 3 2 3" xfId="17546" xr:uid="{00000000-0005-0000-0000-0000B1760000}"/>
    <cellStyle name="SAPBEXHLevel3X 5 3 2 3 2" xfId="23367" xr:uid="{00000000-0005-0000-0000-0000B2760000}"/>
    <cellStyle name="SAPBEXHLevel3X 5 3 2 3 2 2" xfId="36830" xr:uid="{00000000-0005-0000-0000-0000B3760000}"/>
    <cellStyle name="SAPBEXHLevel3X 5 3 2 3 3" xfId="31055" xr:uid="{00000000-0005-0000-0000-0000B4760000}"/>
    <cellStyle name="SAPBEXHLevel3X 5 3 2 4" xfId="16746" xr:uid="{00000000-0005-0000-0000-0000B5760000}"/>
    <cellStyle name="SAPBEXHLevel3X 5 3 2 4 2" xfId="30299" xr:uid="{00000000-0005-0000-0000-0000B6760000}"/>
    <cellStyle name="SAPBEXHLevel3X 5 3 2 5" xfId="22622" xr:uid="{00000000-0005-0000-0000-0000B7760000}"/>
    <cellStyle name="SAPBEXHLevel3X 5 3 2 5 2" xfId="36085" xr:uid="{00000000-0005-0000-0000-0000B8760000}"/>
    <cellStyle name="SAPBEXHLevel3X 5 3 2 6" xfId="28374" xr:uid="{00000000-0005-0000-0000-0000B9760000}"/>
    <cellStyle name="SAPBEXHLevel3X 5 3 2 7" xfId="11797" xr:uid="{00000000-0005-0000-0000-0000BA760000}"/>
    <cellStyle name="SAPBEXHLevel3X 5 3 3" xfId="19265" xr:uid="{00000000-0005-0000-0000-0000BB760000}"/>
    <cellStyle name="SAPBEXHLevel3X 5 3 3 2" xfId="25036" xr:uid="{00000000-0005-0000-0000-0000BC760000}"/>
    <cellStyle name="SAPBEXHLevel3X 5 3 3 3" xfId="32738" xr:uid="{00000000-0005-0000-0000-0000BD760000}"/>
    <cellStyle name="SAPBEXHLevel3X 5 3 4" xfId="17731" xr:uid="{00000000-0005-0000-0000-0000BE760000}"/>
    <cellStyle name="SAPBEXHLevel3X 5 3 4 2" xfId="23546" xr:uid="{00000000-0005-0000-0000-0000BF760000}"/>
    <cellStyle name="SAPBEXHLevel3X 5 3 4 2 2" xfId="37009" xr:uid="{00000000-0005-0000-0000-0000C0760000}"/>
    <cellStyle name="SAPBEXHLevel3X 5 3 4 3" xfId="31237" xr:uid="{00000000-0005-0000-0000-0000C1760000}"/>
    <cellStyle name="SAPBEXHLevel3X 5 3 5" xfId="15660" xr:uid="{00000000-0005-0000-0000-0000C2760000}"/>
    <cellStyle name="SAPBEXHLevel3X 5 3 5 2" xfId="29401" xr:uid="{00000000-0005-0000-0000-0000C3760000}"/>
    <cellStyle name="SAPBEXHLevel3X 5 3 6" xfId="21723" xr:uid="{00000000-0005-0000-0000-0000C4760000}"/>
    <cellStyle name="SAPBEXHLevel3X 5 3 6 2" xfId="35186" xr:uid="{00000000-0005-0000-0000-0000C5760000}"/>
    <cellStyle name="SAPBEXHLevel3X 5 3 7" xfId="27475" xr:uid="{00000000-0005-0000-0000-0000C6760000}"/>
    <cellStyle name="SAPBEXHLevel3X 5 3 8" xfId="11136" xr:uid="{00000000-0005-0000-0000-0000C7760000}"/>
    <cellStyle name="SAPBEXHLevel3X 5 4" xfId="6162" xr:uid="{00000000-0005-0000-0000-0000C8760000}"/>
    <cellStyle name="SAPBEXHLevel3X 5 4 2" xfId="19554" xr:uid="{00000000-0005-0000-0000-0000C9760000}"/>
    <cellStyle name="SAPBEXHLevel3X 5 4 2 2" xfId="25324" xr:uid="{00000000-0005-0000-0000-0000CA760000}"/>
    <cellStyle name="SAPBEXHLevel3X 5 4 2 3" xfId="33027" xr:uid="{00000000-0005-0000-0000-0000CB760000}"/>
    <cellStyle name="SAPBEXHLevel3X 5 4 3" xfId="17950" xr:uid="{00000000-0005-0000-0000-0000CC760000}"/>
    <cellStyle name="SAPBEXHLevel3X 5 4 3 2" xfId="23759" xr:uid="{00000000-0005-0000-0000-0000CD760000}"/>
    <cellStyle name="SAPBEXHLevel3X 5 4 3 2 2" xfId="37222" xr:uid="{00000000-0005-0000-0000-0000CE760000}"/>
    <cellStyle name="SAPBEXHLevel3X 5 4 3 3" xfId="31454" xr:uid="{00000000-0005-0000-0000-0000CF760000}"/>
    <cellStyle name="SAPBEXHLevel3X 5 4 4" xfId="15991" xr:uid="{00000000-0005-0000-0000-0000D0760000}"/>
    <cellStyle name="SAPBEXHLevel3X 5 4 4 2" xfId="29674" xr:uid="{00000000-0005-0000-0000-0000D1760000}"/>
    <cellStyle name="SAPBEXHLevel3X 5 4 5" xfId="21996" xr:uid="{00000000-0005-0000-0000-0000D2760000}"/>
    <cellStyle name="SAPBEXHLevel3X 5 4 5 2" xfId="35459" xr:uid="{00000000-0005-0000-0000-0000D3760000}"/>
    <cellStyle name="SAPBEXHLevel3X 5 4 6" xfId="27748" xr:uid="{00000000-0005-0000-0000-0000D4760000}"/>
    <cellStyle name="SAPBEXHLevel3X 5 4 7" xfId="11338" xr:uid="{00000000-0005-0000-0000-0000D5760000}"/>
    <cellStyle name="SAPBEXHLevel3X 5 5" xfId="18602" xr:uid="{00000000-0005-0000-0000-0000D6760000}"/>
    <cellStyle name="SAPBEXHLevel3X 5 5 2" xfId="24374" xr:uid="{00000000-0005-0000-0000-0000D7760000}"/>
    <cellStyle name="SAPBEXHLevel3X 5 5 3" xfId="32076" xr:uid="{00000000-0005-0000-0000-0000D8760000}"/>
    <cellStyle name="SAPBEXHLevel3X 5 6" xfId="17098" xr:uid="{00000000-0005-0000-0000-0000D9760000}"/>
    <cellStyle name="SAPBEXHLevel3X 5 6 2" xfId="22939" xr:uid="{00000000-0005-0000-0000-0000DA760000}"/>
    <cellStyle name="SAPBEXHLevel3X 5 6 2 2" xfId="36402" xr:uid="{00000000-0005-0000-0000-0000DB760000}"/>
    <cellStyle name="SAPBEXHLevel3X 5 6 3" xfId="30620" xr:uid="{00000000-0005-0000-0000-0000DC760000}"/>
    <cellStyle name="SAPBEXHLevel3X 5 7" xfId="14900" xr:uid="{00000000-0005-0000-0000-0000DD760000}"/>
    <cellStyle name="SAPBEXHLevel3X 5 7 2" xfId="28774" xr:uid="{00000000-0005-0000-0000-0000DE760000}"/>
    <cellStyle name="SAPBEXHLevel3X 5 8" xfId="21095" xr:uid="{00000000-0005-0000-0000-0000DF760000}"/>
    <cellStyle name="SAPBEXHLevel3X 5 8 2" xfId="34558" xr:uid="{00000000-0005-0000-0000-0000E0760000}"/>
    <cellStyle name="SAPBEXHLevel3X 5 9" xfId="26849" xr:uid="{00000000-0005-0000-0000-0000E1760000}"/>
    <cellStyle name="SAPBEXHLevel3X 6" xfId="5276" xr:uid="{00000000-0005-0000-0000-0000E2760000}"/>
    <cellStyle name="SAPBEXHLevel3X 6 2" xfId="6363" xr:uid="{00000000-0005-0000-0000-0000E3760000}"/>
    <cellStyle name="SAPBEXHLevel3X 6 2 2" xfId="19730" xr:uid="{00000000-0005-0000-0000-0000E4760000}"/>
    <cellStyle name="SAPBEXHLevel3X 6 2 2 2" xfId="25500" xr:uid="{00000000-0005-0000-0000-0000E5760000}"/>
    <cellStyle name="SAPBEXHLevel3X 6 2 2 3" xfId="33203" xr:uid="{00000000-0005-0000-0000-0000E6760000}"/>
    <cellStyle name="SAPBEXHLevel3X 6 2 3" xfId="20590" xr:uid="{00000000-0005-0000-0000-0000E7760000}"/>
    <cellStyle name="SAPBEXHLevel3X 6 2 3 2" xfId="26354" xr:uid="{00000000-0005-0000-0000-0000E8760000}"/>
    <cellStyle name="SAPBEXHLevel3X 6 2 3 3" xfId="34059" xr:uid="{00000000-0005-0000-0000-0000E9760000}"/>
    <cellStyle name="SAPBEXHLevel3X 6 2 4" xfId="16192" xr:uid="{00000000-0005-0000-0000-0000EA760000}"/>
    <cellStyle name="SAPBEXHLevel3X 6 2 4 2" xfId="29840" xr:uid="{00000000-0005-0000-0000-0000EB760000}"/>
    <cellStyle name="SAPBEXHLevel3X 6 2 5" xfId="22162" xr:uid="{00000000-0005-0000-0000-0000EC760000}"/>
    <cellStyle name="SAPBEXHLevel3X 6 2 5 2" xfId="35625" xr:uid="{00000000-0005-0000-0000-0000ED760000}"/>
    <cellStyle name="SAPBEXHLevel3X 6 2 6" xfId="27914" xr:uid="{00000000-0005-0000-0000-0000EE760000}"/>
    <cellStyle name="SAPBEXHLevel3X 6 2 7" xfId="11476" xr:uid="{00000000-0005-0000-0000-0000EF760000}"/>
    <cellStyle name="SAPBEXHLevel3X 6 3" xfId="18778" xr:uid="{00000000-0005-0000-0000-0000F0760000}"/>
    <cellStyle name="SAPBEXHLevel3X 6 3 2" xfId="24550" xr:uid="{00000000-0005-0000-0000-0000F1760000}"/>
    <cellStyle name="SAPBEXHLevel3X 6 3 3" xfId="32252" xr:uid="{00000000-0005-0000-0000-0000F2760000}"/>
    <cellStyle name="SAPBEXHLevel3X 6 4" xfId="20583" xr:uid="{00000000-0005-0000-0000-0000F3760000}"/>
    <cellStyle name="SAPBEXHLevel3X 6 4 2" xfId="26347" xr:uid="{00000000-0005-0000-0000-0000F4760000}"/>
    <cellStyle name="SAPBEXHLevel3X 6 4 3" xfId="34052" xr:uid="{00000000-0005-0000-0000-0000F5760000}"/>
    <cellStyle name="SAPBEXHLevel3X 6 5" xfId="15106" xr:uid="{00000000-0005-0000-0000-0000F6760000}"/>
    <cellStyle name="SAPBEXHLevel3X 6 5 2" xfId="28942" xr:uid="{00000000-0005-0000-0000-0000F7760000}"/>
    <cellStyle name="SAPBEXHLevel3X 6 6" xfId="21263" xr:uid="{00000000-0005-0000-0000-0000F8760000}"/>
    <cellStyle name="SAPBEXHLevel3X 6 6 2" xfId="34726" xr:uid="{00000000-0005-0000-0000-0000F9760000}"/>
    <cellStyle name="SAPBEXHLevel3X 6 7" xfId="27015" xr:uid="{00000000-0005-0000-0000-0000FA760000}"/>
    <cellStyle name="SAPBEXHLevel3X 6 8" xfId="10815" xr:uid="{00000000-0005-0000-0000-0000FB760000}"/>
    <cellStyle name="SAPBEXHLevel3X 7" xfId="5266" xr:uid="{00000000-0005-0000-0000-0000FC760000}"/>
    <cellStyle name="SAPBEXHLevel3X 7 2" xfId="6353" xr:uid="{00000000-0005-0000-0000-0000FD760000}"/>
    <cellStyle name="SAPBEXHLevel3X 7 2 2" xfId="19720" xr:uid="{00000000-0005-0000-0000-0000FE760000}"/>
    <cellStyle name="SAPBEXHLevel3X 7 2 2 2" xfId="25490" xr:uid="{00000000-0005-0000-0000-0000FF760000}"/>
    <cellStyle name="SAPBEXHLevel3X 7 2 2 3" xfId="33193" xr:uid="{00000000-0005-0000-0000-000000770000}"/>
    <cellStyle name="SAPBEXHLevel3X 7 2 3" xfId="18014" xr:uid="{00000000-0005-0000-0000-000001770000}"/>
    <cellStyle name="SAPBEXHLevel3X 7 2 3 2" xfId="23819" xr:uid="{00000000-0005-0000-0000-000002770000}"/>
    <cellStyle name="SAPBEXHLevel3X 7 2 3 3" xfId="31516" xr:uid="{00000000-0005-0000-0000-000003770000}"/>
    <cellStyle name="SAPBEXHLevel3X 7 2 4" xfId="16182" xr:uid="{00000000-0005-0000-0000-000004770000}"/>
    <cellStyle name="SAPBEXHLevel3X 7 2 4 2" xfId="29830" xr:uid="{00000000-0005-0000-0000-000005770000}"/>
    <cellStyle name="SAPBEXHLevel3X 7 2 5" xfId="22152" xr:uid="{00000000-0005-0000-0000-000006770000}"/>
    <cellStyle name="SAPBEXHLevel3X 7 2 5 2" xfId="35615" xr:uid="{00000000-0005-0000-0000-000007770000}"/>
    <cellStyle name="SAPBEXHLevel3X 7 2 6" xfId="27904" xr:uid="{00000000-0005-0000-0000-000008770000}"/>
    <cellStyle name="SAPBEXHLevel3X 7 2 7" xfId="11466" xr:uid="{00000000-0005-0000-0000-000009770000}"/>
    <cellStyle name="SAPBEXHLevel3X 7 3" xfId="18768" xr:uid="{00000000-0005-0000-0000-00000A770000}"/>
    <cellStyle name="SAPBEXHLevel3X 7 3 2" xfId="24540" xr:uid="{00000000-0005-0000-0000-00000B770000}"/>
    <cellStyle name="SAPBEXHLevel3X 7 3 3" xfId="32242" xr:uid="{00000000-0005-0000-0000-00000C770000}"/>
    <cellStyle name="SAPBEXHLevel3X 7 4" xfId="18176" xr:uid="{00000000-0005-0000-0000-00000D770000}"/>
    <cellStyle name="SAPBEXHLevel3X 7 4 2" xfId="23974" xr:uid="{00000000-0005-0000-0000-00000E770000}"/>
    <cellStyle name="SAPBEXHLevel3X 7 4 3" xfId="31672" xr:uid="{00000000-0005-0000-0000-00000F770000}"/>
    <cellStyle name="SAPBEXHLevel3X 7 5" xfId="15096" xr:uid="{00000000-0005-0000-0000-000010770000}"/>
    <cellStyle name="SAPBEXHLevel3X 7 5 2" xfId="28932" xr:uid="{00000000-0005-0000-0000-000011770000}"/>
    <cellStyle name="SAPBEXHLevel3X 7 6" xfId="21253" xr:uid="{00000000-0005-0000-0000-000012770000}"/>
    <cellStyle name="SAPBEXHLevel3X 7 6 2" xfId="34716" xr:uid="{00000000-0005-0000-0000-000013770000}"/>
    <cellStyle name="SAPBEXHLevel3X 7 7" xfId="27005" xr:uid="{00000000-0005-0000-0000-000014770000}"/>
    <cellStyle name="SAPBEXHLevel3X 7 8" xfId="10805" xr:uid="{00000000-0005-0000-0000-000015770000}"/>
    <cellStyle name="SAPBEXHLevel3X 8" xfId="17036" xr:uid="{00000000-0005-0000-0000-000016770000}"/>
    <cellStyle name="SAPBEXHLevel3X 8 2" xfId="22882" xr:uid="{00000000-0005-0000-0000-000017770000}"/>
    <cellStyle name="SAPBEXHLevel3X 8 2 2" xfId="36345" xr:uid="{00000000-0005-0000-0000-000018770000}"/>
    <cellStyle name="SAPBEXHLevel3X 8 3" xfId="30563" xr:uid="{00000000-0005-0000-0000-000019770000}"/>
    <cellStyle name="SAPBEXHLevel3X 9" xfId="18232" xr:uid="{00000000-0005-0000-0000-00001A770000}"/>
    <cellStyle name="SAPBEXHLevel3X 9 2" xfId="24022" xr:uid="{00000000-0005-0000-0000-00001B770000}"/>
    <cellStyle name="SAPBEXHLevel3X 9 3" xfId="31722" xr:uid="{00000000-0005-0000-0000-00001C770000}"/>
    <cellStyle name="SAPBEXHLevel3X_SAP EC_Data ENVIRONMENTAL BackEnd V4 (BI)" xfId="646" xr:uid="{00000000-0005-0000-0000-00001D770000}"/>
    <cellStyle name="SAPBEXinputData" xfId="403" xr:uid="{00000000-0005-0000-0000-00001E770000}"/>
    <cellStyle name="SAPBEXinputData 2" xfId="647" xr:uid="{00000000-0005-0000-0000-00001F770000}"/>
    <cellStyle name="SAPBEXinputData 2 2" xfId="7486" xr:uid="{00000000-0005-0000-0000-000020770000}"/>
    <cellStyle name="SAPBEXinputData 3" xfId="4050" xr:uid="{00000000-0005-0000-0000-000021770000}"/>
    <cellStyle name="SAPBEXinputData 4" xfId="7288" xr:uid="{00000000-0005-0000-0000-000022770000}"/>
    <cellStyle name="SAPBEXinputData 5" xfId="37385" xr:uid="{00000000-0005-0000-0000-000023770000}"/>
    <cellStyle name="SAPBEXinputData_SAP EC_Data ENVIRONMENTAL BackEnd V4 (BI)" xfId="648" xr:uid="{00000000-0005-0000-0000-000024770000}"/>
    <cellStyle name="SAPBEXItemHeader" xfId="404" xr:uid="{00000000-0005-0000-0000-000025770000}"/>
    <cellStyle name="SAPBEXItemHeader 2" xfId="5304" xr:uid="{00000000-0005-0000-0000-000026770000}"/>
    <cellStyle name="SAPBEXItemHeader 2 2" xfId="6391" xr:uid="{00000000-0005-0000-0000-000027770000}"/>
    <cellStyle name="SAPBEXItemHeader 2 2 2" xfId="19757" xr:uid="{00000000-0005-0000-0000-000028770000}"/>
    <cellStyle name="SAPBEXItemHeader 2 2 2 2" xfId="25527" xr:uid="{00000000-0005-0000-0000-000029770000}"/>
    <cellStyle name="SAPBEXItemHeader 2 2 2 3" xfId="33230" xr:uid="{00000000-0005-0000-0000-00002A770000}"/>
    <cellStyle name="SAPBEXItemHeader 2 2 3" xfId="17405" xr:uid="{00000000-0005-0000-0000-00002B770000}"/>
    <cellStyle name="SAPBEXItemHeader 2 2 3 2" xfId="23231" xr:uid="{00000000-0005-0000-0000-00002C770000}"/>
    <cellStyle name="SAPBEXItemHeader 2 2 3 2 2" xfId="36694" xr:uid="{00000000-0005-0000-0000-00002D770000}"/>
    <cellStyle name="SAPBEXItemHeader 2 2 3 3" xfId="30919" xr:uid="{00000000-0005-0000-0000-00002E770000}"/>
    <cellStyle name="SAPBEXItemHeader 2 2 4" xfId="16220" xr:uid="{00000000-0005-0000-0000-00002F770000}"/>
    <cellStyle name="SAPBEXItemHeader 2 2 4 2" xfId="29867" xr:uid="{00000000-0005-0000-0000-000030770000}"/>
    <cellStyle name="SAPBEXItemHeader 2 2 5" xfId="22189" xr:uid="{00000000-0005-0000-0000-000031770000}"/>
    <cellStyle name="SAPBEXItemHeader 2 2 5 2" xfId="35652" xr:uid="{00000000-0005-0000-0000-000032770000}"/>
    <cellStyle name="SAPBEXItemHeader 2 2 6" xfId="27941" xr:uid="{00000000-0005-0000-0000-000033770000}"/>
    <cellStyle name="SAPBEXItemHeader 2 2 7" xfId="11503" xr:uid="{00000000-0005-0000-0000-000034770000}"/>
    <cellStyle name="SAPBEXItemHeader 2 3" xfId="18805" xr:uid="{00000000-0005-0000-0000-000035770000}"/>
    <cellStyle name="SAPBEXItemHeader 2 3 2" xfId="24577" xr:uid="{00000000-0005-0000-0000-000036770000}"/>
    <cellStyle name="SAPBEXItemHeader 2 3 3" xfId="32279" xr:uid="{00000000-0005-0000-0000-000037770000}"/>
    <cellStyle name="SAPBEXItemHeader 2 4" xfId="20664" xr:uid="{00000000-0005-0000-0000-000038770000}"/>
    <cellStyle name="SAPBEXItemHeader 2 4 2" xfId="26427" xr:uid="{00000000-0005-0000-0000-000039770000}"/>
    <cellStyle name="SAPBEXItemHeader 2 4 3" xfId="34132" xr:uid="{00000000-0005-0000-0000-00003A770000}"/>
    <cellStyle name="SAPBEXItemHeader 2 5" xfId="15134" xr:uid="{00000000-0005-0000-0000-00003B770000}"/>
    <cellStyle name="SAPBEXItemHeader 2 5 2" xfId="28969" xr:uid="{00000000-0005-0000-0000-00003C770000}"/>
    <cellStyle name="SAPBEXItemHeader 2 6" xfId="21290" xr:uid="{00000000-0005-0000-0000-00003D770000}"/>
    <cellStyle name="SAPBEXItemHeader 2 6 2" xfId="34753" xr:uid="{00000000-0005-0000-0000-00003E770000}"/>
    <cellStyle name="SAPBEXItemHeader 2 7" xfId="27042" xr:uid="{00000000-0005-0000-0000-00003F770000}"/>
    <cellStyle name="SAPBEXItemHeader 2 8" xfId="10842" xr:uid="{00000000-0005-0000-0000-000040770000}"/>
    <cellStyle name="SAPBEXItemHeader 3" xfId="17037" xr:uid="{00000000-0005-0000-0000-000041770000}"/>
    <cellStyle name="SAPBEXItemHeader 3 2" xfId="22883" xr:uid="{00000000-0005-0000-0000-000042770000}"/>
    <cellStyle name="SAPBEXItemHeader 3 2 2" xfId="36346" xr:uid="{00000000-0005-0000-0000-000043770000}"/>
    <cellStyle name="SAPBEXItemHeader 3 3" xfId="30564" xr:uid="{00000000-0005-0000-0000-000044770000}"/>
    <cellStyle name="SAPBEXItemHeader 4" xfId="20940" xr:uid="{00000000-0005-0000-0000-000045770000}"/>
    <cellStyle name="SAPBEXItemHeader 4 2" xfId="26698" xr:uid="{00000000-0005-0000-0000-000046770000}"/>
    <cellStyle name="SAPBEXItemHeader 4 3" xfId="34403" xr:uid="{00000000-0005-0000-0000-000047770000}"/>
    <cellStyle name="SAPBEXItemHeader 5" xfId="12113" xr:uid="{00000000-0005-0000-0000-000048770000}"/>
    <cellStyle name="SAPBEXItemHeader 5 2" xfId="28559" xr:uid="{00000000-0005-0000-0000-000049770000}"/>
    <cellStyle name="SAPBEXItemHeader 6" xfId="7289" xr:uid="{00000000-0005-0000-0000-00004A770000}"/>
    <cellStyle name="SAPBEXresData" xfId="405" xr:uid="{00000000-0005-0000-0000-00004B770000}"/>
    <cellStyle name="SAPBEXresData 10" xfId="12001" xr:uid="{00000000-0005-0000-0000-00004C770000}"/>
    <cellStyle name="SAPBEXresData 10 2" xfId="28538" xr:uid="{00000000-0005-0000-0000-00004D770000}"/>
    <cellStyle name="SAPBEXresData 11" xfId="7290" xr:uid="{00000000-0005-0000-0000-00004E770000}"/>
    <cellStyle name="SAPBEXresData 12" xfId="37386" xr:uid="{00000000-0005-0000-0000-00004F770000}"/>
    <cellStyle name="SAPBEXresData 2" xfId="649" xr:uid="{00000000-0005-0000-0000-000050770000}"/>
    <cellStyle name="SAPBEXresData 2 2" xfId="994" xr:uid="{00000000-0005-0000-0000-000051770000}"/>
    <cellStyle name="SAPBEXresData 2 2 2" xfId="5135" xr:uid="{00000000-0005-0000-0000-000052770000}"/>
    <cellStyle name="SAPBEXresData 2 2 2 10" xfId="10720" xr:uid="{00000000-0005-0000-0000-000053770000}"/>
    <cellStyle name="SAPBEXresData 2 2 2 2" xfId="5723" xr:uid="{00000000-0005-0000-0000-000054770000}"/>
    <cellStyle name="SAPBEXresData 2 2 2 2 2" xfId="6810" xr:uid="{00000000-0005-0000-0000-000055770000}"/>
    <cellStyle name="SAPBEXresData 2 2 2 2 2 2" xfId="20132" xr:uid="{00000000-0005-0000-0000-000056770000}"/>
    <cellStyle name="SAPBEXresData 2 2 2 2 2 2 2" xfId="25902" xr:uid="{00000000-0005-0000-0000-000057770000}"/>
    <cellStyle name="SAPBEXresData 2 2 2 2 2 2 3" xfId="33605" xr:uid="{00000000-0005-0000-0000-000058770000}"/>
    <cellStyle name="SAPBEXresData 2 2 2 2 2 3" xfId="20075" xr:uid="{00000000-0005-0000-0000-000059770000}"/>
    <cellStyle name="SAPBEXresData 2 2 2 2 2 3 2" xfId="25845" xr:uid="{00000000-0005-0000-0000-00005A770000}"/>
    <cellStyle name="SAPBEXresData 2 2 2 2 2 3 3" xfId="33548" xr:uid="{00000000-0005-0000-0000-00005B770000}"/>
    <cellStyle name="SAPBEXresData 2 2 2 2 2 4" xfId="16638" xr:uid="{00000000-0005-0000-0000-00005C770000}"/>
    <cellStyle name="SAPBEXresData 2 2 2 2 2 4 2" xfId="30225" xr:uid="{00000000-0005-0000-0000-00005D770000}"/>
    <cellStyle name="SAPBEXresData 2 2 2 2 2 5" xfId="22548" xr:uid="{00000000-0005-0000-0000-00005E770000}"/>
    <cellStyle name="SAPBEXresData 2 2 2 2 2 5 2" xfId="36011" xr:uid="{00000000-0005-0000-0000-00005F770000}"/>
    <cellStyle name="SAPBEXresData 2 2 2 2 2 6" xfId="28300" xr:uid="{00000000-0005-0000-0000-000060770000}"/>
    <cellStyle name="SAPBEXresData 2 2 2 2 2 7" xfId="11741" xr:uid="{00000000-0005-0000-0000-000061770000}"/>
    <cellStyle name="SAPBEXresData 2 2 2 2 3" xfId="19182" xr:uid="{00000000-0005-0000-0000-000062770000}"/>
    <cellStyle name="SAPBEXresData 2 2 2 2 3 2" xfId="24953" xr:uid="{00000000-0005-0000-0000-000063770000}"/>
    <cellStyle name="SAPBEXresData 2 2 2 2 3 3" xfId="32655" xr:uid="{00000000-0005-0000-0000-000064770000}"/>
    <cellStyle name="SAPBEXresData 2 2 2 2 4" xfId="18165" xr:uid="{00000000-0005-0000-0000-000065770000}"/>
    <cellStyle name="SAPBEXresData 2 2 2 2 4 2" xfId="23963" xr:uid="{00000000-0005-0000-0000-000066770000}"/>
    <cellStyle name="SAPBEXresData 2 2 2 2 4 3" xfId="31661" xr:uid="{00000000-0005-0000-0000-000067770000}"/>
    <cellStyle name="SAPBEXresData 2 2 2 2 5" xfId="15552" xr:uid="{00000000-0005-0000-0000-000068770000}"/>
    <cellStyle name="SAPBEXresData 2 2 2 2 5 2" xfId="29327" xr:uid="{00000000-0005-0000-0000-000069770000}"/>
    <cellStyle name="SAPBEXresData 2 2 2 2 6" xfId="21649" xr:uid="{00000000-0005-0000-0000-00006A770000}"/>
    <cellStyle name="SAPBEXresData 2 2 2 2 6 2" xfId="35112" xr:uid="{00000000-0005-0000-0000-00006B770000}"/>
    <cellStyle name="SAPBEXresData 2 2 2 2 7" xfId="27401" xr:uid="{00000000-0005-0000-0000-00006C770000}"/>
    <cellStyle name="SAPBEXresData 2 2 2 2 8" xfId="11080" xr:uid="{00000000-0005-0000-0000-00006D770000}"/>
    <cellStyle name="SAPBEXresData 2 2 2 3" xfId="5895" xr:uid="{00000000-0005-0000-0000-00006E770000}"/>
    <cellStyle name="SAPBEXresData 2 2 2 3 2" xfId="6982" xr:uid="{00000000-0005-0000-0000-00006F770000}"/>
    <cellStyle name="SAPBEXresData 2 2 2 3 2 2" xfId="20278" xr:uid="{00000000-0005-0000-0000-000070770000}"/>
    <cellStyle name="SAPBEXresData 2 2 2 3 2 2 2" xfId="26048" xr:uid="{00000000-0005-0000-0000-000071770000}"/>
    <cellStyle name="SAPBEXresData 2 2 2 3 2 2 3" xfId="33751" xr:uid="{00000000-0005-0000-0000-000072770000}"/>
    <cellStyle name="SAPBEXresData 2 2 2 3 2 3" xfId="18182" xr:uid="{00000000-0005-0000-0000-000073770000}"/>
    <cellStyle name="SAPBEXresData 2 2 2 3 2 3 2" xfId="23980" xr:uid="{00000000-0005-0000-0000-000074770000}"/>
    <cellStyle name="SAPBEXresData 2 2 2 3 2 3 3" xfId="31678" xr:uid="{00000000-0005-0000-0000-000075770000}"/>
    <cellStyle name="SAPBEXresData 2 2 2 3 2 4" xfId="16810" xr:uid="{00000000-0005-0000-0000-000076770000}"/>
    <cellStyle name="SAPBEXresData 2 2 2 3 2 4 2" xfId="30363" xr:uid="{00000000-0005-0000-0000-000077770000}"/>
    <cellStyle name="SAPBEXresData 2 2 2 3 2 5" xfId="22686" xr:uid="{00000000-0005-0000-0000-000078770000}"/>
    <cellStyle name="SAPBEXresData 2 2 2 3 2 5 2" xfId="36149" xr:uid="{00000000-0005-0000-0000-000079770000}"/>
    <cellStyle name="SAPBEXresData 2 2 2 3 2 6" xfId="28438" xr:uid="{00000000-0005-0000-0000-00007A770000}"/>
    <cellStyle name="SAPBEXresData 2 2 2 3 2 7" xfId="11842" xr:uid="{00000000-0005-0000-0000-00007B770000}"/>
    <cellStyle name="SAPBEXresData 2 2 2 3 3" xfId="19329" xr:uid="{00000000-0005-0000-0000-00007C770000}"/>
    <cellStyle name="SAPBEXresData 2 2 2 3 3 2" xfId="25100" xr:uid="{00000000-0005-0000-0000-00007D770000}"/>
    <cellStyle name="SAPBEXresData 2 2 2 3 3 3" xfId="32802" xr:uid="{00000000-0005-0000-0000-00007E770000}"/>
    <cellStyle name="SAPBEXresData 2 2 2 3 4" xfId="18468" xr:uid="{00000000-0005-0000-0000-00007F770000}"/>
    <cellStyle name="SAPBEXresData 2 2 2 3 4 2" xfId="24243" xr:uid="{00000000-0005-0000-0000-000080770000}"/>
    <cellStyle name="SAPBEXresData 2 2 2 3 4 3" xfId="31944" xr:uid="{00000000-0005-0000-0000-000081770000}"/>
    <cellStyle name="SAPBEXresData 2 2 2 3 5" xfId="15724" xr:uid="{00000000-0005-0000-0000-000082770000}"/>
    <cellStyle name="SAPBEXresData 2 2 2 3 5 2" xfId="29465" xr:uid="{00000000-0005-0000-0000-000083770000}"/>
    <cellStyle name="SAPBEXresData 2 2 2 3 6" xfId="21787" xr:uid="{00000000-0005-0000-0000-000084770000}"/>
    <cellStyle name="SAPBEXresData 2 2 2 3 6 2" xfId="35250" xr:uid="{00000000-0005-0000-0000-000085770000}"/>
    <cellStyle name="SAPBEXresData 2 2 2 3 7" xfId="27539" xr:uid="{00000000-0005-0000-0000-000086770000}"/>
    <cellStyle name="SAPBEXresData 2 2 2 3 8" xfId="11181" xr:uid="{00000000-0005-0000-0000-000087770000}"/>
    <cellStyle name="SAPBEXresData 2 2 2 4" xfId="6227" xr:uid="{00000000-0005-0000-0000-000088770000}"/>
    <cellStyle name="SAPBEXresData 2 2 2 4 2" xfId="19618" xr:uid="{00000000-0005-0000-0000-000089770000}"/>
    <cellStyle name="SAPBEXresData 2 2 2 4 2 2" xfId="25388" xr:uid="{00000000-0005-0000-0000-00008A770000}"/>
    <cellStyle name="SAPBEXresData 2 2 2 4 2 3" xfId="33091" xr:uid="{00000000-0005-0000-0000-00008B770000}"/>
    <cellStyle name="SAPBEXresData 2 2 2 4 3" xfId="20799" xr:uid="{00000000-0005-0000-0000-00008C770000}"/>
    <cellStyle name="SAPBEXresData 2 2 2 4 3 2" xfId="26560" xr:uid="{00000000-0005-0000-0000-00008D770000}"/>
    <cellStyle name="SAPBEXresData 2 2 2 4 3 3" xfId="34265" xr:uid="{00000000-0005-0000-0000-00008E770000}"/>
    <cellStyle name="SAPBEXresData 2 2 2 4 4" xfId="16056" xr:uid="{00000000-0005-0000-0000-00008F770000}"/>
    <cellStyle name="SAPBEXresData 2 2 2 4 4 2" xfId="29738" xr:uid="{00000000-0005-0000-0000-000090770000}"/>
    <cellStyle name="SAPBEXresData 2 2 2 4 5" xfId="22060" xr:uid="{00000000-0005-0000-0000-000091770000}"/>
    <cellStyle name="SAPBEXresData 2 2 2 4 5 2" xfId="35523" xr:uid="{00000000-0005-0000-0000-000092770000}"/>
    <cellStyle name="SAPBEXresData 2 2 2 4 6" xfId="27812" xr:uid="{00000000-0005-0000-0000-000093770000}"/>
    <cellStyle name="SAPBEXresData 2 2 2 4 7" xfId="11383" xr:uid="{00000000-0005-0000-0000-000094770000}"/>
    <cellStyle name="SAPBEXresData 2 2 2 5" xfId="18666" xr:uid="{00000000-0005-0000-0000-000095770000}"/>
    <cellStyle name="SAPBEXresData 2 2 2 5 2" xfId="24438" xr:uid="{00000000-0005-0000-0000-000096770000}"/>
    <cellStyle name="SAPBEXresData 2 2 2 5 3" xfId="32140" xr:uid="{00000000-0005-0000-0000-000097770000}"/>
    <cellStyle name="SAPBEXresData 2 2 2 6" xfId="16971" xr:uid="{00000000-0005-0000-0000-000098770000}"/>
    <cellStyle name="SAPBEXresData 2 2 2 6 2" xfId="22821" xr:uid="{00000000-0005-0000-0000-000099770000}"/>
    <cellStyle name="SAPBEXresData 2 2 2 6 2 2" xfId="36284" xr:uid="{00000000-0005-0000-0000-00009A770000}"/>
    <cellStyle name="SAPBEXresData 2 2 2 6 3" xfId="30499" xr:uid="{00000000-0005-0000-0000-00009B770000}"/>
    <cellStyle name="SAPBEXresData 2 2 2 7" xfId="14965" xr:uid="{00000000-0005-0000-0000-00009C770000}"/>
    <cellStyle name="SAPBEXresData 2 2 2 7 2" xfId="28838" xr:uid="{00000000-0005-0000-0000-00009D770000}"/>
    <cellStyle name="SAPBEXresData 2 2 2 8" xfId="21159" xr:uid="{00000000-0005-0000-0000-00009E770000}"/>
    <cellStyle name="SAPBEXresData 2 2 2 8 2" xfId="34622" xr:uid="{00000000-0005-0000-0000-00009F770000}"/>
    <cellStyle name="SAPBEXresData 2 2 2 9" xfId="26913" xr:uid="{00000000-0005-0000-0000-0000A0770000}"/>
    <cellStyle name="SAPBEXresData 2 2 3" xfId="5361" xr:uid="{00000000-0005-0000-0000-0000A1770000}"/>
    <cellStyle name="SAPBEXresData 2 2 3 2" xfId="6448" xr:uid="{00000000-0005-0000-0000-0000A2770000}"/>
    <cellStyle name="SAPBEXresData 2 2 3 2 2" xfId="19813" xr:uid="{00000000-0005-0000-0000-0000A3770000}"/>
    <cellStyle name="SAPBEXresData 2 2 3 2 2 2" xfId="25583" xr:uid="{00000000-0005-0000-0000-0000A4770000}"/>
    <cellStyle name="SAPBEXresData 2 2 3 2 2 3" xfId="33286" xr:uid="{00000000-0005-0000-0000-0000A5770000}"/>
    <cellStyle name="SAPBEXresData 2 2 3 2 3" xfId="18450" xr:uid="{00000000-0005-0000-0000-0000A6770000}"/>
    <cellStyle name="SAPBEXresData 2 2 3 2 3 2" xfId="24225" xr:uid="{00000000-0005-0000-0000-0000A7770000}"/>
    <cellStyle name="SAPBEXresData 2 2 3 2 3 3" xfId="31926" xr:uid="{00000000-0005-0000-0000-0000A8770000}"/>
    <cellStyle name="SAPBEXresData 2 2 3 2 4" xfId="16277" xr:uid="{00000000-0005-0000-0000-0000A9770000}"/>
    <cellStyle name="SAPBEXresData 2 2 3 2 4 2" xfId="29923" xr:uid="{00000000-0005-0000-0000-0000AA770000}"/>
    <cellStyle name="SAPBEXresData 2 2 3 2 5" xfId="22245" xr:uid="{00000000-0005-0000-0000-0000AB770000}"/>
    <cellStyle name="SAPBEXresData 2 2 3 2 5 2" xfId="35708" xr:uid="{00000000-0005-0000-0000-0000AC770000}"/>
    <cellStyle name="SAPBEXresData 2 2 3 2 6" xfId="27997" xr:uid="{00000000-0005-0000-0000-0000AD770000}"/>
    <cellStyle name="SAPBEXresData 2 2 3 2 7" xfId="11534" xr:uid="{00000000-0005-0000-0000-0000AE770000}"/>
    <cellStyle name="SAPBEXresData 2 2 3 3" xfId="18862" xr:uid="{00000000-0005-0000-0000-0000AF770000}"/>
    <cellStyle name="SAPBEXresData 2 2 3 3 2" xfId="24634" xr:uid="{00000000-0005-0000-0000-0000B0770000}"/>
    <cellStyle name="SAPBEXresData 2 2 3 3 3" xfId="32336" xr:uid="{00000000-0005-0000-0000-0000B1770000}"/>
    <cellStyle name="SAPBEXresData 2 2 3 4" xfId="20914" xr:uid="{00000000-0005-0000-0000-0000B2770000}"/>
    <cellStyle name="SAPBEXresData 2 2 3 4 2" xfId="26674" xr:uid="{00000000-0005-0000-0000-0000B3770000}"/>
    <cellStyle name="SAPBEXresData 2 2 3 4 3" xfId="34379" xr:uid="{00000000-0005-0000-0000-0000B4770000}"/>
    <cellStyle name="SAPBEXresData 2 2 3 5" xfId="15191" xr:uid="{00000000-0005-0000-0000-0000B5770000}"/>
    <cellStyle name="SAPBEXresData 2 2 3 5 2" xfId="29025" xr:uid="{00000000-0005-0000-0000-0000B6770000}"/>
    <cellStyle name="SAPBEXresData 2 2 3 6" xfId="21346" xr:uid="{00000000-0005-0000-0000-0000B7770000}"/>
    <cellStyle name="SAPBEXresData 2 2 3 6 2" xfId="34809" xr:uid="{00000000-0005-0000-0000-0000B8770000}"/>
    <cellStyle name="SAPBEXresData 2 2 3 7" xfId="27098" xr:uid="{00000000-0005-0000-0000-0000B9770000}"/>
    <cellStyle name="SAPBEXresData 2 2 3 8" xfId="10873" xr:uid="{00000000-0005-0000-0000-0000BA770000}"/>
    <cellStyle name="SAPBEXresData 2 2 4" xfId="5398" xr:uid="{00000000-0005-0000-0000-0000BB770000}"/>
    <cellStyle name="SAPBEXresData 2 2 4 2" xfId="6485" xr:uid="{00000000-0005-0000-0000-0000BC770000}"/>
    <cellStyle name="SAPBEXresData 2 2 4 2 2" xfId="19849" xr:uid="{00000000-0005-0000-0000-0000BD770000}"/>
    <cellStyle name="SAPBEXresData 2 2 4 2 2 2" xfId="25619" xr:uid="{00000000-0005-0000-0000-0000BE770000}"/>
    <cellStyle name="SAPBEXresData 2 2 4 2 2 3" xfId="33322" xr:uid="{00000000-0005-0000-0000-0000BF770000}"/>
    <cellStyle name="SAPBEXresData 2 2 4 2 3" xfId="18184" xr:uid="{00000000-0005-0000-0000-0000C0770000}"/>
    <cellStyle name="SAPBEXresData 2 2 4 2 3 2" xfId="23982" xr:uid="{00000000-0005-0000-0000-0000C1770000}"/>
    <cellStyle name="SAPBEXresData 2 2 4 2 3 3" xfId="31680" xr:uid="{00000000-0005-0000-0000-0000C2770000}"/>
    <cellStyle name="SAPBEXresData 2 2 4 2 4" xfId="16314" xr:uid="{00000000-0005-0000-0000-0000C3770000}"/>
    <cellStyle name="SAPBEXresData 2 2 4 2 4 2" xfId="29959" xr:uid="{00000000-0005-0000-0000-0000C4770000}"/>
    <cellStyle name="SAPBEXresData 2 2 4 2 5" xfId="22281" xr:uid="{00000000-0005-0000-0000-0000C5770000}"/>
    <cellStyle name="SAPBEXresData 2 2 4 2 5 2" xfId="35744" xr:uid="{00000000-0005-0000-0000-0000C6770000}"/>
    <cellStyle name="SAPBEXresData 2 2 4 2 6" xfId="28033" xr:uid="{00000000-0005-0000-0000-0000C7770000}"/>
    <cellStyle name="SAPBEXresData 2 2 4 2 7" xfId="11557" xr:uid="{00000000-0005-0000-0000-0000C8770000}"/>
    <cellStyle name="SAPBEXresData 2 2 4 3" xfId="18898" xr:uid="{00000000-0005-0000-0000-0000C9770000}"/>
    <cellStyle name="SAPBEXresData 2 2 4 3 2" xfId="24670" xr:uid="{00000000-0005-0000-0000-0000CA770000}"/>
    <cellStyle name="SAPBEXresData 2 2 4 3 3" xfId="32372" xr:uid="{00000000-0005-0000-0000-0000CB770000}"/>
    <cellStyle name="SAPBEXresData 2 2 4 4" xfId="17846" xr:uid="{00000000-0005-0000-0000-0000CC770000}"/>
    <cellStyle name="SAPBEXresData 2 2 4 4 2" xfId="23658" xr:uid="{00000000-0005-0000-0000-0000CD770000}"/>
    <cellStyle name="SAPBEXresData 2 2 4 4 2 2" xfId="37121" xr:uid="{00000000-0005-0000-0000-0000CE770000}"/>
    <cellStyle name="SAPBEXresData 2 2 4 4 3" xfId="31350" xr:uid="{00000000-0005-0000-0000-0000CF770000}"/>
    <cellStyle name="SAPBEXresData 2 2 4 5" xfId="15228" xr:uid="{00000000-0005-0000-0000-0000D0770000}"/>
    <cellStyle name="SAPBEXresData 2 2 4 5 2" xfId="29061" xr:uid="{00000000-0005-0000-0000-0000D1770000}"/>
    <cellStyle name="SAPBEXresData 2 2 4 6" xfId="21382" xr:uid="{00000000-0005-0000-0000-0000D2770000}"/>
    <cellStyle name="SAPBEXresData 2 2 4 6 2" xfId="34845" xr:uid="{00000000-0005-0000-0000-0000D3770000}"/>
    <cellStyle name="SAPBEXresData 2 2 4 7" xfId="27134" xr:uid="{00000000-0005-0000-0000-0000D4770000}"/>
    <cellStyle name="SAPBEXresData 2 2 4 8" xfId="10896" xr:uid="{00000000-0005-0000-0000-0000D5770000}"/>
    <cellStyle name="SAPBEXresData 2 2 5" xfId="17285" xr:uid="{00000000-0005-0000-0000-0000D6770000}"/>
    <cellStyle name="SAPBEXresData 2 2 5 2" xfId="23115" xr:uid="{00000000-0005-0000-0000-0000D7770000}"/>
    <cellStyle name="SAPBEXresData 2 2 5 2 2" xfId="36578" xr:uid="{00000000-0005-0000-0000-0000D8770000}"/>
    <cellStyle name="SAPBEXresData 2 2 5 3" xfId="30802" xr:uid="{00000000-0005-0000-0000-0000D9770000}"/>
    <cellStyle name="SAPBEXresData 2 2 6" xfId="18012" xr:uid="{00000000-0005-0000-0000-0000DA770000}"/>
    <cellStyle name="SAPBEXresData 2 2 6 2" xfId="23817" xr:uid="{00000000-0005-0000-0000-0000DB770000}"/>
    <cellStyle name="SAPBEXresData 2 2 6 3" xfId="31514" xr:uid="{00000000-0005-0000-0000-0000DC770000}"/>
    <cellStyle name="SAPBEXresData 2 2 7" xfId="14240" xr:uid="{00000000-0005-0000-0000-0000DD770000}"/>
    <cellStyle name="SAPBEXresData 2 2 7 2" xfId="28627" xr:uid="{00000000-0005-0000-0000-0000DE770000}"/>
    <cellStyle name="SAPBEXresData 2 2 8" xfId="7696" xr:uid="{00000000-0005-0000-0000-0000DF770000}"/>
    <cellStyle name="SAPBEXresData 2 3" xfId="5101" xr:uid="{00000000-0005-0000-0000-0000E0770000}"/>
    <cellStyle name="SAPBEXresData 2 3 10" xfId="10705" xr:uid="{00000000-0005-0000-0000-0000E1770000}"/>
    <cellStyle name="SAPBEXresData 2 3 2" xfId="5689" xr:uid="{00000000-0005-0000-0000-0000E2770000}"/>
    <cellStyle name="SAPBEXresData 2 3 2 2" xfId="6776" xr:uid="{00000000-0005-0000-0000-0000E3770000}"/>
    <cellStyle name="SAPBEXresData 2 3 2 2 2" xfId="20098" xr:uid="{00000000-0005-0000-0000-0000E4770000}"/>
    <cellStyle name="SAPBEXresData 2 3 2 2 2 2" xfId="25868" xr:uid="{00000000-0005-0000-0000-0000E5770000}"/>
    <cellStyle name="SAPBEXresData 2 3 2 2 2 3" xfId="33571" xr:uid="{00000000-0005-0000-0000-0000E6770000}"/>
    <cellStyle name="SAPBEXresData 2 3 2 2 3" xfId="18094" xr:uid="{00000000-0005-0000-0000-0000E7770000}"/>
    <cellStyle name="SAPBEXresData 2 3 2 2 3 2" xfId="23896" xr:uid="{00000000-0005-0000-0000-0000E8770000}"/>
    <cellStyle name="SAPBEXresData 2 3 2 2 3 3" xfId="31593" xr:uid="{00000000-0005-0000-0000-0000E9770000}"/>
    <cellStyle name="SAPBEXresData 2 3 2 2 4" xfId="16604" xr:uid="{00000000-0005-0000-0000-0000EA770000}"/>
    <cellStyle name="SAPBEXresData 2 3 2 2 4 2" xfId="30191" xr:uid="{00000000-0005-0000-0000-0000EB770000}"/>
    <cellStyle name="SAPBEXresData 2 3 2 2 5" xfId="22514" xr:uid="{00000000-0005-0000-0000-0000EC770000}"/>
    <cellStyle name="SAPBEXresData 2 3 2 2 5 2" xfId="35977" xr:uid="{00000000-0005-0000-0000-0000ED770000}"/>
    <cellStyle name="SAPBEXresData 2 3 2 2 6" xfId="28266" xr:uid="{00000000-0005-0000-0000-0000EE770000}"/>
    <cellStyle name="SAPBEXresData 2 3 2 2 7" xfId="11726" xr:uid="{00000000-0005-0000-0000-0000EF770000}"/>
    <cellStyle name="SAPBEXresData 2 3 2 3" xfId="19148" xr:uid="{00000000-0005-0000-0000-0000F0770000}"/>
    <cellStyle name="SAPBEXresData 2 3 2 3 2" xfId="24919" xr:uid="{00000000-0005-0000-0000-0000F1770000}"/>
    <cellStyle name="SAPBEXresData 2 3 2 3 3" xfId="32621" xr:uid="{00000000-0005-0000-0000-0000F2770000}"/>
    <cellStyle name="SAPBEXresData 2 3 2 4" xfId="17683" xr:uid="{00000000-0005-0000-0000-0000F3770000}"/>
    <cellStyle name="SAPBEXresData 2 3 2 4 2" xfId="23498" xr:uid="{00000000-0005-0000-0000-0000F4770000}"/>
    <cellStyle name="SAPBEXresData 2 3 2 4 2 2" xfId="36961" xr:uid="{00000000-0005-0000-0000-0000F5770000}"/>
    <cellStyle name="SAPBEXresData 2 3 2 4 3" xfId="31189" xr:uid="{00000000-0005-0000-0000-0000F6770000}"/>
    <cellStyle name="SAPBEXresData 2 3 2 5" xfId="15518" xr:uid="{00000000-0005-0000-0000-0000F7770000}"/>
    <cellStyle name="SAPBEXresData 2 3 2 5 2" xfId="29293" xr:uid="{00000000-0005-0000-0000-0000F8770000}"/>
    <cellStyle name="SAPBEXresData 2 3 2 6" xfId="21615" xr:uid="{00000000-0005-0000-0000-0000F9770000}"/>
    <cellStyle name="SAPBEXresData 2 3 2 6 2" xfId="35078" xr:uid="{00000000-0005-0000-0000-0000FA770000}"/>
    <cellStyle name="SAPBEXresData 2 3 2 7" xfId="27367" xr:uid="{00000000-0005-0000-0000-0000FB770000}"/>
    <cellStyle name="SAPBEXresData 2 3 2 8" xfId="11065" xr:uid="{00000000-0005-0000-0000-0000FC770000}"/>
    <cellStyle name="SAPBEXresData 2 3 3" xfId="5861" xr:uid="{00000000-0005-0000-0000-0000FD770000}"/>
    <cellStyle name="SAPBEXresData 2 3 3 2" xfId="6948" xr:uid="{00000000-0005-0000-0000-0000FE770000}"/>
    <cellStyle name="SAPBEXresData 2 3 3 2 2" xfId="20244" xr:uid="{00000000-0005-0000-0000-0000FF770000}"/>
    <cellStyle name="SAPBEXresData 2 3 3 2 2 2" xfId="26014" xr:uid="{00000000-0005-0000-0000-000000780000}"/>
    <cellStyle name="SAPBEXresData 2 3 3 2 2 3" xfId="33717" xr:uid="{00000000-0005-0000-0000-000001780000}"/>
    <cellStyle name="SAPBEXresData 2 3 3 2 3" xfId="20511" xr:uid="{00000000-0005-0000-0000-000002780000}"/>
    <cellStyle name="SAPBEXresData 2 3 3 2 3 2" xfId="26277" xr:uid="{00000000-0005-0000-0000-000003780000}"/>
    <cellStyle name="SAPBEXresData 2 3 3 2 3 3" xfId="33981" xr:uid="{00000000-0005-0000-0000-000004780000}"/>
    <cellStyle name="SAPBEXresData 2 3 3 2 4" xfId="16776" xr:uid="{00000000-0005-0000-0000-000005780000}"/>
    <cellStyle name="SAPBEXresData 2 3 3 2 4 2" xfId="30329" xr:uid="{00000000-0005-0000-0000-000006780000}"/>
    <cellStyle name="SAPBEXresData 2 3 3 2 5" xfId="22652" xr:uid="{00000000-0005-0000-0000-000007780000}"/>
    <cellStyle name="SAPBEXresData 2 3 3 2 5 2" xfId="36115" xr:uid="{00000000-0005-0000-0000-000008780000}"/>
    <cellStyle name="SAPBEXresData 2 3 3 2 6" xfId="28404" xr:uid="{00000000-0005-0000-0000-000009780000}"/>
    <cellStyle name="SAPBEXresData 2 3 3 2 7" xfId="11827" xr:uid="{00000000-0005-0000-0000-00000A780000}"/>
    <cellStyle name="SAPBEXresData 2 3 3 3" xfId="19295" xr:uid="{00000000-0005-0000-0000-00000B780000}"/>
    <cellStyle name="SAPBEXresData 2 3 3 3 2" xfId="25066" xr:uid="{00000000-0005-0000-0000-00000C780000}"/>
    <cellStyle name="SAPBEXresData 2 3 3 3 3" xfId="32768" xr:uid="{00000000-0005-0000-0000-00000D780000}"/>
    <cellStyle name="SAPBEXresData 2 3 3 4" xfId="20537" xr:uid="{00000000-0005-0000-0000-00000E780000}"/>
    <cellStyle name="SAPBEXresData 2 3 3 4 2" xfId="26302" xr:uid="{00000000-0005-0000-0000-00000F780000}"/>
    <cellStyle name="SAPBEXresData 2 3 3 4 3" xfId="34006" xr:uid="{00000000-0005-0000-0000-000010780000}"/>
    <cellStyle name="SAPBEXresData 2 3 3 5" xfId="15690" xr:uid="{00000000-0005-0000-0000-000011780000}"/>
    <cellStyle name="SAPBEXresData 2 3 3 5 2" xfId="29431" xr:uid="{00000000-0005-0000-0000-000012780000}"/>
    <cellStyle name="SAPBEXresData 2 3 3 6" xfId="21753" xr:uid="{00000000-0005-0000-0000-000013780000}"/>
    <cellStyle name="SAPBEXresData 2 3 3 6 2" xfId="35216" xr:uid="{00000000-0005-0000-0000-000014780000}"/>
    <cellStyle name="SAPBEXresData 2 3 3 7" xfId="27505" xr:uid="{00000000-0005-0000-0000-000015780000}"/>
    <cellStyle name="SAPBEXresData 2 3 3 8" xfId="11166" xr:uid="{00000000-0005-0000-0000-000016780000}"/>
    <cellStyle name="SAPBEXresData 2 3 4" xfId="6193" xr:uid="{00000000-0005-0000-0000-000017780000}"/>
    <cellStyle name="SAPBEXresData 2 3 4 2" xfId="19584" xr:uid="{00000000-0005-0000-0000-000018780000}"/>
    <cellStyle name="SAPBEXresData 2 3 4 2 2" xfId="25354" xr:uid="{00000000-0005-0000-0000-000019780000}"/>
    <cellStyle name="SAPBEXresData 2 3 4 2 3" xfId="33057" xr:uid="{00000000-0005-0000-0000-00001A780000}"/>
    <cellStyle name="SAPBEXresData 2 3 4 3" xfId="19105" xr:uid="{00000000-0005-0000-0000-00001B780000}"/>
    <cellStyle name="SAPBEXresData 2 3 4 3 2" xfId="24877" xr:uid="{00000000-0005-0000-0000-00001C780000}"/>
    <cellStyle name="SAPBEXresData 2 3 4 3 3" xfId="32579" xr:uid="{00000000-0005-0000-0000-00001D780000}"/>
    <cellStyle name="SAPBEXresData 2 3 4 4" xfId="16022" xr:uid="{00000000-0005-0000-0000-00001E780000}"/>
    <cellStyle name="SAPBEXresData 2 3 4 4 2" xfId="29704" xr:uid="{00000000-0005-0000-0000-00001F780000}"/>
    <cellStyle name="SAPBEXresData 2 3 4 5" xfId="22026" xr:uid="{00000000-0005-0000-0000-000020780000}"/>
    <cellStyle name="SAPBEXresData 2 3 4 5 2" xfId="35489" xr:uid="{00000000-0005-0000-0000-000021780000}"/>
    <cellStyle name="SAPBEXresData 2 3 4 6" xfId="27778" xr:uid="{00000000-0005-0000-0000-000022780000}"/>
    <cellStyle name="SAPBEXresData 2 3 4 7" xfId="11368" xr:uid="{00000000-0005-0000-0000-000023780000}"/>
    <cellStyle name="SAPBEXresData 2 3 5" xfId="18632" xr:uid="{00000000-0005-0000-0000-000024780000}"/>
    <cellStyle name="SAPBEXresData 2 3 5 2" xfId="24404" xr:uid="{00000000-0005-0000-0000-000025780000}"/>
    <cellStyle name="SAPBEXresData 2 3 5 3" xfId="32106" xr:uid="{00000000-0005-0000-0000-000026780000}"/>
    <cellStyle name="SAPBEXresData 2 3 6" xfId="17534" xr:uid="{00000000-0005-0000-0000-000027780000}"/>
    <cellStyle name="SAPBEXresData 2 3 6 2" xfId="23355" xr:uid="{00000000-0005-0000-0000-000028780000}"/>
    <cellStyle name="SAPBEXresData 2 3 6 2 2" xfId="36818" xr:uid="{00000000-0005-0000-0000-000029780000}"/>
    <cellStyle name="SAPBEXresData 2 3 6 3" xfId="31043" xr:uid="{00000000-0005-0000-0000-00002A780000}"/>
    <cellStyle name="SAPBEXresData 2 3 7" xfId="14931" xr:uid="{00000000-0005-0000-0000-00002B780000}"/>
    <cellStyle name="SAPBEXresData 2 3 7 2" xfId="28804" xr:uid="{00000000-0005-0000-0000-00002C780000}"/>
    <cellStyle name="SAPBEXresData 2 3 8" xfId="21125" xr:uid="{00000000-0005-0000-0000-00002D780000}"/>
    <cellStyle name="SAPBEXresData 2 3 8 2" xfId="34588" xr:uid="{00000000-0005-0000-0000-00002E780000}"/>
    <cellStyle name="SAPBEXresData 2 3 9" xfId="26879" xr:uid="{00000000-0005-0000-0000-00002F780000}"/>
    <cellStyle name="SAPBEXresData 2 4" xfId="5318" xr:uid="{00000000-0005-0000-0000-000030780000}"/>
    <cellStyle name="SAPBEXresData 2 4 2" xfId="6405" xr:uid="{00000000-0005-0000-0000-000031780000}"/>
    <cellStyle name="SAPBEXresData 2 4 2 2" xfId="19771" xr:uid="{00000000-0005-0000-0000-000032780000}"/>
    <cellStyle name="SAPBEXresData 2 4 2 2 2" xfId="25541" xr:uid="{00000000-0005-0000-0000-000033780000}"/>
    <cellStyle name="SAPBEXresData 2 4 2 2 3" xfId="33244" xr:uid="{00000000-0005-0000-0000-000034780000}"/>
    <cellStyle name="SAPBEXresData 2 4 2 3" xfId="16911" xr:uid="{00000000-0005-0000-0000-000035780000}"/>
    <cellStyle name="SAPBEXresData 2 4 2 3 2" xfId="22769" xr:uid="{00000000-0005-0000-0000-000036780000}"/>
    <cellStyle name="SAPBEXresData 2 4 2 3 2 2" xfId="36232" xr:uid="{00000000-0005-0000-0000-000037780000}"/>
    <cellStyle name="SAPBEXresData 2 4 2 3 3" xfId="30447" xr:uid="{00000000-0005-0000-0000-000038780000}"/>
    <cellStyle name="SAPBEXresData 2 4 2 4" xfId="16234" xr:uid="{00000000-0005-0000-0000-000039780000}"/>
    <cellStyle name="SAPBEXresData 2 4 2 4 2" xfId="29881" xr:uid="{00000000-0005-0000-0000-00003A780000}"/>
    <cellStyle name="SAPBEXresData 2 4 2 5" xfId="22203" xr:uid="{00000000-0005-0000-0000-00003B780000}"/>
    <cellStyle name="SAPBEXresData 2 4 2 5 2" xfId="35666" xr:uid="{00000000-0005-0000-0000-00003C780000}"/>
    <cellStyle name="SAPBEXresData 2 4 2 6" xfId="27955" xr:uid="{00000000-0005-0000-0000-00003D780000}"/>
    <cellStyle name="SAPBEXresData 2 4 2 7" xfId="11517" xr:uid="{00000000-0005-0000-0000-00003E780000}"/>
    <cellStyle name="SAPBEXresData 2 4 3" xfId="18819" xr:uid="{00000000-0005-0000-0000-00003F780000}"/>
    <cellStyle name="SAPBEXresData 2 4 3 2" xfId="24591" xr:uid="{00000000-0005-0000-0000-000040780000}"/>
    <cellStyle name="SAPBEXresData 2 4 3 3" xfId="32293" xr:uid="{00000000-0005-0000-0000-000041780000}"/>
    <cellStyle name="SAPBEXresData 2 4 4" xfId="17401" xr:uid="{00000000-0005-0000-0000-000042780000}"/>
    <cellStyle name="SAPBEXresData 2 4 4 2" xfId="23227" xr:uid="{00000000-0005-0000-0000-000043780000}"/>
    <cellStyle name="SAPBEXresData 2 4 4 2 2" xfId="36690" xr:uid="{00000000-0005-0000-0000-000044780000}"/>
    <cellStyle name="SAPBEXresData 2 4 4 3" xfId="30915" xr:uid="{00000000-0005-0000-0000-000045780000}"/>
    <cellStyle name="SAPBEXresData 2 4 5" xfId="15148" xr:uid="{00000000-0005-0000-0000-000046780000}"/>
    <cellStyle name="SAPBEXresData 2 4 5 2" xfId="28983" xr:uid="{00000000-0005-0000-0000-000047780000}"/>
    <cellStyle name="SAPBEXresData 2 4 6" xfId="21304" xr:uid="{00000000-0005-0000-0000-000048780000}"/>
    <cellStyle name="SAPBEXresData 2 4 6 2" xfId="34767" xr:uid="{00000000-0005-0000-0000-000049780000}"/>
    <cellStyle name="SAPBEXresData 2 4 7" xfId="27056" xr:uid="{00000000-0005-0000-0000-00004A780000}"/>
    <cellStyle name="SAPBEXresData 2 4 8" xfId="10856" xr:uid="{00000000-0005-0000-0000-00004B780000}"/>
    <cellStyle name="SAPBEXresData 2 5" xfId="5474" xr:uid="{00000000-0005-0000-0000-00004C780000}"/>
    <cellStyle name="SAPBEXresData 2 5 2" xfId="6561" xr:uid="{00000000-0005-0000-0000-00004D780000}"/>
    <cellStyle name="SAPBEXresData 2 5 2 2" xfId="19918" xr:uid="{00000000-0005-0000-0000-00004E780000}"/>
    <cellStyle name="SAPBEXresData 2 5 2 2 2" xfId="25688" xr:uid="{00000000-0005-0000-0000-00004F780000}"/>
    <cellStyle name="SAPBEXresData 2 5 2 2 3" xfId="33391" xr:uid="{00000000-0005-0000-0000-000050780000}"/>
    <cellStyle name="SAPBEXresData 2 5 2 3" xfId="17704" xr:uid="{00000000-0005-0000-0000-000051780000}"/>
    <cellStyle name="SAPBEXresData 2 5 2 3 2" xfId="23519" xr:uid="{00000000-0005-0000-0000-000052780000}"/>
    <cellStyle name="SAPBEXresData 2 5 2 3 2 2" xfId="36982" xr:uid="{00000000-0005-0000-0000-000053780000}"/>
    <cellStyle name="SAPBEXresData 2 5 2 3 3" xfId="31210" xr:uid="{00000000-0005-0000-0000-000054780000}"/>
    <cellStyle name="SAPBEXresData 2 5 2 4" xfId="16390" xr:uid="{00000000-0005-0000-0000-000055780000}"/>
    <cellStyle name="SAPBEXresData 2 5 2 4 2" xfId="30025" xr:uid="{00000000-0005-0000-0000-000056780000}"/>
    <cellStyle name="SAPBEXresData 2 5 2 5" xfId="22347" xr:uid="{00000000-0005-0000-0000-000057780000}"/>
    <cellStyle name="SAPBEXresData 2 5 2 5 2" xfId="35810" xr:uid="{00000000-0005-0000-0000-000058780000}"/>
    <cellStyle name="SAPBEXresData 2 5 2 6" xfId="28099" xr:uid="{00000000-0005-0000-0000-000059780000}"/>
    <cellStyle name="SAPBEXresData 2 5 2 7" xfId="11604" xr:uid="{00000000-0005-0000-0000-00005A780000}"/>
    <cellStyle name="SAPBEXresData 2 5 3" xfId="18967" xr:uid="{00000000-0005-0000-0000-00005B780000}"/>
    <cellStyle name="SAPBEXresData 2 5 3 2" xfId="24739" xr:uid="{00000000-0005-0000-0000-00005C780000}"/>
    <cellStyle name="SAPBEXresData 2 5 3 3" xfId="32441" xr:uid="{00000000-0005-0000-0000-00005D780000}"/>
    <cellStyle name="SAPBEXresData 2 5 4" xfId="18306" xr:uid="{00000000-0005-0000-0000-00005E780000}"/>
    <cellStyle name="SAPBEXresData 2 5 4 2" xfId="24087" xr:uid="{00000000-0005-0000-0000-00005F780000}"/>
    <cellStyle name="SAPBEXresData 2 5 4 3" xfId="31788" xr:uid="{00000000-0005-0000-0000-000060780000}"/>
    <cellStyle name="SAPBEXresData 2 5 5" xfId="15304" xr:uid="{00000000-0005-0000-0000-000061780000}"/>
    <cellStyle name="SAPBEXresData 2 5 5 2" xfId="29127" xr:uid="{00000000-0005-0000-0000-000062780000}"/>
    <cellStyle name="SAPBEXresData 2 5 6" xfId="21448" xr:uid="{00000000-0005-0000-0000-000063780000}"/>
    <cellStyle name="SAPBEXresData 2 5 6 2" xfId="34911" xr:uid="{00000000-0005-0000-0000-000064780000}"/>
    <cellStyle name="SAPBEXresData 2 5 7" xfId="27200" xr:uid="{00000000-0005-0000-0000-000065780000}"/>
    <cellStyle name="SAPBEXresData 2 5 8" xfId="10943" xr:uid="{00000000-0005-0000-0000-000066780000}"/>
    <cellStyle name="SAPBEXresData 2 6" xfId="17148" xr:uid="{00000000-0005-0000-0000-000067780000}"/>
    <cellStyle name="SAPBEXresData 2 6 2" xfId="22989" xr:uid="{00000000-0005-0000-0000-000068780000}"/>
    <cellStyle name="SAPBEXresData 2 6 2 2" xfId="36452" xr:uid="{00000000-0005-0000-0000-000069780000}"/>
    <cellStyle name="SAPBEXresData 2 6 3" xfId="30670" xr:uid="{00000000-0005-0000-0000-00006A780000}"/>
    <cellStyle name="SAPBEXresData 2 7" xfId="20921" xr:uid="{00000000-0005-0000-0000-00006B780000}"/>
    <cellStyle name="SAPBEXresData 2 7 2" xfId="26681" xr:uid="{00000000-0005-0000-0000-00006C780000}"/>
    <cellStyle name="SAPBEXresData 2 7 3" xfId="34386" xr:uid="{00000000-0005-0000-0000-00006D780000}"/>
    <cellStyle name="SAPBEXresData 2 8" xfId="11992" xr:uid="{00000000-0005-0000-0000-00006E780000}"/>
    <cellStyle name="SAPBEXresData 2 8 2" xfId="28530" xr:uid="{00000000-0005-0000-0000-00006F780000}"/>
    <cellStyle name="SAPBEXresData 2 9" xfId="7487" xr:uid="{00000000-0005-0000-0000-000070780000}"/>
    <cellStyle name="SAPBEXresData 3" xfId="911" xr:uid="{00000000-0005-0000-0000-000071780000}"/>
    <cellStyle name="SAPBEXresData 3 2" xfId="5122" xr:uid="{00000000-0005-0000-0000-000072780000}"/>
    <cellStyle name="SAPBEXresData 3 2 10" xfId="10717" xr:uid="{00000000-0005-0000-0000-000073780000}"/>
    <cellStyle name="SAPBEXresData 3 2 2" xfId="5710" xr:uid="{00000000-0005-0000-0000-000074780000}"/>
    <cellStyle name="SAPBEXresData 3 2 2 2" xfId="6797" xr:uid="{00000000-0005-0000-0000-000075780000}"/>
    <cellStyle name="SAPBEXresData 3 2 2 2 2" xfId="20119" xr:uid="{00000000-0005-0000-0000-000076780000}"/>
    <cellStyle name="SAPBEXresData 3 2 2 2 2 2" xfId="25889" xr:uid="{00000000-0005-0000-0000-000077780000}"/>
    <cellStyle name="SAPBEXresData 3 2 2 2 2 3" xfId="33592" xr:uid="{00000000-0005-0000-0000-000078780000}"/>
    <cellStyle name="SAPBEXresData 3 2 2 2 3" xfId="17590" xr:uid="{00000000-0005-0000-0000-000079780000}"/>
    <cellStyle name="SAPBEXresData 3 2 2 2 3 2" xfId="23408" xr:uid="{00000000-0005-0000-0000-00007A780000}"/>
    <cellStyle name="SAPBEXresData 3 2 2 2 3 2 2" xfId="36871" xr:uid="{00000000-0005-0000-0000-00007B780000}"/>
    <cellStyle name="SAPBEXresData 3 2 2 2 3 3" xfId="31098" xr:uid="{00000000-0005-0000-0000-00007C780000}"/>
    <cellStyle name="SAPBEXresData 3 2 2 2 4" xfId="16625" xr:uid="{00000000-0005-0000-0000-00007D780000}"/>
    <cellStyle name="SAPBEXresData 3 2 2 2 4 2" xfId="30212" xr:uid="{00000000-0005-0000-0000-00007E780000}"/>
    <cellStyle name="SAPBEXresData 3 2 2 2 5" xfId="22535" xr:uid="{00000000-0005-0000-0000-00007F780000}"/>
    <cellStyle name="SAPBEXresData 3 2 2 2 5 2" xfId="35998" xr:uid="{00000000-0005-0000-0000-000080780000}"/>
    <cellStyle name="SAPBEXresData 3 2 2 2 6" xfId="28287" xr:uid="{00000000-0005-0000-0000-000081780000}"/>
    <cellStyle name="SAPBEXresData 3 2 2 2 7" xfId="11738" xr:uid="{00000000-0005-0000-0000-000082780000}"/>
    <cellStyle name="SAPBEXresData 3 2 2 3" xfId="19169" xr:uid="{00000000-0005-0000-0000-000083780000}"/>
    <cellStyle name="SAPBEXresData 3 2 2 3 2" xfId="24940" xr:uid="{00000000-0005-0000-0000-000084780000}"/>
    <cellStyle name="SAPBEXresData 3 2 2 3 3" xfId="32642" xr:uid="{00000000-0005-0000-0000-000085780000}"/>
    <cellStyle name="SAPBEXresData 3 2 2 4" xfId="17993" xr:uid="{00000000-0005-0000-0000-000086780000}"/>
    <cellStyle name="SAPBEXresData 3 2 2 4 2" xfId="23800" xr:uid="{00000000-0005-0000-0000-000087780000}"/>
    <cellStyle name="SAPBEXresData 3 2 2 4 3" xfId="31496" xr:uid="{00000000-0005-0000-0000-000088780000}"/>
    <cellStyle name="SAPBEXresData 3 2 2 5" xfId="15539" xr:uid="{00000000-0005-0000-0000-000089780000}"/>
    <cellStyle name="SAPBEXresData 3 2 2 5 2" xfId="29314" xr:uid="{00000000-0005-0000-0000-00008A780000}"/>
    <cellStyle name="SAPBEXresData 3 2 2 6" xfId="21636" xr:uid="{00000000-0005-0000-0000-00008B780000}"/>
    <cellStyle name="SAPBEXresData 3 2 2 6 2" xfId="35099" xr:uid="{00000000-0005-0000-0000-00008C780000}"/>
    <cellStyle name="SAPBEXresData 3 2 2 7" xfId="27388" xr:uid="{00000000-0005-0000-0000-00008D780000}"/>
    <cellStyle name="SAPBEXresData 3 2 2 8" xfId="11077" xr:uid="{00000000-0005-0000-0000-00008E780000}"/>
    <cellStyle name="SAPBEXresData 3 2 3" xfId="5882" xr:uid="{00000000-0005-0000-0000-00008F780000}"/>
    <cellStyle name="SAPBEXresData 3 2 3 2" xfId="6969" xr:uid="{00000000-0005-0000-0000-000090780000}"/>
    <cellStyle name="SAPBEXresData 3 2 3 2 2" xfId="20265" xr:uid="{00000000-0005-0000-0000-000091780000}"/>
    <cellStyle name="SAPBEXresData 3 2 3 2 2 2" xfId="26035" xr:uid="{00000000-0005-0000-0000-000092780000}"/>
    <cellStyle name="SAPBEXresData 3 2 3 2 2 3" xfId="33738" xr:uid="{00000000-0005-0000-0000-000093780000}"/>
    <cellStyle name="SAPBEXresData 3 2 3 2 3" xfId="17085" xr:uid="{00000000-0005-0000-0000-000094780000}"/>
    <cellStyle name="SAPBEXresData 3 2 3 2 3 2" xfId="22927" xr:uid="{00000000-0005-0000-0000-000095780000}"/>
    <cellStyle name="SAPBEXresData 3 2 3 2 3 2 2" xfId="36390" xr:uid="{00000000-0005-0000-0000-000096780000}"/>
    <cellStyle name="SAPBEXresData 3 2 3 2 3 3" xfId="30608" xr:uid="{00000000-0005-0000-0000-000097780000}"/>
    <cellStyle name="SAPBEXresData 3 2 3 2 4" xfId="16797" xr:uid="{00000000-0005-0000-0000-000098780000}"/>
    <cellStyle name="SAPBEXresData 3 2 3 2 4 2" xfId="30350" xr:uid="{00000000-0005-0000-0000-000099780000}"/>
    <cellStyle name="SAPBEXresData 3 2 3 2 5" xfId="22673" xr:uid="{00000000-0005-0000-0000-00009A780000}"/>
    <cellStyle name="SAPBEXresData 3 2 3 2 5 2" xfId="36136" xr:uid="{00000000-0005-0000-0000-00009B780000}"/>
    <cellStyle name="SAPBEXresData 3 2 3 2 6" xfId="28425" xr:uid="{00000000-0005-0000-0000-00009C780000}"/>
    <cellStyle name="SAPBEXresData 3 2 3 2 7" xfId="11839" xr:uid="{00000000-0005-0000-0000-00009D780000}"/>
    <cellStyle name="SAPBEXresData 3 2 3 3" xfId="19316" xr:uid="{00000000-0005-0000-0000-00009E780000}"/>
    <cellStyle name="SAPBEXresData 3 2 3 3 2" xfId="25087" xr:uid="{00000000-0005-0000-0000-00009F780000}"/>
    <cellStyle name="SAPBEXresData 3 2 3 3 3" xfId="32789" xr:uid="{00000000-0005-0000-0000-0000A0780000}"/>
    <cellStyle name="SAPBEXresData 3 2 3 4" xfId="20808" xr:uid="{00000000-0005-0000-0000-0000A1780000}"/>
    <cellStyle name="SAPBEXresData 3 2 3 4 2" xfId="26569" xr:uid="{00000000-0005-0000-0000-0000A2780000}"/>
    <cellStyle name="SAPBEXresData 3 2 3 4 3" xfId="34274" xr:uid="{00000000-0005-0000-0000-0000A3780000}"/>
    <cellStyle name="SAPBEXresData 3 2 3 5" xfId="15711" xr:uid="{00000000-0005-0000-0000-0000A4780000}"/>
    <cellStyle name="SAPBEXresData 3 2 3 5 2" xfId="29452" xr:uid="{00000000-0005-0000-0000-0000A5780000}"/>
    <cellStyle name="SAPBEXresData 3 2 3 6" xfId="21774" xr:uid="{00000000-0005-0000-0000-0000A6780000}"/>
    <cellStyle name="SAPBEXresData 3 2 3 6 2" xfId="35237" xr:uid="{00000000-0005-0000-0000-0000A7780000}"/>
    <cellStyle name="SAPBEXresData 3 2 3 7" xfId="27526" xr:uid="{00000000-0005-0000-0000-0000A8780000}"/>
    <cellStyle name="SAPBEXresData 3 2 3 8" xfId="11178" xr:uid="{00000000-0005-0000-0000-0000A9780000}"/>
    <cellStyle name="SAPBEXresData 3 2 4" xfId="6214" xr:uid="{00000000-0005-0000-0000-0000AA780000}"/>
    <cellStyle name="SAPBEXresData 3 2 4 2" xfId="19605" xr:uid="{00000000-0005-0000-0000-0000AB780000}"/>
    <cellStyle name="SAPBEXresData 3 2 4 2 2" xfId="25375" xr:uid="{00000000-0005-0000-0000-0000AC780000}"/>
    <cellStyle name="SAPBEXresData 3 2 4 2 3" xfId="33078" xr:uid="{00000000-0005-0000-0000-0000AD780000}"/>
    <cellStyle name="SAPBEXresData 3 2 4 3" xfId="17936" xr:uid="{00000000-0005-0000-0000-0000AE780000}"/>
    <cellStyle name="SAPBEXresData 3 2 4 3 2" xfId="23745" xr:uid="{00000000-0005-0000-0000-0000AF780000}"/>
    <cellStyle name="SAPBEXresData 3 2 4 3 2 2" xfId="37208" xr:uid="{00000000-0005-0000-0000-0000B0780000}"/>
    <cellStyle name="SAPBEXresData 3 2 4 3 3" xfId="31440" xr:uid="{00000000-0005-0000-0000-0000B1780000}"/>
    <cellStyle name="SAPBEXresData 3 2 4 4" xfId="16043" xr:uid="{00000000-0005-0000-0000-0000B2780000}"/>
    <cellStyle name="SAPBEXresData 3 2 4 4 2" xfId="29725" xr:uid="{00000000-0005-0000-0000-0000B3780000}"/>
    <cellStyle name="SAPBEXresData 3 2 4 5" xfId="22047" xr:uid="{00000000-0005-0000-0000-0000B4780000}"/>
    <cellStyle name="SAPBEXresData 3 2 4 5 2" xfId="35510" xr:uid="{00000000-0005-0000-0000-0000B5780000}"/>
    <cellStyle name="SAPBEXresData 3 2 4 6" xfId="27799" xr:uid="{00000000-0005-0000-0000-0000B6780000}"/>
    <cellStyle name="SAPBEXresData 3 2 4 7" xfId="11380" xr:uid="{00000000-0005-0000-0000-0000B7780000}"/>
    <cellStyle name="SAPBEXresData 3 2 5" xfId="18653" xr:uid="{00000000-0005-0000-0000-0000B8780000}"/>
    <cellStyle name="SAPBEXresData 3 2 5 2" xfId="24425" xr:uid="{00000000-0005-0000-0000-0000B9780000}"/>
    <cellStyle name="SAPBEXresData 3 2 5 3" xfId="32127" xr:uid="{00000000-0005-0000-0000-0000BA780000}"/>
    <cellStyle name="SAPBEXresData 3 2 6" xfId="20459" xr:uid="{00000000-0005-0000-0000-0000BB780000}"/>
    <cellStyle name="SAPBEXresData 3 2 6 2" xfId="26227" xr:uid="{00000000-0005-0000-0000-0000BC780000}"/>
    <cellStyle name="SAPBEXresData 3 2 6 3" xfId="33931" xr:uid="{00000000-0005-0000-0000-0000BD780000}"/>
    <cellStyle name="SAPBEXresData 3 2 7" xfId="14952" xr:uid="{00000000-0005-0000-0000-0000BE780000}"/>
    <cellStyle name="SAPBEXresData 3 2 7 2" xfId="28825" xr:uid="{00000000-0005-0000-0000-0000BF780000}"/>
    <cellStyle name="SAPBEXresData 3 2 8" xfId="21146" xr:uid="{00000000-0005-0000-0000-0000C0780000}"/>
    <cellStyle name="SAPBEXresData 3 2 8 2" xfId="34609" xr:uid="{00000000-0005-0000-0000-0000C1780000}"/>
    <cellStyle name="SAPBEXresData 3 2 9" xfId="26900" xr:uid="{00000000-0005-0000-0000-0000C2780000}"/>
    <cellStyle name="SAPBEXresData 3 3" xfId="5344" xr:uid="{00000000-0005-0000-0000-0000C3780000}"/>
    <cellStyle name="SAPBEXresData 3 3 2" xfId="6431" xr:uid="{00000000-0005-0000-0000-0000C4780000}"/>
    <cellStyle name="SAPBEXresData 3 3 2 2" xfId="19796" xr:uid="{00000000-0005-0000-0000-0000C5780000}"/>
    <cellStyle name="SAPBEXresData 3 3 2 2 2" xfId="25566" xr:uid="{00000000-0005-0000-0000-0000C6780000}"/>
    <cellStyle name="SAPBEXresData 3 3 2 2 3" xfId="33269" xr:uid="{00000000-0005-0000-0000-0000C7780000}"/>
    <cellStyle name="SAPBEXresData 3 3 2 3" xfId="20539" xr:uid="{00000000-0005-0000-0000-0000C8780000}"/>
    <cellStyle name="SAPBEXresData 3 3 2 3 2" xfId="26304" xr:uid="{00000000-0005-0000-0000-0000C9780000}"/>
    <cellStyle name="SAPBEXresData 3 3 2 3 3" xfId="34008" xr:uid="{00000000-0005-0000-0000-0000CA780000}"/>
    <cellStyle name="SAPBEXresData 3 3 2 4" xfId="16260" xr:uid="{00000000-0005-0000-0000-0000CB780000}"/>
    <cellStyle name="SAPBEXresData 3 3 2 4 2" xfId="29906" xr:uid="{00000000-0005-0000-0000-0000CC780000}"/>
    <cellStyle name="SAPBEXresData 3 3 2 5" xfId="22228" xr:uid="{00000000-0005-0000-0000-0000CD780000}"/>
    <cellStyle name="SAPBEXresData 3 3 2 5 2" xfId="35691" xr:uid="{00000000-0005-0000-0000-0000CE780000}"/>
    <cellStyle name="SAPBEXresData 3 3 2 6" xfId="27980" xr:uid="{00000000-0005-0000-0000-0000CF780000}"/>
    <cellStyle name="SAPBEXresData 3 3 2 7" xfId="11531" xr:uid="{00000000-0005-0000-0000-0000D0780000}"/>
    <cellStyle name="SAPBEXresData 3 3 3" xfId="18845" xr:uid="{00000000-0005-0000-0000-0000D1780000}"/>
    <cellStyle name="SAPBEXresData 3 3 3 2" xfId="24617" xr:uid="{00000000-0005-0000-0000-0000D2780000}"/>
    <cellStyle name="SAPBEXresData 3 3 3 3" xfId="32319" xr:uid="{00000000-0005-0000-0000-0000D3780000}"/>
    <cellStyle name="SAPBEXresData 3 3 4" xfId="16941" xr:uid="{00000000-0005-0000-0000-0000D4780000}"/>
    <cellStyle name="SAPBEXresData 3 3 4 2" xfId="22792" xr:uid="{00000000-0005-0000-0000-0000D5780000}"/>
    <cellStyle name="SAPBEXresData 3 3 4 2 2" xfId="36255" xr:uid="{00000000-0005-0000-0000-0000D6780000}"/>
    <cellStyle name="SAPBEXresData 3 3 4 3" xfId="30470" xr:uid="{00000000-0005-0000-0000-0000D7780000}"/>
    <cellStyle name="SAPBEXresData 3 3 5" xfId="15174" xr:uid="{00000000-0005-0000-0000-0000D8780000}"/>
    <cellStyle name="SAPBEXresData 3 3 5 2" xfId="29008" xr:uid="{00000000-0005-0000-0000-0000D9780000}"/>
    <cellStyle name="SAPBEXresData 3 3 6" xfId="21329" xr:uid="{00000000-0005-0000-0000-0000DA780000}"/>
    <cellStyle name="SAPBEXresData 3 3 6 2" xfId="34792" xr:uid="{00000000-0005-0000-0000-0000DB780000}"/>
    <cellStyle name="SAPBEXresData 3 3 7" xfId="27081" xr:uid="{00000000-0005-0000-0000-0000DC780000}"/>
    <cellStyle name="SAPBEXresData 3 3 8" xfId="10870" xr:uid="{00000000-0005-0000-0000-0000DD780000}"/>
    <cellStyle name="SAPBEXresData 3 4" xfId="5555" xr:uid="{00000000-0005-0000-0000-0000DE780000}"/>
    <cellStyle name="SAPBEXresData 3 4 2" xfId="6642" xr:uid="{00000000-0005-0000-0000-0000DF780000}"/>
    <cellStyle name="SAPBEXresData 3 4 2 2" xfId="19984" xr:uid="{00000000-0005-0000-0000-0000E0780000}"/>
    <cellStyle name="SAPBEXresData 3 4 2 2 2" xfId="25754" xr:uid="{00000000-0005-0000-0000-0000E1780000}"/>
    <cellStyle name="SAPBEXresData 3 4 2 2 3" xfId="33457" xr:uid="{00000000-0005-0000-0000-0000E2780000}"/>
    <cellStyle name="SAPBEXresData 3 4 2 3" xfId="17946" xr:uid="{00000000-0005-0000-0000-0000E3780000}"/>
    <cellStyle name="SAPBEXresData 3 4 2 3 2" xfId="23755" xr:uid="{00000000-0005-0000-0000-0000E4780000}"/>
    <cellStyle name="SAPBEXresData 3 4 2 3 2 2" xfId="37218" xr:uid="{00000000-0005-0000-0000-0000E5780000}"/>
    <cellStyle name="SAPBEXresData 3 4 2 3 3" xfId="31450" xr:uid="{00000000-0005-0000-0000-0000E6780000}"/>
    <cellStyle name="SAPBEXresData 3 4 2 4" xfId="16470" xr:uid="{00000000-0005-0000-0000-0000E7780000}"/>
    <cellStyle name="SAPBEXresData 3 4 2 4 2" xfId="30087" xr:uid="{00000000-0005-0000-0000-0000E8780000}"/>
    <cellStyle name="SAPBEXresData 3 4 2 5" xfId="22410" xr:uid="{00000000-0005-0000-0000-0000E9780000}"/>
    <cellStyle name="SAPBEXresData 3 4 2 5 2" xfId="35873" xr:uid="{00000000-0005-0000-0000-0000EA780000}"/>
    <cellStyle name="SAPBEXresData 3 4 2 6" xfId="28162" xr:uid="{00000000-0005-0000-0000-0000EB780000}"/>
    <cellStyle name="SAPBEXresData 3 4 2 7" xfId="11656" xr:uid="{00000000-0005-0000-0000-0000EC780000}"/>
    <cellStyle name="SAPBEXresData 3 4 3" xfId="19035" xr:uid="{00000000-0005-0000-0000-0000ED780000}"/>
    <cellStyle name="SAPBEXresData 3 4 3 2" xfId="24807" xr:uid="{00000000-0005-0000-0000-0000EE780000}"/>
    <cellStyle name="SAPBEXresData 3 4 3 3" xfId="32509" xr:uid="{00000000-0005-0000-0000-0000EF780000}"/>
    <cellStyle name="SAPBEXresData 3 4 4" xfId="17708" xr:uid="{00000000-0005-0000-0000-0000F0780000}"/>
    <cellStyle name="SAPBEXresData 3 4 4 2" xfId="23523" xr:uid="{00000000-0005-0000-0000-0000F1780000}"/>
    <cellStyle name="SAPBEXresData 3 4 4 2 2" xfId="36986" xr:uid="{00000000-0005-0000-0000-0000F2780000}"/>
    <cellStyle name="SAPBEXresData 3 4 4 3" xfId="31214" xr:uid="{00000000-0005-0000-0000-0000F3780000}"/>
    <cellStyle name="SAPBEXresData 3 4 5" xfId="15384" xr:uid="{00000000-0005-0000-0000-0000F4780000}"/>
    <cellStyle name="SAPBEXresData 3 4 5 2" xfId="29189" xr:uid="{00000000-0005-0000-0000-0000F5780000}"/>
    <cellStyle name="SAPBEXresData 3 4 6" xfId="21511" xr:uid="{00000000-0005-0000-0000-0000F6780000}"/>
    <cellStyle name="SAPBEXresData 3 4 6 2" xfId="34974" xr:uid="{00000000-0005-0000-0000-0000F7780000}"/>
    <cellStyle name="SAPBEXresData 3 4 7" xfId="27263" xr:uid="{00000000-0005-0000-0000-0000F8780000}"/>
    <cellStyle name="SAPBEXresData 3 4 8" xfId="10995" xr:uid="{00000000-0005-0000-0000-0000F9780000}"/>
    <cellStyle name="SAPBEXresData 3 5" xfId="17253" xr:uid="{00000000-0005-0000-0000-0000FA780000}"/>
    <cellStyle name="SAPBEXresData 3 5 2" xfId="23087" xr:uid="{00000000-0005-0000-0000-0000FB780000}"/>
    <cellStyle name="SAPBEXresData 3 5 2 2" xfId="36550" xr:uid="{00000000-0005-0000-0000-0000FC780000}"/>
    <cellStyle name="SAPBEXresData 3 5 3" xfId="30772" xr:uid="{00000000-0005-0000-0000-0000FD780000}"/>
    <cellStyle name="SAPBEXresData 3 6" xfId="20803" xr:uid="{00000000-0005-0000-0000-0000FE780000}"/>
    <cellStyle name="SAPBEXresData 3 6 2" xfId="26564" xr:uid="{00000000-0005-0000-0000-0000FF780000}"/>
    <cellStyle name="SAPBEXresData 3 6 3" xfId="34269" xr:uid="{00000000-0005-0000-0000-000000790000}"/>
    <cellStyle name="SAPBEXresData 3 7" xfId="12446" xr:uid="{00000000-0005-0000-0000-000001790000}"/>
    <cellStyle name="SAPBEXresData 3 7 2" xfId="28592" xr:uid="{00000000-0005-0000-0000-000002790000}"/>
    <cellStyle name="SAPBEXresData 3 8" xfId="7664" xr:uid="{00000000-0005-0000-0000-000003790000}"/>
    <cellStyle name="SAPBEXresData 4" xfId="3539" xr:uid="{00000000-0005-0000-0000-000004790000}"/>
    <cellStyle name="SAPBEXresData 4 10" xfId="9846" xr:uid="{00000000-0005-0000-0000-000005790000}"/>
    <cellStyle name="SAPBEXresData 4 2" xfId="5172" xr:uid="{00000000-0005-0000-0000-000006790000}"/>
    <cellStyle name="SAPBEXresData 4 2 2" xfId="5912" xr:uid="{00000000-0005-0000-0000-000007790000}"/>
    <cellStyle name="SAPBEXresData 4 2 2 2" xfId="6999" xr:uid="{00000000-0005-0000-0000-000008790000}"/>
    <cellStyle name="SAPBEXresData 4 2 2 2 2" xfId="20295" xr:uid="{00000000-0005-0000-0000-000009790000}"/>
    <cellStyle name="SAPBEXresData 4 2 2 2 2 2" xfId="26065" xr:uid="{00000000-0005-0000-0000-00000A790000}"/>
    <cellStyle name="SAPBEXresData 4 2 2 2 2 3" xfId="33768" xr:uid="{00000000-0005-0000-0000-00000B790000}"/>
    <cellStyle name="SAPBEXresData 4 2 2 2 3" xfId="17602" xr:uid="{00000000-0005-0000-0000-00000C790000}"/>
    <cellStyle name="SAPBEXresData 4 2 2 2 3 2" xfId="23420" xr:uid="{00000000-0005-0000-0000-00000D790000}"/>
    <cellStyle name="SAPBEXresData 4 2 2 2 3 2 2" xfId="36883" xr:uid="{00000000-0005-0000-0000-00000E790000}"/>
    <cellStyle name="SAPBEXresData 4 2 2 2 3 3" xfId="31110" xr:uid="{00000000-0005-0000-0000-00000F790000}"/>
    <cellStyle name="SAPBEXresData 4 2 2 2 4" xfId="16827" xr:uid="{00000000-0005-0000-0000-000010790000}"/>
    <cellStyle name="SAPBEXresData 4 2 2 2 4 2" xfId="30380" xr:uid="{00000000-0005-0000-0000-000011790000}"/>
    <cellStyle name="SAPBEXresData 4 2 2 2 5" xfId="22703" xr:uid="{00000000-0005-0000-0000-000012790000}"/>
    <cellStyle name="SAPBEXresData 4 2 2 2 5 2" xfId="36166" xr:uid="{00000000-0005-0000-0000-000013790000}"/>
    <cellStyle name="SAPBEXresData 4 2 2 2 6" xfId="28455" xr:uid="{00000000-0005-0000-0000-000014790000}"/>
    <cellStyle name="SAPBEXresData 4 2 2 2 7" xfId="11853" xr:uid="{00000000-0005-0000-0000-000015790000}"/>
    <cellStyle name="SAPBEXresData 4 2 2 3" xfId="19346" xr:uid="{00000000-0005-0000-0000-000016790000}"/>
    <cellStyle name="SAPBEXresData 4 2 2 3 2" xfId="25117" xr:uid="{00000000-0005-0000-0000-000017790000}"/>
    <cellStyle name="SAPBEXresData 4 2 2 3 3" xfId="32819" xr:uid="{00000000-0005-0000-0000-000018790000}"/>
    <cellStyle name="SAPBEXresData 4 2 2 4" xfId="18237" xr:uid="{00000000-0005-0000-0000-000019790000}"/>
    <cellStyle name="SAPBEXresData 4 2 2 4 2" xfId="24026" xr:uid="{00000000-0005-0000-0000-00001A790000}"/>
    <cellStyle name="SAPBEXresData 4 2 2 4 3" xfId="31726" xr:uid="{00000000-0005-0000-0000-00001B790000}"/>
    <cellStyle name="SAPBEXresData 4 2 2 5" xfId="15741" xr:uid="{00000000-0005-0000-0000-00001C790000}"/>
    <cellStyle name="SAPBEXresData 4 2 2 5 2" xfId="29482" xr:uid="{00000000-0005-0000-0000-00001D790000}"/>
    <cellStyle name="SAPBEXresData 4 2 2 6" xfId="21804" xr:uid="{00000000-0005-0000-0000-00001E790000}"/>
    <cellStyle name="SAPBEXresData 4 2 2 6 2" xfId="35267" xr:uid="{00000000-0005-0000-0000-00001F790000}"/>
    <cellStyle name="SAPBEXresData 4 2 2 7" xfId="27556" xr:uid="{00000000-0005-0000-0000-000020790000}"/>
    <cellStyle name="SAPBEXresData 4 2 2 8" xfId="11192" xr:uid="{00000000-0005-0000-0000-000021790000}"/>
    <cellStyle name="SAPBEXresData 4 2 3" xfId="6261" xr:uid="{00000000-0005-0000-0000-000022790000}"/>
    <cellStyle name="SAPBEXresData 4 2 3 2" xfId="19639" xr:uid="{00000000-0005-0000-0000-000023790000}"/>
    <cellStyle name="SAPBEXresData 4 2 3 2 2" xfId="25409" xr:uid="{00000000-0005-0000-0000-000024790000}"/>
    <cellStyle name="SAPBEXresData 4 2 3 2 3" xfId="33112" xr:uid="{00000000-0005-0000-0000-000025790000}"/>
    <cellStyle name="SAPBEXresData 4 2 3 3" xfId="20842" xr:uid="{00000000-0005-0000-0000-000026790000}"/>
    <cellStyle name="SAPBEXresData 4 2 3 3 2" xfId="26602" xr:uid="{00000000-0005-0000-0000-000027790000}"/>
    <cellStyle name="SAPBEXresData 4 2 3 3 3" xfId="34307" xr:uid="{00000000-0005-0000-0000-000028790000}"/>
    <cellStyle name="SAPBEXresData 4 2 3 4" xfId="16090" xr:uid="{00000000-0005-0000-0000-000029790000}"/>
    <cellStyle name="SAPBEXresData 4 2 3 4 2" xfId="29755" xr:uid="{00000000-0005-0000-0000-00002A790000}"/>
    <cellStyle name="SAPBEXresData 4 2 3 5" xfId="22077" xr:uid="{00000000-0005-0000-0000-00002B790000}"/>
    <cellStyle name="SAPBEXresData 4 2 3 5 2" xfId="35540" xr:uid="{00000000-0005-0000-0000-00002C790000}"/>
    <cellStyle name="SAPBEXresData 4 2 3 6" xfId="27829" xr:uid="{00000000-0005-0000-0000-00002D790000}"/>
    <cellStyle name="SAPBEXresData 4 2 3 7" xfId="11395" xr:uid="{00000000-0005-0000-0000-00002E790000}"/>
    <cellStyle name="SAPBEXresData 4 2 4" xfId="18684" xr:uid="{00000000-0005-0000-0000-00002F790000}"/>
    <cellStyle name="SAPBEXresData 4 2 4 2" xfId="24456" xr:uid="{00000000-0005-0000-0000-000030790000}"/>
    <cellStyle name="SAPBEXresData 4 2 4 3" xfId="32158" xr:uid="{00000000-0005-0000-0000-000031790000}"/>
    <cellStyle name="SAPBEXresData 4 2 5" xfId="18581" xr:uid="{00000000-0005-0000-0000-000032790000}"/>
    <cellStyle name="SAPBEXresData 4 2 5 2" xfId="24353" xr:uid="{00000000-0005-0000-0000-000033790000}"/>
    <cellStyle name="SAPBEXresData 4 2 5 3" xfId="32055" xr:uid="{00000000-0005-0000-0000-000034790000}"/>
    <cellStyle name="SAPBEXresData 4 2 6" xfId="15002" xr:uid="{00000000-0005-0000-0000-000035790000}"/>
    <cellStyle name="SAPBEXresData 4 2 6 2" xfId="28855" xr:uid="{00000000-0005-0000-0000-000036790000}"/>
    <cellStyle name="SAPBEXresData 4 2 7" xfId="21176" xr:uid="{00000000-0005-0000-0000-000037790000}"/>
    <cellStyle name="SAPBEXresData 4 2 7 2" xfId="34639" xr:uid="{00000000-0005-0000-0000-000038790000}"/>
    <cellStyle name="SAPBEXresData 4 2 8" xfId="26930" xr:uid="{00000000-0005-0000-0000-000039790000}"/>
    <cellStyle name="SAPBEXresData 4 2 9" xfId="10732" xr:uid="{00000000-0005-0000-0000-00003A790000}"/>
    <cellStyle name="SAPBEXresData 4 3" xfId="5478" xr:uid="{00000000-0005-0000-0000-00003B790000}"/>
    <cellStyle name="SAPBEXresData 4 3 2" xfId="6565" xr:uid="{00000000-0005-0000-0000-00003C790000}"/>
    <cellStyle name="SAPBEXresData 4 3 2 2" xfId="19922" xr:uid="{00000000-0005-0000-0000-00003D790000}"/>
    <cellStyle name="SAPBEXresData 4 3 2 2 2" xfId="25692" xr:uid="{00000000-0005-0000-0000-00003E790000}"/>
    <cellStyle name="SAPBEXresData 4 3 2 2 3" xfId="33395" xr:uid="{00000000-0005-0000-0000-00003F790000}"/>
    <cellStyle name="SAPBEXresData 4 3 2 3" xfId="17510" xr:uid="{00000000-0005-0000-0000-000040790000}"/>
    <cellStyle name="SAPBEXresData 4 3 2 3 2" xfId="23333" xr:uid="{00000000-0005-0000-0000-000041790000}"/>
    <cellStyle name="SAPBEXresData 4 3 2 3 2 2" xfId="36796" xr:uid="{00000000-0005-0000-0000-000042790000}"/>
    <cellStyle name="SAPBEXresData 4 3 2 3 3" xfId="31021" xr:uid="{00000000-0005-0000-0000-000043790000}"/>
    <cellStyle name="SAPBEXresData 4 3 2 4" xfId="16394" xr:uid="{00000000-0005-0000-0000-000044790000}"/>
    <cellStyle name="SAPBEXresData 4 3 2 4 2" xfId="30029" xr:uid="{00000000-0005-0000-0000-000045790000}"/>
    <cellStyle name="SAPBEXresData 4 3 2 5" xfId="22351" xr:uid="{00000000-0005-0000-0000-000046790000}"/>
    <cellStyle name="SAPBEXresData 4 3 2 5 2" xfId="35814" xr:uid="{00000000-0005-0000-0000-000047790000}"/>
    <cellStyle name="SAPBEXresData 4 3 2 6" xfId="28103" xr:uid="{00000000-0005-0000-0000-000048790000}"/>
    <cellStyle name="SAPBEXresData 4 3 2 7" xfId="11607" xr:uid="{00000000-0005-0000-0000-000049790000}"/>
    <cellStyle name="SAPBEXresData 4 3 3" xfId="18971" xr:uid="{00000000-0005-0000-0000-00004A790000}"/>
    <cellStyle name="SAPBEXresData 4 3 3 2" xfId="24743" xr:uid="{00000000-0005-0000-0000-00004B790000}"/>
    <cellStyle name="SAPBEXresData 4 3 3 3" xfId="32445" xr:uid="{00000000-0005-0000-0000-00004C790000}"/>
    <cellStyle name="SAPBEXresData 4 3 4" xfId="18410" xr:uid="{00000000-0005-0000-0000-00004D790000}"/>
    <cellStyle name="SAPBEXresData 4 3 4 2" xfId="24188" xr:uid="{00000000-0005-0000-0000-00004E790000}"/>
    <cellStyle name="SAPBEXresData 4 3 4 3" xfId="31889" xr:uid="{00000000-0005-0000-0000-00004F790000}"/>
    <cellStyle name="SAPBEXresData 4 3 5" xfId="15308" xr:uid="{00000000-0005-0000-0000-000050790000}"/>
    <cellStyle name="SAPBEXresData 4 3 5 2" xfId="29131" xr:uid="{00000000-0005-0000-0000-000051790000}"/>
    <cellStyle name="SAPBEXresData 4 3 6" xfId="21452" xr:uid="{00000000-0005-0000-0000-000052790000}"/>
    <cellStyle name="SAPBEXresData 4 3 6 2" xfId="34915" xr:uid="{00000000-0005-0000-0000-000053790000}"/>
    <cellStyle name="SAPBEXresData 4 3 7" xfId="27204" xr:uid="{00000000-0005-0000-0000-000054790000}"/>
    <cellStyle name="SAPBEXresData 4 3 8" xfId="10946" xr:uid="{00000000-0005-0000-0000-000055790000}"/>
    <cellStyle name="SAPBEXresData 4 4" xfId="6011" xr:uid="{00000000-0005-0000-0000-000056790000}"/>
    <cellStyle name="SAPBEXresData 4 4 2" xfId="19431" xr:uid="{00000000-0005-0000-0000-000057790000}"/>
    <cellStyle name="SAPBEXresData 4 4 2 2" xfId="25201" xr:uid="{00000000-0005-0000-0000-000058790000}"/>
    <cellStyle name="SAPBEXresData 4 4 2 3" xfId="32904" xr:uid="{00000000-0005-0000-0000-000059790000}"/>
    <cellStyle name="SAPBEXresData 4 4 3" xfId="20469" xr:uid="{00000000-0005-0000-0000-00005A790000}"/>
    <cellStyle name="SAPBEXresData 4 4 3 2" xfId="26237" xr:uid="{00000000-0005-0000-0000-00005B790000}"/>
    <cellStyle name="SAPBEXresData 4 4 3 3" xfId="33941" xr:uid="{00000000-0005-0000-0000-00005C790000}"/>
    <cellStyle name="SAPBEXresData 4 4 4" xfId="15840" xr:uid="{00000000-0005-0000-0000-00005D790000}"/>
    <cellStyle name="SAPBEXresData 4 4 4 2" xfId="29561" xr:uid="{00000000-0005-0000-0000-00005E790000}"/>
    <cellStyle name="SAPBEXresData 4 4 5" xfId="21883" xr:uid="{00000000-0005-0000-0000-00005F790000}"/>
    <cellStyle name="SAPBEXresData 4 4 5 2" xfId="35346" xr:uid="{00000000-0005-0000-0000-000060790000}"/>
    <cellStyle name="SAPBEXresData 4 4 6" xfId="27635" xr:uid="{00000000-0005-0000-0000-000061790000}"/>
    <cellStyle name="SAPBEXresData 4 4 7" xfId="11261" xr:uid="{00000000-0005-0000-0000-000062790000}"/>
    <cellStyle name="SAPBEXresData 4 5" xfId="18053" xr:uid="{00000000-0005-0000-0000-000063790000}"/>
    <cellStyle name="SAPBEXresData 4 5 2" xfId="23856" xr:uid="{00000000-0005-0000-0000-000064790000}"/>
    <cellStyle name="SAPBEXresData 4 5 3" xfId="31553" xr:uid="{00000000-0005-0000-0000-000065790000}"/>
    <cellStyle name="SAPBEXresData 4 6" xfId="16997" xr:uid="{00000000-0005-0000-0000-000066790000}"/>
    <cellStyle name="SAPBEXresData 4 6 2" xfId="22845" xr:uid="{00000000-0005-0000-0000-000067790000}"/>
    <cellStyle name="SAPBEXresData 4 6 2 2" xfId="36308" xr:uid="{00000000-0005-0000-0000-000068790000}"/>
    <cellStyle name="SAPBEXresData 4 6 3" xfId="30525" xr:uid="{00000000-0005-0000-0000-000069790000}"/>
    <cellStyle name="SAPBEXresData 4 7" xfId="14221" xr:uid="{00000000-0005-0000-0000-00006A790000}"/>
    <cellStyle name="SAPBEXresData 4 7 2" xfId="28616" xr:uid="{00000000-0005-0000-0000-00006B790000}"/>
    <cellStyle name="SAPBEXresData 4 8" xfId="20973" xr:uid="{00000000-0005-0000-0000-00006C790000}"/>
    <cellStyle name="SAPBEXresData 4 8 2" xfId="34436" xr:uid="{00000000-0005-0000-0000-00006D790000}"/>
    <cellStyle name="SAPBEXresData 4 9" xfId="26740" xr:uid="{00000000-0005-0000-0000-00006E790000}"/>
    <cellStyle name="SAPBEXresData 5" xfId="5071" xr:uid="{00000000-0005-0000-0000-00006F790000}"/>
    <cellStyle name="SAPBEXresData 5 10" xfId="10676" xr:uid="{00000000-0005-0000-0000-000070790000}"/>
    <cellStyle name="SAPBEXresData 5 2" xfId="5659" xr:uid="{00000000-0005-0000-0000-000071790000}"/>
    <cellStyle name="SAPBEXresData 5 2 2" xfId="6746" xr:uid="{00000000-0005-0000-0000-000072790000}"/>
    <cellStyle name="SAPBEXresData 5 2 2 2" xfId="20068" xr:uid="{00000000-0005-0000-0000-000073790000}"/>
    <cellStyle name="SAPBEXresData 5 2 2 2 2" xfId="25838" xr:uid="{00000000-0005-0000-0000-000074790000}"/>
    <cellStyle name="SAPBEXresData 5 2 2 2 3" xfId="33541" xr:uid="{00000000-0005-0000-0000-000075790000}"/>
    <cellStyle name="SAPBEXresData 5 2 2 3" xfId="20740" xr:uid="{00000000-0005-0000-0000-000076790000}"/>
    <cellStyle name="SAPBEXresData 5 2 2 3 2" xfId="26503" xr:uid="{00000000-0005-0000-0000-000077790000}"/>
    <cellStyle name="SAPBEXresData 5 2 2 3 3" xfId="34208" xr:uid="{00000000-0005-0000-0000-000078790000}"/>
    <cellStyle name="SAPBEXresData 5 2 2 4" xfId="16574" xr:uid="{00000000-0005-0000-0000-000079790000}"/>
    <cellStyle name="SAPBEXresData 5 2 2 4 2" xfId="30162" xr:uid="{00000000-0005-0000-0000-00007A790000}"/>
    <cellStyle name="SAPBEXresData 5 2 2 5" xfId="22485" xr:uid="{00000000-0005-0000-0000-00007B790000}"/>
    <cellStyle name="SAPBEXresData 5 2 2 5 2" xfId="35948" xr:uid="{00000000-0005-0000-0000-00007C790000}"/>
    <cellStyle name="SAPBEXresData 5 2 2 6" xfId="28237" xr:uid="{00000000-0005-0000-0000-00007D790000}"/>
    <cellStyle name="SAPBEXresData 5 2 2 7" xfId="11697" xr:uid="{00000000-0005-0000-0000-00007E790000}"/>
    <cellStyle name="SAPBEXresData 5 2 3" xfId="19118" xr:uid="{00000000-0005-0000-0000-00007F790000}"/>
    <cellStyle name="SAPBEXresData 5 2 3 2" xfId="24890" xr:uid="{00000000-0005-0000-0000-000080790000}"/>
    <cellStyle name="SAPBEXresData 5 2 3 3" xfId="32592" xr:uid="{00000000-0005-0000-0000-000081790000}"/>
    <cellStyle name="SAPBEXresData 5 2 4" xfId="17517" xr:uid="{00000000-0005-0000-0000-000082790000}"/>
    <cellStyle name="SAPBEXresData 5 2 4 2" xfId="23338" xr:uid="{00000000-0005-0000-0000-000083790000}"/>
    <cellStyle name="SAPBEXresData 5 2 4 2 2" xfId="36801" xr:uid="{00000000-0005-0000-0000-000084790000}"/>
    <cellStyle name="SAPBEXresData 5 2 4 3" xfId="31026" xr:uid="{00000000-0005-0000-0000-000085790000}"/>
    <cellStyle name="SAPBEXresData 5 2 5" xfId="15488" xr:uid="{00000000-0005-0000-0000-000086790000}"/>
    <cellStyle name="SAPBEXresData 5 2 5 2" xfId="29264" xr:uid="{00000000-0005-0000-0000-000087790000}"/>
    <cellStyle name="SAPBEXresData 5 2 6" xfId="21586" xr:uid="{00000000-0005-0000-0000-000088790000}"/>
    <cellStyle name="SAPBEXresData 5 2 6 2" xfId="35049" xr:uid="{00000000-0005-0000-0000-000089790000}"/>
    <cellStyle name="SAPBEXresData 5 2 7" xfId="27338" xr:uid="{00000000-0005-0000-0000-00008A790000}"/>
    <cellStyle name="SAPBEXresData 5 2 8" xfId="11036" xr:uid="{00000000-0005-0000-0000-00008B790000}"/>
    <cellStyle name="SAPBEXresData 5 3" xfId="5832" xr:uid="{00000000-0005-0000-0000-00008C790000}"/>
    <cellStyle name="SAPBEXresData 5 3 2" xfId="6919" xr:uid="{00000000-0005-0000-0000-00008D790000}"/>
    <cellStyle name="SAPBEXresData 5 3 2 2" xfId="20215" xr:uid="{00000000-0005-0000-0000-00008E790000}"/>
    <cellStyle name="SAPBEXresData 5 3 2 2 2" xfId="25985" xr:uid="{00000000-0005-0000-0000-00008F790000}"/>
    <cellStyle name="SAPBEXresData 5 3 2 2 3" xfId="33688" xr:uid="{00000000-0005-0000-0000-000090790000}"/>
    <cellStyle name="SAPBEXresData 5 3 2 3" xfId="17241" xr:uid="{00000000-0005-0000-0000-000091790000}"/>
    <cellStyle name="SAPBEXresData 5 3 2 3 2" xfId="23075" xr:uid="{00000000-0005-0000-0000-000092790000}"/>
    <cellStyle name="SAPBEXresData 5 3 2 3 2 2" xfId="36538" xr:uid="{00000000-0005-0000-0000-000093790000}"/>
    <cellStyle name="SAPBEXresData 5 3 2 3 3" xfId="30760" xr:uid="{00000000-0005-0000-0000-000094790000}"/>
    <cellStyle name="SAPBEXresData 5 3 2 4" xfId="16747" xr:uid="{00000000-0005-0000-0000-000095790000}"/>
    <cellStyle name="SAPBEXresData 5 3 2 4 2" xfId="30300" xr:uid="{00000000-0005-0000-0000-000096790000}"/>
    <cellStyle name="SAPBEXresData 5 3 2 5" xfId="22623" xr:uid="{00000000-0005-0000-0000-000097790000}"/>
    <cellStyle name="SAPBEXresData 5 3 2 5 2" xfId="36086" xr:uid="{00000000-0005-0000-0000-000098790000}"/>
    <cellStyle name="SAPBEXresData 5 3 2 6" xfId="28375" xr:uid="{00000000-0005-0000-0000-000099790000}"/>
    <cellStyle name="SAPBEXresData 5 3 2 7" xfId="11798" xr:uid="{00000000-0005-0000-0000-00009A790000}"/>
    <cellStyle name="SAPBEXresData 5 3 3" xfId="19266" xr:uid="{00000000-0005-0000-0000-00009B790000}"/>
    <cellStyle name="SAPBEXresData 5 3 3 2" xfId="25037" xr:uid="{00000000-0005-0000-0000-00009C790000}"/>
    <cellStyle name="SAPBEXresData 5 3 3 3" xfId="32739" xr:uid="{00000000-0005-0000-0000-00009D790000}"/>
    <cellStyle name="SAPBEXresData 5 3 4" xfId="20522" xr:uid="{00000000-0005-0000-0000-00009E790000}"/>
    <cellStyle name="SAPBEXresData 5 3 4 2" xfId="26287" xr:uid="{00000000-0005-0000-0000-00009F790000}"/>
    <cellStyle name="SAPBEXresData 5 3 4 3" xfId="33991" xr:uid="{00000000-0005-0000-0000-0000A0790000}"/>
    <cellStyle name="SAPBEXresData 5 3 5" xfId="15661" xr:uid="{00000000-0005-0000-0000-0000A1790000}"/>
    <cellStyle name="SAPBEXresData 5 3 5 2" xfId="29402" xr:uid="{00000000-0005-0000-0000-0000A2790000}"/>
    <cellStyle name="SAPBEXresData 5 3 6" xfId="21724" xr:uid="{00000000-0005-0000-0000-0000A3790000}"/>
    <cellStyle name="SAPBEXresData 5 3 6 2" xfId="35187" xr:uid="{00000000-0005-0000-0000-0000A4790000}"/>
    <cellStyle name="SAPBEXresData 5 3 7" xfId="27476" xr:uid="{00000000-0005-0000-0000-0000A5790000}"/>
    <cellStyle name="SAPBEXresData 5 3 8" xfId="11137" xr:uid="{00000000-0005-0000-0000-0000A6790000}"/>
    <cellStyle name="SAPBEXresData 5 4" xfId="6163" xr:uid="{00000000-0005-0000-0000-0000A7790000}"/>
    <cellStyle name="SAPBEXresData 5 4 2" xfId="19555" xr:uid="{00000000-0005-0000-0000-0000A8790000}"/>
    <cellStyle name="SAPBEXresData 5 4 2 2" xfId="25325" xr:uid="{00000000-0005-0000-0000-0000A9790000}"/>
    <cellStyle name="SAPBEXresData 5 4 2 3" xfId="33028" xr:uid="{00000000-0005-0000-0000-0000AA790000}"/>
    <cellStyle name="SAPBEXresData 5 4 3" xfId="17273" xr:uid="{00000000-0005-0000-0000-0000AB790000}"/>
    <cellStyle name="SAPBEXresData 5 4 3 2" xfId="23103" xr:uid="{00000000-0005-0000-0000-0000AC790000}"/>
    <cellStyle name="SAPBEXresData 5 4 3 2 2" xfId="36566" xr:uid="{00000000-0005-0000-0000-0000AD790000}"/>
    <cellStyle name="SAPBEXresData 5 4 3 3" xfId="30790" xr:uid="{00000000-0005-0000-0000-0000AE790000}"/>
    <cellStyle name="SAPBEXresData 5 4 4" xfId="15992" xr:uid="{00000000-0005-0000-0000-0000AF790000}"/>
    <cellStyle name="SAPBEXresData 5 4 4 2" xfId="29675" xr:uid="{00000000-0005-0000-0000-0000B0790000}"/>
    <cellStyle name="SAPBEXresData 5 4 5" xfId="21997" xr:uid="{00000000-0005-0000-0000-0000B1790000}"/>
    <cellStyle name="SAPBEXresData 5 4 5 2" xfId="35460" xr:uid="{00000000-0005-0000-0000-0000B2790000}"/>
    <cellStyle name="SAPBEXresData 5 4 6" xfId="27749" xr:uid="{00000000-0005-0000-0000-0000B3790000}"/>
    <cellStyle name="SAPBEXresData 5 4 7" xfId="11339" xr:uid="{00000000-0005-0000-0000-0000B4790000}"/>
    <cellStyle name="SAPBEXresData 5 5" xfId="18603" xr:uid="{00000000-0005-0000-0000-0000B5790000}"/>
    <cellStyle name="SAPBEXresData 5 5 2" xfId="24375" xr:uid="{00000000-0005-0000-0000-0000B6790000}"/>
    <cellStyle name="SAPBEXresData 5 5 3" xfId="32077" xr:uid="{00000000-0005-0000-0000-0000B7790000}"/>
    <cellStyle name="SAPBEXresData 5 6" xfId="20676" xr:uid="{00000000-0005-0000-0000-0000B8790000}"/>
    <cellStyle name="SAPBEXresData 5 6 2" xfId="26439" xr:uid="{00000000-0005-0000-0000-0000B9790000}"/>
    <cellStyle name="SAPBEXresData 5 6 3" xfId="34144" xr:uid="{00000000-0005-0000-0000-0000BA790000}"/>
    <cellStyle name="SAPBEXresData 5 7" xfId="14901" xr:uid="{00000000-0005-0000-0000-0000BB790000}"/>
    <cellStyle name="SAPBEXresData 5 7 2" xfId="28775" xr:uid="{00000000-0005-0000-0000-0000BC790000}"/>
    <cellStyle name="SAPBEXresData 5 8" xfId="21096" xr:uid="{00000000-0005-0000-0000-0000BD790000}"/>
    <cellStyle name="SAPBEXresData 5 8 2" xfId="34559" xr:uid="{00000000-0005-0000-0000-0000BE790000}"/>
    <cellStyle name="SAPBEXresData 5 9" xfId="26850" xr:uid="{00000000-0005-0000-0000-0000BF790000}"/>
    <cellStyle name="SAPBEXresData 6" xfId="5277" xr:uid="{00000000-0005-0000-0000-0000C0790000}"/>
    <cellStyle name="SAPBEXresData 6 2" xfId="6364" xr:uid="{00000000-0005-0000-0000-0000C1790000}"/>
    <cellStyle name="SAPBEXresData 6 2 2" xfId="19731" xr:uid="{00000000-0005-0000-0000-0000C2790000}"/>
    <cellStyle name="SAPBEXresData 6 2 2 2" xfId="25501" xr:uid="{00000000-0005-0000-0000-0000C3790000}"/>
    <cellStyle name="SAPBEXresData 6 2 2 3" xfId="33204" xr:uid="{00000000-0005-0000-0000-0000C4790000}"/>
    <cellStyle name="SAPBEXresData 6 2 3" xfId="18275" xr:uid="{00000000-0005-0000-0000-0000C5790000}"/>
    <cellStyle name="SAPBEXresData 6 2 3 2" xfId="24057" xr:uid="{00000000-0005-0000-0000-0000C6790000}"/>
    <cellStyle name="SAPBEXresData 6 2 3 3" xfId="31758" xr:uid="{00000000-0005-0000-0000-0000C7790000}"/>
    <cellStyle name="SAPBEXresData 6 2 4" xfId="16193" xr:uid="{00000000-0005-0000-0000-0000C8790000}"/>
    <cellStyle name="SAPBEXresData 6 2 4 2" xfId="29841" xr:uid="{00000000-0005-0000-0000-0000C9790000}"/>
    <cellStyle name="SAPBEXresData 6 2 5" xfId="22163" xr:uid="{00000000-0005-0000-0000-0000CA790000}"/>
    <cellStyle name="SAPBEXresData 6 2 5 2" xfId="35626" xr:uid="{00000000-0005-0000-0000-0000CB790000}"/>
    <cellStyle name="SAPBEXresData 6 2 6" xfId="27915" xr:uid="{00000000-0005-0000-0000-0000CC790000}"/>
    <cellStyle name="SAPBEXresData 6 2 7" xfId="11477" xr:uid="{00000000-0005-0000-0000-0000CD790000}"/>
    <cellStyle name="SAPBEXresData 6 3" xfId="18779" xr:uid="{00000000-0005-0000-0000-0000CE790000}"/>
    <cellStyle name="SAPBEXresData 6 3 2" xfId="24551" xr:uid="{00000000-0005-0000-0000-0000CF790000}"/>
    <cellStyle name="SAPBEXresData 6 3 3" xfId="32253" xr:uid="{00000000-0005-0000-0000-0000D0790000}"/>
    <cellStyle name="SAPBEXresData 6 4" xfId="20363" xr:uid="{00000000-0005-0000-0000-0000D1790000}"/>
    <cellStyle name="SAPBEXresData 6 4 2" xfId="26133" xr:uid="{00000000-0005-0000-0000-0000D2790000}"/>
    <cellStyle name="SAPBEXresData 6 4 3" xfId="33836" xr:uid="{00000000-0005-0000-0000-0000D3790000}"/>
    <cellStyle name="SAPBEXresData 6 5" xfId="15107" xr:uid="{00000000-0005-0000-0000-0000D4790000}"/>
    <cellStyle name="SAPBEXresData 6 5 2" xfId="28943" xr:uid="{00000000-0005-0000-0000-0000D5790000}"/>
    <cellStyle name="SAPBEXresData 6 6" xfId="21264" xr:uid="{00000000-0005-0000-0000-0000D6790000}"/>
    <cellStyle name="SAPBEXresData 6 6 2" xfId="34727" xr:uid="{00000000-0005-0000-0000-0000D7790000}"/>
    <cellStyle name="SAPBEXresData 6 7" xfId="27016" xr:uid="{00000000-0005-0000-0000-0000D8790000}"/>
    <cellStyle name="SAPBEXresData 6 8" xfId="10816" xr:uid="{00000000-0005-0000-0000-0000D9790000}"/>
    <cellStyle name="SAPBEXresData 7" xfId="5303" xr:uid="{00000000-0005-0000-0000-0000DA790000}"/>
    <cellStyle name="SAPBEXresData 7 2" xfId="6390" xr:uid="{00000000-0005-0000-0000-0000DB790000}"/>
    <cellStyle name="SAPBEXresData 7 2 2" xfId="19756" xr:uid="{00000000-0005-0000-0000-0000DC790000}"/>
    <cellStyle name="SAPBEXresData 7 2 2 2" xfId="25526" xr:uid="{00000000-0005-0000-0000-0000DD790000}"/>
    <cellStyle name="SAPBEXresData 7 2 2 3" xfId="33229" xr:uid="{00000000-0005-0000-0000-0000DE790000}"/>
    <cellStyle name="SAPBEXresData 7 2 3" xfId="18019" xr:uid="{00000000-0005-0000-0000-0000DF790000}"/>
    <cellStyle name="SAPBEXresData 7 2 3 2" xfId="23824" xr:uid="{00000000-0005-0000-0000-0000E0790000}"/>
    <cellStyle name="SAPBEXresData 7 2 3 3" xfId="31521" xr:uid="{00000000-0005-0000-0000-0000E1790000}"/>
    <cellStyle name="SAPBEXresData 7 2 4" xfId="16219" xr:uid="{00000000-0005-0000-0000-0000E2790000}"/>
    <cellStyle name="SAPBEXresData 7 2 4 2" xfId="29866" xr:uid="{00000000-0005-0000-0000-0000E3790000}"/>
    <cellStyle name="SAPBEXresData 7 2 5" xfId="22188" xr:uid="{00000000-0005-0000-0000-0000E4790000}"/>
    <cellStyle name="SAPBEXresData 7 2 5 2" xfId="35651" xr:uid="{00000000-0005-0000-0000-0000E5790000}"/>
    <cellStyle name="SAPBEXresData 7 2 6" xfId="27940" xr:uid="{00000000-0005-0000-0000-0000E6790000}"/>
    <cellStyle name="SAPBEXresData 7 2 7" xfId="11502" xr:uid="{00000000-0005-0000-0000-0000E7790000}"/>
    <cellStyle name="SAPBEXresData 7 3" xfId="18804" xr:uid="{00000000-0005-0000-0000-0000E8790000}"/>
    <cellStyle name="SAPBEXresData 7 3 2" xfId="24576" xr:uid="{00000000-0005-0000-0000-0000E9790000}"/>
    <cellStyle name="SAPBEXresData 7 3 3" xfId="32278" xr:uid="{00000000-0005-0000-0000-0000EA790000}"/>
    <cellStyle name="SAPBEXresData 7 4" xfId="17792" xr:uid="{00000000-0005-0000-0000-0000EB790000}"/>
    <cellStyle name="SAPBEXresData 7 4 2" xfId="23607" xr:uid="{00000000-0005-0000-0000-0000EC790000}"/>
    <cellStyle name="SAPBEXresData 7 4 2 2" xfId="37070" xr:uid="{00000000-0005-0000-0000-0000ED790000}"/>
    <cellStyle name="SAPBEXresData 7 4 3" xfId="31298" xr:uid="{00000000-0005-0000-0000-0000EE790000}"/>
    <cellStyle name="SAPBEXresData 7 5" xfId="15133" xr:uid="{00000000-0005-0000-0000-0000EF790000}"/>
    <cellStyle name="SAPBEXresData 7 5 2" xfId="28968" xr:uid="{00000000-0005-0000-0000-0000F0790000}"/>
    <cellStyle name="SAPBEXresData 7 6" xfId="21289" xr:uid="{00000000-0005-0000-0000-0000F1790000}"/>
    <cellStyle name="SAPBEXresData 7 6 2" xfId="34752" xr:uid="{00000000-0005-0000-0000-0000F2790000}"/>
    <cellStyle name="SAPBEXresData 7 7" xfId="27041" xr:uid="{00000000-0005-0000-0000-0000F3790000}"/>
    <cellStyle name="SAPBEXresData 7 8" xfId="10841" xr:uid="{00000000-0005-0000-0000-0000F4790000}"/>
    <cellStyle name="SAPBEXresData 8" xfId="17038" xr:uid="{00000000-0005-0000-0000-0000F5790000}"/>
    <cellStyle name="SAPBEXresData 8 2" xfId="22884" xr:uid="{00000000-0005-0000-0000-0000F6790000}"/>
    <cellStyle name="SAPBEXresData 8 2 2" xfId="36347" xr:uid="{00000000-0005-0000-0000-0000F7790000}"/>
    <cellStyle name="SAPBEXresData 8 3" xfId="30565" xr:uid="{00000000-0005-0000-0000-0000F8790000}"/>
    <cellStyle name="SAPBEXresData 9" xfId="17181" xr:uid="{00000000-0005-0000-0000-0000F9790000}"/>
    <cellStyle name="SAPBEXresData 9 2" xfId="23020" xr:uid="{00000000-0005-0000-0000-0000FA790000}"/>
    <cellStyle name="SAPBEXresData 9 2 2" xfId="36483" xr:uid="{00000000-0005-0000-0000-0000FB790000}"/>
    <cellStyle name="SAPBEXresData 9 3" xfId="30702" xr:uid="{00000000-0005-0000-0000-0000FC790000}"/>
    <cellStyle name="SAPBEXresDataEmph" xfId="406" xr:uid="{00000000-0005-0000-0000-0000FD790000}"/>
    <cellStyle name="SAPBEXresDataEmph 2" xfId="650" xr:uid="{00000000-0005-0000-0000-0000FE790000}"/>
    <cellStyle name="SAPBEXresDataEmph 2 2" xfId="5102" xr:uid="{00000000-0005-0000-0000-0000FF790000}"/>
    <cellStyle name="SAPBEXresDataEmph 2 2 10" xfId="10706" xr:uid="{00000000-0005-0000-0000-0000007A0000}"/>
    <cellStyle name="SAPBEXresDataEmph 2 2 2" xfId="5690" xr:uid="{00000000-0005-0000-0000-0000017A0000}"/>
    <cellStyle name="SAPBEXresDataEmph 2 2 2 2" xfId="6777" xr:uid="{00000000-0005-0000-0000-0000027A0000}"/>
    <cellStyle name="SAPBEXresDataEmph 2 2 2 2 2" xfId="20099" xr:uid="{00000000-0005-0000-0000-0000037A0000}"/>
    <cellStyle name="SAPBEXresDataEmph 2 2 2 2 2 2" xfId="25869" xr:uid="{00000000-0005-0000-0000-0000047A0000}"/>
    <cellStyle name="SAPBEXresDataEmph 2 2 2 2 2 3" xfId="33572" xr:uid="{00000000-0005-0000-0000-0000057A0000}"/>
    <cellStyle name="SAPBEXresDataEmph 2 2 2 2 3" xfId="20004" xr:uid="{00000000-0005-0000-0000-0000067A0000}"/>
    <cellStyle name="SAPBEXresDataEmph 2 2 2 2 3 2" xfId="25774" xr:uid="{00000000-0005-0000-0000-0000077A0000}"/>
    <cellStyle name="SAPBEXresDataEmph 2 2 2 2 3 3" xfId="33477" xr:uid="{00000000-0005-0000-0000-0000087A0000}"/>
    <cellStyle name="SAPBEXresDataEmph 2 2 2 2 4" xfId="16605" xr:uid="{00000000-0005-0000-0000-0000097A0000}"/>
    <cellStyle name="SAPBEXresDataEmph 2 2 2 2 4 2" xfId="30192" xr:uid="{00000000-0005-0000-0000-00000A7A0000}"/>
    <cellStyle name="SAPBEXresDataEmph 2 2 2 2 5" xfId="22515" xr:uid="{00000000-0005-0000-0000-00000B7A0000}"/>
    <cellStyle name="SAPBEXresDataEmph 2 2 2 2 5 2" xfId="35978" xr:uid="{00000000-0005-0000-0000-00000C7A0000}"/>
    <cellStyle name="SAPBEXresDataEmph 2 2 2 2 6" xfId="28267" xr:uid="{00000000-0005-0000-0000-00000D7A0000}"/>
    <cellStyle name="SAPBEXresDataEmph 2 2 2 2 7" xfId="11727" xr:uid="{00000000-0005-0000-0000-00000E7A0000}"/>
    <cellStyle name="SAPBEXresDataEmph 2 2 2 3" xfId="19149" xr:uid="{00000000-0005-0000-0000-00000F7A0000}"/>
    <cellStyle name="SAPBEXresDataEmph 2 2 2 3 2" xfId="24920" xr:uid="{00000000-0005-0000-0000-0000107A0000}"/>
    <cellStyle name="SAPBEXresDataEmph 2 2 2 3 3" xfId="32622" xr:uid="{00000000-0005-0000-0000-0000117A0000}"/>
    <cellStyle name="SAPBEXresDataEmph 2 2 2 4" xfId="17480" xr:uid="{00000000-0005-0000-0000-0000127A0000}"/>
    <cellStyle name="SAPBEXresDataEmph 2 2 2 4 2" xfId="23304" xr:uid="{00000000-0005-0000-0000-0000137A0000}"/>
    <cellStyle name="SAPBEXresDataEmph 2 2 2 4 2 2" xfId="36767" xr:uid="{00000000-0005-0000-0000-0000147A0000}"/>
    <cellStyle name="SAPBEXresDataEmph 2 2 2 4 3" xfId="30992" xr:uid="{00000000-0005-0000-0000-0000157A0000}"/>
    <cellStyle name="SAPBEXresDataEmph 2 2 2 5" xfId="15519" xr:uid="{00000000-0005-0000-0000-0000167A0000}"/>
    <cellStyle name="SAPBEXresDataEmph 2 2 2 5 2" xfId="29294" xr:uid="{00000000-0005-0000-0000-0000177A0000}"/>
    <cellStyle name="SAPBEXresDataEmph 2 2 2 6" xfId="21616" xr:uid="{00000000-0005-0000-0000-0000187A0000}"/>
    <cellStyle name="SAPBEXresDataEmph 2 2 2 6 2" xfId="35079" xr:uid="{00000000-0005-0000-0000-0000197A0000}"/>
    <cellStyle name="SAPBEXresDataEmph 2 2 2 7" xfId="27368" xr:uid="{00000000-0005-0000-0000-00001A7A0000}"/>
    <cellStyle name="SAPBEXresDataEmph 2 2 2 8" xfId="11066" xr:uid="{00000000-0005-0000-0000-00001B7A0000}"/>
    <cellStyle name="SAPBEXresDataEmph 2 2 3" xfId="5862" xr:uid="{00000000-0005-0000-0000-00001C7A0000}"/>
    <cellStyle name="SAPBEXresDataEmph 2 2 3 2" xfId="6949" xr:uid="{00000000-0005-0000-0000-00001D7A0000}"/>
    <cellStyle name="SAPBEXresDataEmph 2 2 3 2 2" xfId="20245" xr:uid="{00000000-0005-0000-0000-00001E7A0000}"/>
    <cellStyle name="SAPBEXresDataEmph 2 2 3 2 2 2" xfId="26015" xr:uid="{00000000-0005-0000-0000-00001F7A0000}"/>
    <cellStyle name="SAPBEXresDataEmph 2 2 3 2 2 3" xfId="33718" xr:uid="{00000000-0005-0000-0000-0000207A0000}"/>
    <cellStyle name="SAPBEXresDataEmph 2 2 3 2 3" xfId="20599" xr:uid="{00000000-0005-0000-0000-0000217A0000}"/>
    <cellStyle name="SAPBEXresDataEmph 2 2 3 2 3 2" xfId="26363" xr:uid="{00000000-0005-0000-0000-0000227A0000}"/>
    <cellStyle name="SAPBEXresDataEmph 2 2 3 2 3 3" xfId="34068" xr:uid="{00000000-0005-0000-0000-0000237A0000}"/>
    <cellStyle name="SAPBEXresDataEmph 2 2 3 2 4" xfId="16777" xr:uid="{00000000-0005-0000-0000-0000247A0000}"/>
    <cellStyle name="SAPBEXresDataEmph 2 2 3 2 4 2" xfId="30330" xr:uid="{00000000-0005-0000-0000-0000257A0000}"/>
    <cellStyle name="SAPBEXresDataEmph 2 2 3 2 5" xfId="22653" xr:uid="{00000000-0005-0000-0000-0000267A0000}"/>
    <cellStyle name="SAPBEXresDataEmph 2 2 3 2 5 2" xfId="36116" xr:uid="{00000000-0005-0000-0000-0000277A0000}"/>
    <cellStyle name="SAPBEXresDataEmph 2 2 3 2 6" xfId="28405" xr:uid="{00000000-0005-0000-0000-0000287A0000}"/>
    <cellStyle name="SAPBEXresDataEmph 2 2 3 2 7" xfId="11828" xr:uid="{00000000-0005-0000-0000-0000297A0000}"/>
    <cellStyle name="SAPBEXresDataEmph 2 2 3 3" xfId="19296" xr:uid="{00000000-0005-0000-0000-00002A7A0000}"/>
    <cellStyle name="SAPBEXresDataEmph 2 2 3 3 2" xfId="25067" xr:uid="{00000000-0005-0000-0000-00002B7A0000}"/>
    <cellStyle name="SAPBEXresDataEmph 2 2 3 3 3" xfId="32769" xr:uid="{00000000-0005-0000-0000-00002C7A0000}"/>
    <cellStyle name="SAPBEXresDataEmph 2 2 3 4" xfId="20908" xr:uid="{00000000-0005-0000-0000-00002D7A0000}"/>
    <cellStyle name="SAPBEXresDataEmph 2 2 3 4 2" xfId="26668" xr:uid="{00000000-0005-0000-0000-00002E7A0000}"/>
    <cellStyle name="SAPBEXresDataEmph 2 2 3 4 3" xfId="34373" xr:uid="{00000000-0005-0000-0000-00002F7A0000}"/>
    <cellStyle name="SAPBEXresDataEmph 2 2 3 5" xfId="15691" xr:uid="{00000000-0005-0000-0000-0000307A0000}"/>
    <cellStyle name="SAPBEXresDataEmph 2 2 3 5 2" xfId="29432" xr:uid="{00000000-0005-0000-0000-0000317A0000}"/>
    <cellStyle name="SAPBEXresDataEmph 2 2 3 6" xfId="21754" xr:uid="{00000000-0005-0000-0000-0000327A0000}"/>
    <cellStyle name="SAPBEXresDataEmph 2 2 3 6 2" xfId="35217" xr:uid="{00000000-0005-0000-0000-0000337A0000}"/>
    <cellStyle name="SAPBEXresDataEmph 2 2 3 7" xfId="27506" xr:uid="{00000000-0005-0000-0000-0000347A0000}"/>
    <cellStyle name="SAPBEXresDataEmph 2 2 3 8" xfId="11167" xr:uid="{00000000-0005-0000-0000-0000357A0000}"/>
    <cellStyle name="SAPBEXresDataEmph 2 2 4" xfId="6194" xr:uid="{00000000-0005-0000-0000-0000367A0000}"/>
    <cellStyle name="SAPBEXresDataEmph 2 2 4 2" xfId="19585" xr:uid="{00000000-0005-0000-0000-0000377A0000}"/>
    <cellStyle name="SAPBEXresDataEmph 2 2 4 2 2" xfId="25355" xr:uid="{00000000-0005-0000-0000-0000387A0000}"/>
    <cellStyle name="SAPBEXresDataEmph 2 2 4 2 3" xfId="33058" xr:uid="{00000000-0005-0000-0000-0000397A0000}"/>
    <cellStyle name="SAPBEXresDataEmph 2 2 4 3" xfId="17981" xr:uid="{00000000-0005-0000-0000-00003A7A0000}"/>
    <cellStyle name="SAPBEXresDataEmph 2 2 4 3 2" xfId="23788" xr:uid="{00000000-0005-0000-0000-00003B7A0000}"/>
    <cellStyle name="SAPBEXresDataEmph 2 2 4 3 2 2" xfId="37251" xr:uid="{00000000-0005-0000-0000-00003C7A0000}"/>
    <cellStyle name="SAPBEXresDataEmph 2 2 4 3 3" xfId="31484" xr:uid="{00000000-0005-0000-0000-00003D7A0000}"/>
    <cellStyle name="SAPBEXresDataEmph 2 2 4 4" xfId="16023" xr:uid="{00000000-0005-0000-0000-00003E7A0000}"/>
    <cellStyle name="SAPBEXresDataEmph 2 2 4 4 2" xfId="29705" xr:uid="{00000000-0005-0000-0000-00003F7A0000}"/>
    <cellStyle name="SAPBEXresDataEmph 2 2 4 5" xfId="22027" xr:uid="{00000000-0005-0000-0000-0000407A0000}"/>
    <cellStyle name="SAPBEXresDataEmph 2 2 4 5 2" xfId="35490" xr:uid="{00000000-0005-0000-0000-0000417A0000}"/>
    <cellStyle name="SAPBEXresDataEmph 2 2 4 6" xfId="27779" xr:uid="{00000000-0005-0000-0000-0000427A0000}"/>
    <cellStyle name="SAPBEXresDataEmph 2 2 4 7" xfId="11369" xr:uid="{00000000-0005-0000-0000-0000437A0000}"/>
    <cellStyle name="SAPBEXresDataEmph 2 2 5" xfId="18633" xr:uid="{00000000-0005-0000-0000-0000447A0000}"/>
    <cellStyle name="SAPBEXresDataEmph 2 2 5 2" xfId="24405" xr:uid="{00000000-0005-0000-0000-0000457A0000}"/>
    <cellStyle name="SAPBEXresDataEmph 2 2 5 3" xfId="32107" xr:uid="{00000000-0005-0000-0000-0000467A0000}"/>
    <cellStyle name="SAPBEXresDataEmph 2 2 6" xfId="17164" xr:uid="{00000000-0005-0000-0000-0000477A0000}"/>
    <cellStyle name="SAPBEXresDataEmph 2 2 6 2" xfId="23005" xr:uid="{00000000-0005-0000-0000-0000487A0000}"/>
    <cellStyle name="SAPBEXresDataEmph 2 2 6 2 2" xfId="36468" xr:uid="{00000000-0005-0000-0000-0000497A0000}"/>
    <cellStyle name="SAPBEXresDataEmph 2 2 6 3" xfId="30686" xr:uid="{00000000-0005-0000-0000-00004A7A0000}"/>
    <cellStyle name="SAPBEXresDataEmph 2 2 7" xfId="14932" xr:uid="{00000000-0005-0000-0000-00004B7A0000}"/>
    <cellStyle name="SAPBEXresDataEmph 2 2 7 2" xfId="28805" xr:uid="{00000000-0005-0000-0000-00004C7A0000}"/>
    <cellStyle name="SAPBEXresDataEmph 2 2 8" xfId="21126" xr:uid="{00000000-0005-0000-0000-00004D7A0000}"/>
    <cellStyle name="SAPBEXresDataEmph 2 2 8 2" xfId="34589" xr:uid="{00000000-0005-0000-0000-00004E7A0000}"/>
    <cellStyle name="SAPBEXresDataEmph 2 2 9" xfId="26880" xr:uid="{00000000-0005-0000-0000-00004F7A0000}"/>
    <cellStyle name="SAPBEXresDataEmph 2 3" xfId="5319" xr:uid="{00000000-0005-0000-0000-0000507A0000}"/>
    <cellStyle name="SAPBEXresDataEmph 2 3 2" xfId="6406" xr:uid="{00000000-0005-0000-0000-0000517A0000}"/>
    <cellStyle name="SAPBEXresDataEmph 2 3 2 2" xfId="19772" xr:uid="{00000000-0005-0000-0000-0000527A0000}"/>
    <cellStyle name="SAPBEXresDataEmph 2 3 2 2 2" xfId="25542" xr:uid="{00000000-0005-0000-0000-0000537A0000}"/>
    <cellStyle name="SAPBEXresDataEmph 2 3 2 2 3" xfId="33245" xr:uid="{00000000-0005-0000-0000-0000547A0000}"/>
    <cellStyle name="SAPBEXresDataEmph 2 3 2 3" xfId="20660" xr:uid="{00000000-0005-0000-0000-0000557A0000}"/>
    <cellStyle name="SAPBEXresDataEmph 2 3 2 3 2" xfId="26423" xr:uid="{00000000-0005-0000-0000-0000567A0000}"/>
    <cellStyle name="SAPBEXresDataEmph 2 3 2 3 3" xfId="34128" xr:uid="{00000000-0005-0000-0000-0000577A0000}"/>
    <cellStyle name="SAPBEXresDataEmph 2 3 2 4" xfId="16235" xr:uid="{00000000-0005-0000-0000-0000587A0000}"/>
    <cellStyle name="SAPBEXresDataEmph 2 3 2 4 2" xfId="29882" xr:uid="{00000000-0005-0000-0000-0000597A0000}"/>
    <cellStyle name="SAPBEXresDataEmph 2 3 2 5" xfId="22204" xr:uid="{00000000-0005-0000-0000-00005A7A0000}"/>
    <cellStyle name="SAPBEXresDataEmph 2 3 2 5 2" xfId="35667" xr:uid="{00000000-0005-0000-0000-00005B7A0000}"/>
    <cellStyle name="SAPBEXresDataEmph 2 3 2 6" xfId="27956" xr:uid="{00000000-0005-0000-0000-00005C7A0000}"/>
    <cellStyle name="SAPBEXresDataEmph 2 3 2 7" xfId="11518" xr:uid="{00000000-0005-0000-0000-00005D7A0000}"/>
    <cellStyle name="SAPBEXresDataEmph 2 3 3" xfId="18820" xr:uid="{00000000-0005-0000-0000-00005E7A0000}"/>
    <cellStyle name="SAPBEXresDataEmph 2 3 3 2" xfId="24592" xr:uid="{00000000-0005-0000-0000-00005F7A0000}"/>
    <cellStyle name="SAPBEXresDataEmph 2 3 3 3" xfId="32294" xr:uid="{00000000-0005-0000-0000-0000607A0000}"/>
    <cellStyle name="SAPBEXresDataEmph 2 3 4" xfId="17324" xr:uid="{00000000-0005-0000-0000-0000617A0000}"/>
    <cellStyle name="SAPBEXresDataEmph 2 3 4 2" xfId="23153" xr:uid="{00000000-0005-0000-0000-0000627A0000}"/>
    <cellStyle name="SAPBEXresDataEmph 2 3 4 2 2" xfId="36616" xr:uid="{00000000-0005-0000-0000-0000637A0000}"/>
    <cellStyle name="SAPBEXresDataEmph 2 3 4 3" xfId="30840" xr:uid="{00000000-0005-0000-0000-0000647A0000}"/>
    <cellStyle name="SAPBEXresDataEmph 2 3 5" xfId="15149" xr:uid="{00000000-0005-0000-0000-0000657A0000}"/>
    <cellStyle name="SAPBEXresDataEmph 2 3 5 2" xfId="28984" xr:uid="{00000000-0005-0000-0000-0000667A0000}"/>
    <cellStyle name="SAPBEXresDataEmph 2 3 6" xfId="21305" xr:uid="{00000000-0005-0000-0000-0000677A0000}"/>
    <cellStyle name="SAPBEXresDataEmph 2 3 6 2" xfId="34768" xr:uid="{00000000-0005-0000-0000-0000687A0000}"/>
    <cellStyle name="SAPBEXresDataEmph 2 3 7" xfId="27057" xr:uid="{00000000-0005-0000-0000-0000697A0000}"/>
    <cellStyle name="SAPBEXresDataEmph 2 3 8" xfId="10857" xr:uid="{00000000-0005-0000-0000-00006A7A0000}"/>
    <cellStyle name="SAPBEXresDataEmph 2 4" xfId="5407" xr:uid="{00000000-0005-0000-0000-00006B7A0000}"/>
    <cellStyle name="SAPBEXresDataEmph 2 4 2" xfId="6494" xr:uid="{00000000-0005-0000-0000-00006C7A0000}"/>
    <cellStyle name="SAPBEXresDataEmph 2 4 2 2" xfId="19858" xr:uid="{00000000-0005-0000-0000-00006D7A0000}"/>
    <cellStyle name="SAPBEXresDataEmph 2 4 2 2 2" xfId="25628" xr:uid="{00000000-0005-0000-0000-00006E7A0000}"/>
    <cellStyle name="SAPBEXresDataEmph 2 4 2 2 3" xfId="33331" xr:uid="{00000000-0005-0000-0000-00006F7A0000}"/>
    <cellStyle name="SAPBEXresDataEmph 2 4 2 3" xfId="17776" xr:uid="{00000000-0005-0000-0000-0000707A0000}"/>
    <cellStyle name="SAPBEXresDataEmph 2 4 2 3 2" xfId="23591" xr:uid="{00000000-0005-0000-0000-0000717A0000}"/>
    <cellStyle name="SAPBEXresDataEmph 2 4 2 3 2 2" xfId="37054" xr:uid="{00000000-0005-0000-0000-0000727A0000}"/>
    <cellStyle name="SAPBEXresDataEmph 2 4 2 3 3" xfId="31282" xr:uid="{00000000-0005-0000-0000-0000737A0000}"/>
    <cellStyle name="SAPBEXresDataEmph 2 4 2 4" xfId="16323" xr:uid="{00000000-0005-0000-0000-0000747A0000}"/>
    <cellStyle name="SAPBEXresDataEmph 2 4 2 4 2" xfId="29968" xr:uid="{00000000-0005-0000-0000-0000757A0000}"/>
    <cellStyle name="SAPBEXresDataEmph 2 4 2 5" xfId="22290" xr:uid="{00000000-0005-0000-0000-0000767A0000}"/>
    <cellStyle name="SAPBEXresDataEmph 2 4 2 5 2" xfId="35753" xr:uid="{00000000-0005-0000-0000-0000777A0000}"/>
    <cellStyle name="SAPBEXresDataEmph 2 4 2 6" xfId="28042" xr:uid="{00000000-0005-0000-0000-0000787A0000}"/>
    <cellStyle name="SAPBEXresDataEmph 2 4 2 7" xfId="11564" xr:uid="{00000000-0005-0000-0000-0000797A0000}"/>
    <cellStyle name="SAPBEXresDataEmph 2 4 3" xfId="18907" xr:uid="{00000000-0005-0000-0000-00007A7A0000}"/>
    <cellStyle name="SAPBEXresDataEmph 2 4 3 2" xfId="24679" xr:uid="{00000000-0005-0000-0000-00007B7A0000}"/>
    <cellStyle name="SAPBEXresDataEmph 2 4 3 3" xfId="32381" xr:uid="{00000000-0005-0000-0000-00007C7A0000}"/>
    <cellStyle name="SAPBEXresDataEmph 2 4 4" xfId="17066" xr:uid="{00000000-0005-0000-0000-00007D7A0000}"/>
    <cellStyle name="SAPBEXresDataEmph 2 4 4 2" xfId="22908" xr:uid="{00000000-0005-0000-0000-00007E7A0000}"/>
    <cellStyle name="SAPBEXresDataEmph 2 4 4 2 2" xfId="36371" xr:uid="{00000000-0005-0000-0000-00007F7A0000}"/>
    <cellStyle name="SAPBEXresDataEmph 2 4 4 3" xfId="30589" xr:uid="{00000000-0005-0000-0000-0000807A0000}"/>
    <cellStyle name="SAPBEXresDataEmph 2 4 5" xfId="15237" xr:uid="{00000000-0005-0000-0000-0000817A0000}"/>
    <cellStyle name="SAPBEXresDataEmph 2 4 5 2" xfId="29070" xr:uid="{00000000-0005-0000-0000-0000827A0000}"/>
    <cellStyle name="SAPBEXresDataEmph 2 4 6" xfId="21391" xr:uid="{00000000-0005-0000-0000-0000837A0000}"/>
    <cellStyle name="SAPBEXresDataEmph 2 4 6 2" xfId="34854" xr:uid="{00000000-0005-0000-0000-0000847A0000}"/>
    <cellStyle name="SAPBEXresDataEmph 2 4 7" xfId="27143" xr:uid="{00000000-0005-0000-0000-0000857A0000}"/>
    <cellStyle name="SAPBEXresDataEmph 2 4 8" xfId="10903" xr:uid="{00000000-0005-0000-0000-0000867A0000}"/>
    <cellStyle name="SAPBEXresDataEmph 2 5" xfId="17149" xr:uid="{00000000-0005-0000-0000-0000877A0000}"/>
    <cellStyle name="SAPBEXresDataEmph 2 5 2" xfId="22990" xr:uid="{00000000-0005-0000-0000-0000887A0000}"/>
    <cellStyle name="SAPBEXresDataEmph 2 5 2 2" xfId="36453" xr:uid="{00000000-0005-0000-0000-0000897A0000}"/>
    <cellStyle name="SAPBEXresDataEmph 2 5 3" xfId="30671" xr:uid="{00000000-0005-0000-0000-00008A7A0000}"/>
    <cellStyle name="SAPBEXresDataEmph 2 6" xfId="20569" xr:uid="{00000000-0005-0000-0000-00008B7A0000}"/>
    <cellStyle name="SAPBEXresDataEmph 2 6 2" xfId="26334" xr:uid="{00000000-0005-0000-0000-00008C7A0000}"/>
    <cellStyle name="SAPBEXresDataEmph 2 6 3" xfId="34038" xr:uid="{00000000-0005-0000-0000-00008D7A0000}"/>
    <cellStyle name="SAPBEXresDataEmph 2 7" xfId="14791" xr:uid="{00000000-0005-0000-0000-00008E7A0000}"/>
    <cellStyle name="SAPBEXresDataEmph 2 7 2" xfId="28699" xr:uid="{00000000-0005-0000-0000-00008F7A0000}"/>
    <cellStyle name="SAPBEXresDataEmph 2 8" xfId="7488" xr:uid="{00000000-0005-0000-0000-0000907A0000}"/>
    <cellStyle name="SAPBEXresDataEmph 3" xfId="912" xr:uid="{00000000-0005-0000-0000-0000917A0000}"/>
    <cellStyle name="SAPBEXresDataEmph 3 2" xfId="5123" xr:uid="{00000000-0005-0000-0000-0000927A0000}"/>
    <cellStyle name="SAPBEXresDataEmph 3 2 10" xfId="10718" xr:uid="{00000000-0005-0000-0000-0000937A0000}"/>
    <cellStyle name="SAPBEXresDataEmph 3 2 2" xfId="5711" xr:uid="{00000000-0005-0000-0000-0000947A0000}"/>
    <cellStyle name="SAPBEXresDataEmph 3 2 2 2" xfId="6798" xr:uid="{00000000-0005-0000-0000-0000957A0000}"/>
    <cellStyle name="SAPBEXresDataEmph 3 2 2 2 2" xfId="20120" xr:uid="{00000000-0005-0000-0000-0000967A0000}"/>
    <cellStyle name="SAPBEXresDataEmph 3 2 2 2 2 2" xfId="25890" xr:uid="{00000000-0005-0000-0000-0000977A0000}"/>
    <cellStyle name="SAPBEXresDataEmph 3 2 2 2 2 3" xfId="33593" xr:uid="{00000000-0005-0000-0000-0000987A0000}"/>
    <cellStyle name="SAPBEXresDataEmph 3 2 2 2 3" xfId="16946" xr:uid="{00000000-0005-0000-0000-0000997A0000}"/>
    <cellStyle name="SAPBEXresDataEmph 3 2 2 2 3 2" xfId="22797" xr:uid="{00000000-0005-0000-0000-00009A7A0000}"/>
    <cellStyle name="SAPBEXresDataEmph 3 2 2 2 3 2 2" xfId="36260" xr:uid="{00000000-0005-0000-0000-00009B7A0000}"/>
    <cellStyle name="SAPBEXresDataEmph 3 2 2 2 3 3" xfId="30475" xr:uid="{00000000-0005-0000-0000-00009C7A0000}"/>
    <cellStyle name="SAPBEXresDataEmph 3 2 2 2 4" xfId="16626" xr:uid="{00000000-0005-0000-0000-00009D7A0000}"/>
    <cellStyle name="SAPBEXresDataEmph 3 2 2 2 4 2" xfId="30213" xr:uid="{00000000-0005-0000-0000-00009E7A0000}"/>
    <cellStyle name="SAPBEXresDataEmph 3 2 2 2 5" xfId="22536" xr:uid="{00000000-0005-0000-0000-00009F7A0000}"/>
    <cellStyle name="SAPBEXresDataEmph 3 2 2 2 5 2" xfId="35999" xr:uid="{00000000-0005-0000-0000-0000A07A0000}"/>
    <cellStyle name="SAPBEXresDataEmph 3 2 2 2 6" xfId="28288" xr:uid="{00000000-0005-0000-0000-0000A17A0000}"/>
    <cellStyle name="SAPBEXresDataEmph 3 2 2 2 7" xfId="11739" xr:uid="{00000000-0005-0000-0000-0000A27A0000}"/>
    <cellStyle name="SAPBEXresDataEmph 3 2 2 3" xfId="19170" xr:uid="{00000000-0005-0000-0000-0000A37A0000}"/>
    <cellStyle name="SAPBEXresDataEmph 3 2 2 3 2" xfId="24941" xr:uid="{00000000-0005-0000-0000-0000A47A0000}"/>
    <cellStyle name="SAPBEXresDataEmph 3 2 2 3 3" xfId="32643" xr:uid="{00000000-0005-0000-0000-0000A57A0000}"/>
    <cellStyle name="SAPBEXresDataEmph 3 2 2 4" xfId="18484" xr:uid="{00000000-0005-0000-0000-0000A67A0000}"/>
    <cellStyle name="SAPBEXresDataEmph 3 2 2 4 2" xfId="24259" xr:uid="{00000000-0005-0000-0000-0000A77A0000}"/>
    <cellStyle name="SAPBEXresDataEmph 3 2 2 4 3" xfId="31960" xr:uid="{00000000-0005-0000-0000-0000A87A0000}"/>
    <cellStyle name="SAPBEXresDataEmph 3 2 2 5" xfId="15540" xr:uid="{00000000-0005-0000-0000-0000A97A0000}"/>
    <cellStyle name="SAPBEXresDataEmph 3 2 2 5 2" xfId="29315" xr:uid="{00000000-0005-0000-0000-0000AA7A0000}"/>
    <cellStyle name="SAPBEXresDataEmph 3 2 2 6" xfId="21637" xr:uid="{00000000-0005-0000-0000-0000AB7A0000}"/>
    <cellStyle name="SAPBEXresDataEmph 3 2 2 6 2" xfId="35100" xr:uid="{00000000-0005-0000-0000-0000AC7A0000}"/>
    <cellStyle name="SAPBEXresDataEmph 3 2 2 7" xfId="27389" xr:uid="{00000000-0005-0000-0000-0000AD7A0000}"/>
    <cellStyle name="SAPBEXresDataEmph 3 2 2 8" xfId="11078" xr:uid="{00000000-0005-0000-0000-0000AE7A0000}"/>
    <cellStyle name="SAPBEXresDataEmph 3 2 3" xfId="5883" xr:uid="{00000000-0005-0000-0000-0000AF7A0000}"/>
    <cellStyle name="SAPBEXresDataEmph 3 2 3 2" xfId="6970" xr:uid="{00000000-0005-0000-0000-0000B07A0000}"/>
    <cellStyle name="SAPBEXresDataEmph 3 2 3 2 2" xfId="20266" xr:uid="{00000000-0005-0000-0000-0000B17A0000}"/>
    <cellStyle name="SAPBEXresDataEmph 3 2 3 2 2 2" xfId="26036" xr:uid="{00000000-0005-0000-0000-0000B27A0000}"/>
    <cellStyle name="SAPBEXresDataEmph 3 2 3 2 2 3" xfId="33739" xr:uid="{00000000-0005-0000-0000-0000B37A0000}"/>
    <cellStyle name="SAPBEXresDataEmph 3 2 3 2 3" xfId="17971" xr:uid="{00000000-0005-0000-0000-0000B47A0000}"/>
    <cellStyle name="SAPBEXresDataEmph 3 2 3 2 3 2" xfId="23779" xr:uid="{00000000-0005-0000-0000-0000B57A0000}"/>
    <cellStyle name="SAPBEXresDataEmph 3 2 3 2 3 2 2" xfId="37242" xr:uid="{00000000-0005-0000-0000-0000B67A0000}"/>
    <cellStyle name="SAPBEXresDataEmph 3 2 3 2 3 3" xfId="31475" xr:uid="{00000000-0005-0000-0000-0000B77A0000}"/>
    <cellStyle name="SAPBEXresDataEmph 3 2 3 2 4" xfId="16798" xr:uid="{00000000-0005-0000-0000-0000B87A0000}"/>
    <cellStyle name="SAPBEXresDataEmph 3 2 3 2 4 2" xfId="30351" xr:uid="{00000000-0005-0000-0000-0000B97A0000}"/>
    <cellStyle name="SAPBEXresDataEmph 3 2 3 2 5" xfId="22674" xr:uid="{00000000-0005-0000-0000-0000BA7A0000}"/>
    <cellStyle name="SAPBEXresDataEmph 3 2 3 2 5 2" xfId="36137" xr:uid="{00000000-0005-0000-0000-0000BB7A0000}"/>
    <cellStyle name="SAPBEXresDataEmph 3 2 3 2 6" xfId="28426" xr:uid="{00000000-0005-0000-0000-0000BC7A0000}"/>
    <cellStyle name="SAPBEXresDataEmph 3 2 3 2 7" xfId="11840" xr:uid="{00000000-0005-0000-0000-0000BD7A0000}"/>
    <cellStyle name="SAPBEXresDataEmph 3 2 3 3" xfId="19317" xr:uid="{00000000-0005-0000-0000-0000BE7A0000}"/>
    <cellStyle name="SAPBEXresDataEmph 3 2 3 3 2" xfId="25088" xr:uid="{00000000-0005-0000-0000-0000BF7A0000}"/>
    <cellStyle name="SAPBEXresDataEmph 3 2 3 3 3" xfId="32790" xr:uid="{00000000-0005-0000-0000-0000C07A0000}"/>
    <cellStyle name="SAPBEXresDataEmph 3 2 3 4" xfId="17760" xr:uid="{00000000-0005-0000-0000-0000C17A0000}"/>
    <cellStyle name="SAPBEXresDataEmph 3 2 3 4 2" xfId="23575" xr:uid="{00000000-0005-0000-0000-0000C27A0000}"/>
    <cellStyle name="SAPBEXresDataEmph 3 2 3 4 2 2" xfId="37038" xr:uid="{00000000-0005-0000-0000-0000C37A0000}"/>
    <cellStyle name="SAPBEXresDataEmph 3 2 3 4 3" xfId="31266" xr:uid="{00000000-0005-0000-0000-0000C47A0000}"/>
    <cellStyle name="SAPBEXresDataEmph 3 2 3 5" xfId="15712" xr:uid="{00000000-0005-0000-0000-0000C57A0000}"/>
    <cellStyle name="SAPBEXresDataEmph 3 2 3 5 2" xfId="29453" xr:uid="{00000000-0005-0000-0000-0000C67A0000}"/>
    <cellStyle name="SAPBEXresDataEmph 3 2 3 6" xfId="21775" xr:uid="{00000000-0005-0000-0000-0000C77A0000}"/>
    <cellStyle name="SAPBEXresDataEmph 3 2 3 6 2" xfId="35238" xr:uid="{00000000-0005-0000-0000-0000C87A0000}"/>
    <cellStyle name="SAPBEXresDataEmph 3 2 3 7" xfId="27527" xr:uid="{00000000-0005-0000-0000-0000C97A0000}"/>
    <cellStyle name="SAPBEXresDataEmph 3 2 3 8" xfId="11179" xr:uid="{00000000-0005-0000-0000-0000CA7A0000}"/>
    <cellStyle name="SAPBEXresDataEmph 3 2 4" xfId="6215" xr:uid="{00000000-0005-0000-0000-0000CB7A0000}"/>
    <cellStyle name="SAPBEXresDataEmph 3 2 4 2" xfId="19606" xr:uid="{00000000-0005-0000-0000-0000CC7A0000}"/>
    <cellStyle name="SAPBEXresDataEmph 3 2 4 2 2" xfId="25376" xr:uid="{00000000-0005-0000-0000-0000CD7A0000}"/>
    <cellStyle name="SAPBEXresDataEmph 3 2 4 2 3" xfId="33079" xr:uid="{00000000-0005-0000-0000-0000CE7A0000}"/>
    <cellStyle name="SAPBEXresDataEmph 3 2 4 3" xfId="17648" xr:uid="{00000000-0005-0000-0000-0000CF7A0000}"/>
    <cellStyle name="SAPBEXresDataEmph 3 2 4 3 2" xfId="23466" xr:uid="{00000000-0005-0000-0000-0000D07A0000}"/>
    <cellStyle name="SAPBEXresDataEmph 3 2 4 3 2 2" xfId="36929" xr:uid="{00000000-0005-0000-0000-0000D17A0000}"/>
    <cellStyle name="SAPBEXresDataEmph 3 2 4 3 3" xfId="31156" xr:uid="{00000000-0005-0000-0000-0000D27A0000}"/>
    <cellStyle name="SAPBEXresDataEmph 3 2 4 4" xfId="16044" xr:uid="{00000000-0005-0000-0000-0000D37A0000}"/>
    <cellStyle name="SAPBEXresDataEmph 3 2 4 4 2" xfId="29726" xr:uid="{00000000-0005-0000-0000-0000D47A0000}"/>
    <cellStyle name="SAPBEXresDataEmph 3 2 4 5" xfId="22048" xr:uid="{00000000-0005-0000-0000-0000D57A0000}"/>
    <cellStyle name="SAPBEXresDataEmph 3 2 4 5 2" xfId="35511" xr:uid="{00000000-0005-0000-0000-0000D67A0000}"/>
    <cellStyle name="SAPBEXresDataEmph 3 2 4 6" xfId="27800" xr:uid="{00000000-0005-0000-0000-0000D77A0000}"/>
    <cellStyle name="SAPBEXresDataEmph 3 2 4 7" xfId="11381" xr:uid="{00000000-0005-0000-0000-0000D87A0000}"/>
    <cellStyle name="SAPBEXresDataEmph 3 2 5" xfId="18654" xr:uid="{00000000-0005-0000-0000-0000D97A0000}"/>
    <cellStyle name="SAPBEXresDataEmph 3 2 5 2" xfId="24426" xr:uid="{00000000-0005-0000-0000-0000DA7A0000}"/>
    <cellStyle name="SAPBEXresDataEmph 3 2 5 3" xfId="32128" xr:uid="{00000000-0005-0000-0000-0000DB7A0000}"/>
    <cellStyle name="SAPBEXresDataEmph 3 2 6" xfId="16917" xr:uid="{00000000-0005-0000-0000-0000DC7A0000}"/>
    <cellStyle name="SAPBEXresDataEmph 3 2 6 2" xfId="22773" xr:uid="{00000000-0005-0000-0000-0000DD7A0000}"/>
    <cellStyle name="SAPBEXresDataEmph 3 2 6 2 2" xfId="36236" xr:uid="{00000000-0005-0000-0000-0000DE7A0000}"/>
    <cellStyle name="SAPBEXresDataEmph 3 2 6 3" xfId="30451" xr:uid="{00000000-0005-0000-0000-0000DF7A0000}"/>
    <cellStyle name="SAPBEXresDataEmph 3 2 7" xfId="14953" xr:uid="{00000000-0005-0000-0000-0000E07A0000}"/>
    <cellStyle name="SAPBEXresDataEmph 3 2 7 2" xfId="28826" xr:uid="{00000000-0005-0000-0000-0000E17A0000}"/>
    <cellStyle name="SAPBEXresDataEmph 3 2 8" xfId="21147" xr:uid="{00000000-0005-0000-0000-0000E27A0000}"/>
    <cellStyle name="SAPBEXresDataEmph 3 2 8 2" xfId="34610" xr:uid="{00000000-0005-0000-0000-0000E37A0000}"/>
    <cellStyle name="SAPBEXresDataEmph 3 2 9" xfId="26901" xr:uid="{00000000-0005-0000-0000-0000E47A0000}"/>
    <cellStyle name="SAPBEXresDataEmph 3 3" xfId="5345" xr:uid="{00000000-0005-0000-0000-0000E57A0000}"/>
    <cellStyle name="SAPBEXresDataEmph 3 3 2" xfId="6432" xr:uid="{00000000-0005-0000-0000-0000E67A0000}"/>
    <cellStyle name="SAPBEXresDataEmph 3 3 2 2" xfId="19797" xr:uid="{00000000-0005-0000-0000-0000E77A0000}"/>
    <cellStyle name="SAPBEXresDataEmph 3 3 2 2 2" xfId="25567" xr:uid="{00000000-0005-0000-0000-0000E87A0000}"/>
    <cellStyle name="SAPBEXresDataEmph 3 3 2 2 3" xfId="33270" xr:uid="{00000000-0005-0000-0000-0000E97A0000}"/>
    <cellStyle name="SAPBEXresDataEmph 3 3 2 3" xfId="20896" xr:uid="{00000000-0005-0000-0000-0000EA7A0000}"/>
    <cellStyle name="SAPBEXresDataEmph 3 3 2 3 2" xfId="26656" xr:uid="{00000000-0005-0000-0000-0000EB7A0000}"/>
    <cellStyle name="SAPBEXresDataEmph 3 3 2 3 3" xfId="34361" xr:uid="{00000000-0005-0000-0000-0000EC7A0000}"/>
    <cellStyle name="SAPBEXresDataEmph 3 3 2 4" xfId="16261" xr:uid="{00000000-0005-0000-0000-0000ED7A0000}"/>
    <cellStyle name="SAPBEXresDataEmph 3 3 2 4 2" xfId="29907" xr:uid="{00000000-0005-0000-0000-0000EE7A0000}"/>
    <cellStyle name="SAPBEXresDataEmph 3 3 2 5" xfId="22229" xr:uid="{00000000-0005-0000-0000-0000EF7A0000}"/>
    <cellStyle name="SAPBEXresDataEmph 3 3 2 5 2" xfId="35692" xr:uid="{00000000-0005-0000-0000-0000F07A0000}"/>
    <cellStyle name="SAPBEXresDataEmph 3 3 2 6" xfId="27981" xr:uid="{00000000-0005-0000-0000-0000F17A0000}"/>
    <cellStyle name="SAPBEXresDataEmph 3 3 2 7" xfId="11532" xr:uid="{00000000-0005-0000-0000-0000F27A0000}"/>
    <cellStyle name="SAPBEXresDataEmph 3 3 3" xfId="18846" xr:uid="{00000000-0005-0000-0000-0000F37A0000}"/>
    <cellStyle name="SAPBEXresDataEmph 3 3 3 2" xfId="24618" xr:uid="{00000000-0005-0000-0000-0000F47A0000}"/>
    <cellStyle name="SAPBEXresDataEmph 3 3 3 3" xfId="32320" xr:uid="{00000000-0005-0000-0000-0000F57A0000}"/>
    <cellStyle name="SAPBEXresDataEmph 3 3 4" xfId="17831" xr:uid="{00000000-0005-0000-0000-0000F67A0000}"/>
    <cellStyle name="SAPBEXresDataEmph 3 3 4 2" xfId="23644" xr:uid="{00000000-0005-0000-0000-0000F77A0000}"/>
    <cellStyle name="SAPBEXresDataEmph 3 3 4 2 2" xfId="37107" xr:uid="{00000000-0005-0000-0000-0000F87A0000}"/>
    <cellStyle name="SAPBEXresDataEmph 3 3 4 3" xfId="31336" xr:uid="{00000000-0005-0000-0000-0000F97A0000}"/>
    <cellStyle name="SAPBEXresDataEmph 3 3 5" xfId="15175" xr:uid="{00000000-0005-0000-0000-0000FA7A0000}"/>
    <cellStyle name="SAPBEXresDataEmph 3 3 5 2" xfId="29009" xr:uid="{00000000-0005-0000-0000-0000FB7A0000}"/>
    <cellStyle name="SAPBEXresDataEmph 3 3 6" xfId="21330" xr:uid="{00000000-0005-0000-0000-0000FC7A0000}"/>
    <cellStyle name="SAPBEXresDataEmph 3 3 6 2" xfId="34793" xr:uid="{00000000-0005-0000-0000-0000FD7A0000}"/>
    <cellStyle name="SAPBEXresDataEmph 3 3 7" xfId="27082" xr:uid="{00000000-0005-0000-0000-0000FE7A0000}"/>
    <cellStyle name="SAPBEXresDataEmph 3 3 8" xfId="10871" xr:uid="{00000000-0005-0000-0000-0000FF7A0000}"/>
    <cellStyle name="SAPBEXresDataEmph 3 4" xfId="5528" xr:uid="{00000000-0005-0000-0000-0000007B0000}"/>
    <cellStyle name="SAPBEXresDataEmph 3 4 2" xfId="6615" xr:uid="{00000000-0005-0000-0000-0000017B0000}"/>
    <cellStyle name="SAPBEXresDataEmph 3 4 2 2" xfId="19957" xr:uid="{00000000-0005-0000-0000-0000027B0000}"/>
    <cellStyle name="SAPBEXresDataEmph 3 4 2 2 2" xfId="25727" xr:uid="{00000000-0005-0000-0000-0000037B0000}"/>
    <cellStyle name="SAPBEXresDataEmph 3 4 2 2 3" xfId="33430" xr:uid="{00000000-0005-0000-0000-0000047B0000}"/>
    <cellStyle name="SAPBEXresDataEmph 3 4 2 3" xfId="17735" xr:uid="{00000000-0005-0000-0000-0000057B0000}"/>
    <cellStyle name="SAPBEXresDataEmph 3 4 2 3 2" xfId="23550" xr:uid="{00000000-0005-0000-0000-0000067B0000}"/>
    <cellStyle name="SAPBEXresDataEmph 3 4 2 3 2 2" xfId="37013" xr:uid="{00000000-0005-0000-0000-0000077B0000}"/>
    <cellStyle name="SAPBEXresDataEmph 3 4 2 3 3" xfId="31241" xr:uid="{00000000-0005-0000-0000-0000087B0000}"/>
    <cellStyle name="SAPBEXresDataEmph 3 4 2 4" xfId="16444" xr:uid="{00000000-0005-0000-0000-0000097B0000}"/>
    <cellStyle name="SAPBEXresDataEmph 3 4 2 4 2" xfId="30061" xr:uid="{00000000-0005-0000-0000-00000A7B0000}"/>
    <cellStyle name="SAPBEXresDataEmph 3 4 2 5" xfId="22383" xr:uid="{00000000-0005-0000-0000-00000B7B0000}"/>
    <cellStyle name="SAPBEXresDataEmph 3 4 2 5 2" xfId="35846" xr:uid="{00000000-0005-0000-0000-00000C7B0000}"/>
    <cellStyle name="SAPBEXresDataEmph 3 4 2 6" xfId="28135" xr:uid="{00000000-0005-0000-0000-00000D7B0000}"/>
    <cellStyle name="SAPBEXresDataEmph 3 4 2 7" xfId="11633" xr:uid="{00000000-0005-0000-0000-00000E7B0000}"/>
    <cellStyle name="SAPBEXresDataEmph 3 4 3" xfId="19008" xr:uid="{00000000-0005-0000-0000-00000F7B0000}"/>
    <cellStyle name="SAPBEXresDataEmph 3 4 3 2" xfId="24780" xr:uid="{00000000-0005-0000-0000-0000107B0000}"/>
    <cellStyle name="SAPBEXresDataEmph 3 4 3 3" xfId="32482" xr:uid="{00000000-0005-0000-0000-0000117B0000}"/>
    <cellStyle name="SAPBEXresDataEmph 3 4 4" xfId="18083" xr:uid="{00000000-0005-0000-0000-0000127B0000}"/>
    <cellStyle name="SAPBEXresDataEmph 3 4 4 2" xfId="23885" xr:uid="{00000000-0005-0000-0000-0000137B0000}"/>
    <cellStyle name="SAPBEXresDataEmph 3 4 4 3" xfId="31582" xr:uid="{00000000-0005-0000-0000-0000147B0000}"/>
    <cellStyle name="SAPBEXresDataEmph 3 4 5" xfId="15358" xr:uid="{00000000-0005-0000-0000-0000157B0000}"/>
    <cellStyle name="SAPBEXresDataEmph 3 4 5 2" xfId="29163" xr:uid="{00000000-0005-0000-0000-0000167B0000}"/>
    <cellStyle name="SAPBEXresDataEmph 3 4 6" xfId="21484" xr:uid="{00000000-0005-0000-0000-0000177B0000}"/>
    <cellStyle name="SAPBEXresDataEmph 3 4 6 2" xfId="34947" xr:uid="{00000000-0005-0000-0000-0000187B0000}"/>
    <cellStyle name="SAPBEXresDataEmph 3 4 7" xfId="27236" xr:uid="{00000000-0005-0000-0000-0000197B0000}"/>
    <cellStyle name="SAPBEXresDataEmph 3 4 8" xfId="10972" xr:uid="{00000000-0005-0000-0000-00001A7B0000}"/>
    <cellStyle name="SAPBEXresDataEmph 3 5" xfId="17254" xr:uid="{00000000-0005-0000-0000-00001B7B0000}"/>
    <cellStyle name="SAPBEXresDataEmph 3 5 2" xfId="23088" xr:uid="{00000000-0005-0000-0000-00001C7B0000}"/>
    <cellStyle name="SAPBEXresDataEmph 3 5 2 2" xfId="36551" xr:uid="{00000000-0005-0000-0000-00001D7B0000}"/>
    <cellStyle name="SAPBEXresDataEmph 3 5 3" xfId="30773" xr:uid="{00000000-0005-0000-0000-00001E7B0000}"/>
    <cellStyle name="SAPBEXresDataEmph 3 6" xfId="20809" xr:uid="{00000000-0005-0000-0000-00001F7B0000}"/>
    <cellStyle name="SAPBEXresDataEmph 3 6 2" xfId="26570" xr:uid="{00000000-0005-0000-0000-0000207B0000}"/>
    <cellStyle name="SAPBEXresDataEmph 3 6 3" xfId="34275" xr:uid="{00000000-0005-0000-0000-0000217B0000}"/>
    <cellStyle name="SAPBEXresDataEmph 3 7" xfId="14831" xr:uid="{00000000-0005-0000-0000-0000227B0000}"/>
    <cellStyle name="SAPBEXresDataEmph 3 7 2" xfId="28716" xr:uid="{00000000-0005-0000-0000-0000237B0000}"/>
    <cellStyle name="SAPBEXresDataEmph 3 8" xfId="7665" xr:uid="{00000000-0005-0000-0000-0000247B0000}"/>
    <cellStyle name="SAPBEXresDataEmph 4" xfId="4723" xr:uid="{00000000-0005-0000-0000-0000257B0000}"/>
    <cellStyle name="SAPBEXresDataEmph 4 10" xfId="10602" xr:uid="{00000000-0005-0000-0000-0000267B0000}"/>
    <cellStyle name="SAPBEXresDataEmph 4 2" xfId="5240" xr:uid="{00000000-0005-0000-0000-0000277B0000}"/>
    <cellStyle name="SAPBEXresDataEmph 4 2 2" xfId="5962" xr:uid="{00000000-0005-0000-0000-0000287B0000}"/>
    <cellStyle name="SAPBEXresDataEmph 4 2 2 2" xfId="7049" xr:uid="{00000000-0005-0000-0000-0000297B0000}"/>
    <cellStyle name="SAPBEXresDataEmph 4 2 2 2 2" xfId="20345" xr:uid="{00000000-0005-0000-0000-00002A7B0000}"/>
    <cellStyle name="SAPBEXresDataEmph 4 2 2 2 2 2" xfId="26115" xr:uid="{00000000-0005-0000-0000-00002B7B0000}"/>
    <cellStyle name="SAPBEXresDataEmph 4 2 2 2 2 3" xfId="33818" xr:uid="{00000000-0005-0000-0000-00002C7B0000}"/>
    <cellStyle name="SAPBEXresDataEmph 4 2 2 2 3" xfId="20944" xr:uid="{00000000-0005-0000-0000-00002D7B0000}"/>
    <cellStyle name="SAPBEXresDataEmph 4 2 2 2 3 2" xfId="26702" xr:uid="{00000000-0005-0000-0000-00002E7B0000}"/>
    <cellStyle name="SAPBEXresDataEmph 4 2 2 2 3 3" xfId="34407" xr:uid="{00000000-0005-0000-0000-00002F7B0000}"/>
    <cellStyle name="SAPBEXresDataEmph 4 2 2 2 4" xfId="16877" xr:uid="{00000000-0005-0000-0000-0000307B0000}"/>
    <cellStyle name="SAPBEXresDataEmph 4 2 2 2 4 2" xfId="30430" xr:uid="{00000000-0005-0000-0000-0000317B0000}"/>
    <cellStyle name="SAPBEXresDataEmph 4 2 2 2 5" xfId="22753" xr:uid="{00000000-0005-0000-0000-0000327B0000}"/>
    <cellStyle name="SAPBEXresDataEmph 4 2 2 2 5 2" xfId="36216" xr:uid="{00000000-0005-0000-0000-0000337B0000}"/>
    <cellStyle name="SAPBEXresDataEmph 4 2 2 2 6" xfId="28505" xr:uid="{00000000-0005-0000-0000-0000347B0000}"/>
    <cellStyle name="SAPBEXresDataEmph 4 2 2 2 7" xfId="11898" xr:uid="{00000000-0005-0000-0000-0000357B0000}"/>
    <cellStyle name="SAPBEXresDataEmph 4 2 2 3" xfId="19396" xr:uid="{00000000-0005-0000-0000-0000367B0000}"/>
    <cellStyle name="SAPBEXresDataEmph 4 2 2 3 2" xfId="25167" xr:uid="{00000000-0005-0000-0000-0000377B0000}"/>
    <cellStyle name="SAPBEXresDataEmph 4 2 2 3 3" xfId="32869" xr:uid="{00000000-0005-0000-0000-0000387B0000}"/>
    <cellStyle name="SAPBEXresDataEmph 4 2 2 4" xfId="17819" xr:uid="{00000000-0005-0000-0000-0000397B0000}"/>
    <cellStyle name="SAPBEXresDataEmph 4 2 2 4 2" xfId="23633" xr:uid="{00000000-0005-0000-0000-00003A7B0000}"/>
    <cellStyle name="SAPBEXresDataEmph 4 2 2 4 2 2" xfId="37096" xr:uid="{00000000-0005-0000-0000-00003B7B0000}"/>
    <cellStyle name="SAPBEXresDataEmph 4 2 2 4 3" xfId="31325" xr:uid="{00000000-0005-0000-0000-00003C7B0000}"/>
    <cellStyle name="SAPBEXresDataEmph 4 2 2 5" xfId="15791" xr:uid="{00000000-0005-0000-0000-00003D7B0000}"/>
    <cellStyle name="SAPBEXresDataEmph 4 2 2 5 2" xfId="29532" xr:uid="{00000000-0005-0000-0000-00003E7B0000}"/>
    <cellStyle name="SAPBEXresDataEmph 4 2 2 6" xfId="21854" xr:uid="{00000000-0005-0000-0000-00003F7B0000}"/>
    <cellStyle name="SAPBEXresDataEmph 4 2 2 6 2" xfId="35317" xr:uid="{00000000-0005-0000-0000-0000407B0000}"/>
    <cellStyle name="SAPBEXresDataEmph 4 2 2 7" xfId="27606" xr:uid="{00000000-0005-0000-0000-0000417B0000}"/>
    <cellStyle name="SAPBEXresDataEmph 4 2 2 8" xfId="11237" xr:uid="{00000000-0005-0000-0000-0000427B0000}"/>
    <cellStyle name="SAPBEXresDataEmph 4 2 3" xfId="6327" xr:uid="{00000000-0005-0000-0000-0000437B0000}"/>
    <cellStyle name="SAPBEXresDataEmph 4 2 3 2" xfId="19694" xr:uid="{00000000-0005-0000-0000-0000447B0000}"/>
    <cellStyle name="SAPBEXresDataEmph 4 2 3 2 2" xfId="25464" xr:uid="{00000000-0005-0000-0000-0000457B0000}"/>
    <cellStyle name="SAPBEXresDataEmph 4 2 3 2 3" xfId="33167" xr:uid="{00000000-0005-0000-0000-0000467B0000}"/>
    <cellStyle name="SAPBEXresDataEmph 4 2 3 3" xfId="17333" xr:uid="{00000000-0005-0000-0000-0000477B0000}"/>
    <cellStyle name="SAPBEXresDataEmph 4 2 3 3 2" xfId="23162" xr:uid="{00000000-0005-0000-0000-0000487B0000}"/>
    <cellStyle name="SAPBEXresDataEmph 4 2 3 3 2 2" xfId="36625" xr:uid="{00000000-0005-0000-0000-0000497B0000}"/>
    <cellStyle name="SAPBEXresDataEmph 4 2 3 3 3" xfId="30849" xr:uid="{00000000-0005-0000-0000-00004A7B0000}"/>
    <cellStyle name="SAPBEXresDataEmph 4 2 3 4" xfId="16156" xr:uid="{00000000-0005-0000-0000-00004B7B0000}"/>
    <cellStyle name="SAPBEXresDataEmph 4 2 3 4 2" xfId="29805" xr:uid="{00000000-0005-0000-0000-00004C7B0000}"/>
    <cellStyle name="SAPBEXresDataEmph 4 2 3 5" xfId="22127" xr:uid="{00000000-0005-0000-0000-00004D7B0000}"/>
    <cellStyle name="SAPBEXresDataEmph 4 2 3 5 2" xfId="35590" xr:uid="{00000000-0005-0000-0000-00004E7B0000}"/>
    <cellStyle name="SAPBEXresDataEmph 4 2 3 6" xfId="27879" xr:uid="{00000000-0005-0000-0000-00004F7B0000}"/>
    <cellStyle name="SAPBEXresDataEmph 4 2 3 7" xfId="11444" xr:uid="{00000000-0005-0000-0000-0000507B0000}"/>
    <cellStyle name="SAPBEXresDataEmph 4 2 4" xfId="18743" xr:uid="{00000000-0005-0000-0000-0000517B0000}"/>
    <cellStyle name="SAPBEXresDataEmph 4 2 4 2" xfId="24515" xr:uid="{00000000-0005-0000-0000-0000527B0000}"/>
    <cellStyle name="SAPBEXresDataEmph 4 2 4 3" xfId="32217" xr:uid="{00000000-0005-0000-0000-0000537B0000}"/>
    <cellStyle name="SAPBEXresDataEmph 4 2 5" xfId="20470" xr:uid="{00000000-0005-0000-0000-0000547B0000}"/>
    <cellStyle name="SAPBEXresDataEmph 4 2 5 2" xfId="26238" xr:uid="{00000000-0005-0000-0000-0000557B0000}"/>
    <cellStyle name="SAPBEXresDataEmph 4 2 5 3" xfId="33942" xr:uid="{00000000-0005-0000-0000-0000567B0000}"/>
    <cellStyle name="SAPBEXresDataEmph 4 2 6" xfId="15070" xr:uid="{00000000-0005-0000-0000-0000577B0000}"/>
    <cellStyle name="SAPBEXresDataEmph 4 2 6 2" xfId="28907" xr:uid="{00000000-0005-0000-0000-0000587B0000}"/>
    <cellStyle name="SAPBEXresDataEmph 4 2 7" xfId="21228" xr:uid="{00000000-0005-0000-0000-0000597B0000}"/>
    <cellStyle name="SAPBEXresDataEmph 4 2 7 2" xfId="34691" xr:uid="{00000000-0005-0000-0000-00005A7B0000}"/>
    <cellStyle name="SAPBEXresDataEmph 4 2 8" xfId="26980" xr:uid="{00000000-0005-0000-0000-00005B7B0000}"/>
    <cellStyle name="SAPBEXresDataEmph 4 2 9" xfId="10783" xr:uid="{00000000-0005-0000-0000-00005C7B0000}"/>
    <cellStyle name="SAPBEXresDataEmph 4 3" xfId="5515" xr:uid="{00000000-0005-0000-0000-00005D7B0000}"/>
    <cellStyle name="SAPBEXresDataEmph 4 3 2" xfId="6602" xr:uid="{00000000-0005-0000-0000-00005E7B0000}"/>
    <cellStyle name="SAPBEXresDataEmph 4 3 2 2" xfId="19952" xr:uid="{00000000-0005-0000-0000-00005F7B0000}"/>
    <cellStyle name="SAPBEXresDataEmph 4 3 2 2 2" xfId="25722" xr:uid="{00000000-0005-0000-0000-0000607B0000}"/>
    <cellStyle name="SAPBEXresDataEmph 4 3 2 2 3" xfId="33425" xr:uid="{00000000-0005-0000-0000-0000617B0000}"/>
    <cellStyle name="SAPBEXresDataEmph 4 3 2 3" xfId="17302" xr:uid="{00000000-0005-0000-0000-0000627B0000}"/>
    <cellStyle name="SAPBEXresDataEmph 4 3 2 3 2" xfId="23131" xr:uid="{00000000-0005-0000-0000-0000637B0000}"/>
    <cellStyle name="SAPBEXresDataEmph 4 3 2 3 2 2" xfId="36594" xr:uid="{00000000-0005-0000-0000-0000647B0000}"/>
    <cellStyle name="SAPBEXresDataEmph 4 3 2 3 3" xfId="30818" xr:uid="{00000000-0005-0000-0000-0000657B0000}"/>
    <cellStyle name="SAPBEXresDataEmph 4 3 2 4" xfId="16431" xr:uid="{00000000-0005-0000-0000-0000667B0000}"/>
    <cellStyle name="SAPBEXresDataEmph 4 3 2 4 2" xfId="30057" xr:uid="{00000000-0005-0000-0000-0000677B0000}"/>
    <cellStyle name="SAPBEXresDataEmph 4 3 2 5" xfId="22379" xr:uid="{00000000-0005-0000-0000-0000687B0000}"/>
    <cellStyle name="SAPBEXresDataEmph 4 3 2 5 2" xfId="35842" xr:uid="{00000000-0005-0000-0000-0000697B0000}"/>
    <cellStyle name="SAPBEXresDataEmph 4 3 2 6" xfId="28131" xr:uid="{00000000-0005-0000-0000-00006A7B0000}"/>
    <cellStyle name="SAPBEXresDataEmph 4 3 2 7" xfId="11629" xr:uid="{00000000-0005-0000-0000-00006B7B0000}"/>
    <cellStyle name="SAPBEXresDataEmph 4 3 3" xfId="19001" xr:uid="{00000000-0005-0000-0000-00006C7B0000}"/>
    <cellStyle name="SAPBEXresDataEmph 4 3 3 2" xfId="24773" xr:uid="{00000000-0005-0000-0000-00006D7B0000}"/>
    <cellStyle name="SAPBEXresDataEmph 4 3 3 3" xfId="32475" xr:uid="{00000000-0005-0000-0000-00006E7B0000}"/>
    <cellStyle name="SAPBEXresDataEmph 4 3 4" xfId="20024" xr:uid="{00000000-0005-0000-0000-00006F7B0000}"/>
    <cellStyle name="SAPBEXresDataEmph 4 3 4 2" xfId="25794" xr:uid="{00000000-0005-0000-0000-0000707B0000}"/>
    <cellStyle name="SAPBEXresDataEmph 4 3 4 3" xfId="33497" xr:uid="{00000000-0005-0000-0000-0000717B0000}"/>
    <cellStyle name="SAPBEXresDataEmph 4 3 5" xfId="15345" xr:uid="{00000000-0005-0000-0000-0000727B0000}"/>
    <cellStyle name="SAPBEXresDataEmph 4 3 5 2" xfId="29159" xr:uid="{00000000-0005-0000-0000-0000737B0000}"/>
    <cellStyle name="SAPBEXresDataEmph 4 3 6" xfId="21480" xr:uid="{00000000-0005-0000-0000-0000747B0000}"/>
    <cellStyle name="SAPBEXresDataEmph 4 3 6 2" xfId="34943" xr:uid="{00000000-0005-0000-0000-0000757B0000}"/>
    <cellStyle name="SAPBEXresDataEmph 4 3 7" xfId="27232" xr:uid="{00000000-0005-0000-0000-0000767B0000}"/>
    <cellStyle name="SAPBEXresDataEmph 4 3 8" xfId="10968" xr:uid="{00000000-0005-0000-0000-0000777B0000}"/>
    <cellStyle name="SAPBEXresDataEmph 4 4" xfId="6071" xr:uid="{00000000-0005-0000-0000-0000787B0000}"/>
    <cellStyle name="SAPBEXresDataEmph 4 4 2" xfId="19478" xr:uid="{00000000-0005-0000-0000-0000797B0000}"/>
    <cellStyle name="SAPBEXresDataEmph 4 4 2 2" xfId="25248" xr:uid="{00000000-0005-0000-0000-00007A7B0000}"/>
    <cellStyle name="SAPBEXresDataEmph 4 4 2 3" xfId="32951" xr:uid="{00000000-0005-0000-0000-00007B7B0000}"/>
    <cellStyle name="SAPBEXresDataEmph 4 4 3" xfId="18208" xr:uid="{00000000-0005-0000-0000-00007C7B0000}"/>
    <cellStyle name="SAPBEXresDataEmph 4 4 3 2" xfId="24002" xr:uid="{00000000-0005-0000-0000-00007D7B0000}"/>
    <cellStyle name="SAPBEXresDataEmph 4 4 3 3" xfId="31701" xr:uid="{00000000-0005-0000-0000-00007E7B0000}"/>
    <cellStyle name="SAPBEXresDataEmph 4 4 4" xfId="15900" xr:uid="{00000000-0005-0000-0000-00007F7B0000}"/>
    <cellStyle name="SAPBEXresDataEmph 4 4 4 2" xfId="29603" xr:uid="{00000000-0005-0000-0000-0000807B0000}"/>
    <cellStyle name="SAPBEXresDataEmph 4 4 5" xfId="21925" xr:uid="{00000000-0005-0000-0000-0000817B0000}"/>
    <cellStyle name="SAPBEXresDataEmph 4 4 5 2" xfId="35388" xr:uid="{00000000-0005-0000-0000-0000827B0000}"/>
    <cellStyle name="SAPBEXresDataEmph 4 4 6" xfId="27677" xr:uid="{00000000-0005-0000-0000-0000837B0000}"/>
    <cellStyle name="SAPBEXresDataEmph 4 4 7" xfId="11302" xr:uid="{00000000-0005-0000-0000-0000847B0000}"/>
    <cellStyle name="SAPBEXresDataEmph 4 5" xfId="18438" xr:uid="{00000000-0005-0000-0000-0000857B0000}"/>
    <cellStyle name="SAPBEXresDataEmph 4 5 2" xfId="24213" xr:uid="{00000000-0005-0000-0000-0000867B0000}"/>
    <cellStyle name="SAPBEXresDataEmph 4 5 3" xfId="31914" xr:uid="{00000000-0005-0000-0000-0000877B0000}"/>
    <cellStyle name="SAPBEXresDataEmph 4 6" xfId="18582" xr:uid="{00000000-0005-0000-0000-0000887B0000}"/>
    <cellStyle name="SAPBEXresDataEmph 4 6 2" xfId="24354" xr:uid="{00000000-0005-0000-0000-0000897B0000}"/>
    <cellStyle name="SAPBEXresDataEmph 4 6 3" xfId="32056" xr:uid="{00000000-0005-0000-0000-00008A7B0000}"/>
    <cellStyle name="SAPBEXresDataEmph 4 7" xfId="14772" xr:uid="{00000000-0005-0000-0000-00008B7B0000}"/>
    <cellStyle name="SAPBEXresDataEmph 4 7 2" xfId="28683" xr:uid="{00000000-0005-0000-0000-00008C7B0000}"/>
    <cellStyle name="SAPBEXresDataEmph 4 8" xfId="21025" xr:uid="{00000000-0005-0000-0000-00008D7B0000}"/>
    <cellStyle name="SAPBEXresDataEmph 4 8 2" xfId="34488" xr:uid="{00000000-0005-0000-0000-00008E7B0000}"/>
    <cellStyle name="SAPBEXresDataEmph 4 9" xfId="26779" xr:uid="{00000000-0005-0000-0000-00008F7B0000}"/>
    <cellStyle name="SAPBEXresDataEmph 5" xfId="7291" xr:uid="{00000000-0005-0000-0000-0000907B0000}"/>
    <cellStyle name="SAPBEXresDataEmph 6" xfId="37387" xr:uid="{00000000-0005-0000-0000-0000917B0000}"/>
    <cellStyle name="SAPBEXresItem" xfId="407" xr:uid="{00000000-0005-0000-0000-0000927B0000}"/>
    <cellStyle name="SAPBEXresItem 10" xfId="12000" xr:uid="{00000000-0005-0000-0000-0000937B0000}"/>
    <cellStyle name="SAPBEXresItem 10 2" xfId="28537" xr:uid="{00000000-0005-0000-0000-0000947B0000}"/>
    <cellStyle name="SAPBEXresItem 11" xfId="7292" xr:uid="{00000000-0005-0000-0000-0000957B0000}"/>
    <cellStyle name="SAPBEXresItem 12" xfId="37388" xr:uid="{00000000-0005-0000-0000-0000967B0000}"/>
    <cellStyle name="SAPBEXresItem 2" xfId="651" xr:uid="{00000000-0005-0000-0000-0000977B0000}"/>
    <cellStyle name="SAPBEXresItem 2 2" xfId="995" xr:uid="{00000000-0005-0000-0000-0000987B0000}"/>
    <cellStyle name="SAPBEXresItem 2 2 2" xfId="5136" xr:uid="{00000000-0005-0000-0000-0000997B0000}"/>
    <cellStyle name="SAPBEXresItem 2 2 2 10" xfId="10721" xr:uid="{00000000-0005-0000-0000-00009A7B0000}"/>
    <cellStyle name="SAPBEXresItem 2 2 2 2" xfId="5724" xr:uid="{00000000-0005-0000-0000-00009B7B0000}"/>
    <cellStyle name="SAPBEXresItem 2 2 2 2 2" xfId="6811" xr:uid="{00000000-0005-0000-0000-00009C7B0000}"/>
    <cellStyle name="SAPBEXresItem 2 2 2 2 2 2" xfId="20133" xr:uid="{00000000-0005-0000-0000-00009D7B0000}"/>
    <cellStyle name="SAPBEXresItem 2 2 2 2 2 2 2" xfId="25903" xr:uid="{00000000-0005-0000-0000-00009E7B0000}"/>
    <cellStyle name="SAPBEXresItem 2 2 2 2 2 2 3" xfId="33606" xr:uid="{00000000-0005-0000-0000-00009F7B0000}"/>
    <cellStyle name="SAPBEXresItem 2 2 2 2 2 3" xfId="20487" xr:uid="{00000000-0005-0000-0000-0000A07B0000}"/>
    <cellStyle name="SAPBEXresItem 2 2 2 2 2 3 2" xfId="26254" xr:uid="{00000000-0005-0000-0000-0000A17B0000}"/>
    <cellStyle name="SAPBEXresItem 2 2 2 2 2 3 3" xfId="33958" xr:uid="{00000000-0005-0000-0000-0000A27B0000}"/>
    <cellStyle name="SAPBEXresItem 2 2 2 2 2 4" xfId="16639" xr:uid="{00000000-0005-0000-0000-0000A37B0000}"/>
    <cellStyle name="SAPBEXresItem 2 2 2 2 2 4 2" xfId="30226" xr:uid="{00000000-0005-0000-0000-0000A47B0000}"/>
    <cellStyle name="SAPBEXresItem 2 2 2 2 2 5" xfId="22549" xr:uid="{00000000-0005-0000-0000-0000A57B0000}"/>
    <cellStyle name="SAPBEXresItem 2 2 2 2 2 5 2" xfId="36012" xr:uid="{00000000-0005-0000-0000-0000A67B0000}"/>
    <cellStyle name="SAPBEXresItem 2 2 2 2 2 6" xfId="28301" xr:uid="{00000000-0005-0000-0000-0000A77B0000}"/>
    <cellStyle name="SAPBEXresItem 2 2 2 2 2 7" xfId="11742" xr:uid="{00000000-0005-0000-0000-0000A87B0000}"/>
    <cellStyle name="SAPBEXresItem 2 2 2 2 3" xfId="19183" xr:uid="{00000000-0005-0000-0000-0000A97B0000}"/>
    <cellStyle name="SAPBEXresItem 2 2 2 2 3 2" xfId="24954" xr:uid="{00000000-0005-0000-0000-0000AA7B0000}"/>
    <cellStyle name="SAPBEXresItem 2 2 2 2 3 3" xfId="32656" xr:uid="{00000000-0005-0000-0000-0000AB7B0000}"/>
    <cellStyle name="SAPBEXresItem 2 2 2 2 4" xfId="17481" xr:uid="{00000000-0005-0000-0000-0000AC7B0000}"/>
    <cellStyle name="SAPBEXresItem 2 2 2 2 4 2" xfId="23305" xr:uid="{00000000-0005-0000-0000-0000AD7B0000}"/>
    <cellStyle name="SAPBEXresItem 2 2 2 2 4 2 2" xfId="36768" xr:uid="{00000000-0005-0000-0000-0000AE7B0000}"/>
    <cellStyle name="SAPBEXresItem 2 2 2 2 4 3" xfId="30993" xr:uid="{00000000-0005-0000-0000-0000AF7B0000}"/>
    <cellStyle name="SAPBEXresItem 2 2 2 2 5" xfId="15553" xr:uid="{00000000-0005-0000-0000-0000B07B0000}"/>
    <cellStyle name="SAPBEXresItem 2 2 2 2 5 2" xfId="29328" xr:uid="{00000000-0005-0000-0000-0000B17B0000}"/>
    <cellStyle name="SAPBEXresItem 2 2 2 2 6" xfId="21650" xr:uid="{00000000-0005-0000-0000-0000B27B0000}"/>
    <cellStyle name="SAPBEXresItem 2 2 2 2 6 2" xfId="35113" xr:uid="{00000000-0005-0000-0000-0000B37B0000}"/>
    <cellStyle name="SAPBEXresItem 2 2 2 2 7" xfId="27402" xr:uid="{00000000-0005-0000-0000-0000B47B0000}"/>
    <cellStyle name="SAPBEXresItem 2 2 2 2 8" xfId="11081" xr:uid="{00000000-0005-0000-0000-0000B57B0000}"/>
    <cellStyle name="SAPBEXresItem 2 2 2 3" xfId="5896" xr:uid="{00000000-0005-0000-0000-0000B67B0000}"/>
    <cellStyle name="SAPBEXresItem 2 2 2 3 2" xfId="6983" xr:uid="{00000000-0005-0000-0000-0000B77B0000}"/>
    <cellStyle name="SAPBEXresItem 2 2 2 3 2 2" xfId="20279" xr:uid="{00000000-0005-0000-0000-0000B87B0000}"/>
    <cellStyle name="SAPBEXresItem 2 2 2 3 2 2 2" xfId="26049" xr:uid="{00000000-0005-0000-0000-0000B97B0000}"/>
    <cellStyle name="SAPBEXresItem 2 2 2 3 2 2 3" xfId="33752" xr:uid="{00000000-0005-0000-0000-0000BA7B0000}"/>
    <cellStyle name="SAPBEXresItem 2 2 2 3 2 3" xfId="18209" xr:uid="{00000000-0005-0000-0000-0000BB7B0000}"/>
    <cellStyle name="SAPBEXresItem 2 2 2 3 2 3 2" xfId="24003" xr:uid="{00000000-0005-0000-0000-0000BC7B0000}"/>
    <cellStyle name="SAPBEXresItem 2 2 2 3 2 3 3" xfId="31702" xr:uid="{00000000-0005-0000-0000-0000BD7B0000}"/>
    <cellStyle name="SAPBEXresItem 2 2 2 3 2 4" xfId="16811" xr:uid="{00000000-0005-0000-0000-0000BE7B0000}"/>
    <cellStyle name="SAPBEXresItem 2 2 2 3 2 4 2" xfId="30364" xr:uid="{00000000-0005-0000-0000-0000BF7B0000}"/>
    <cellStyle name="SAPBEXresItem 2 2 2 3 2 5" xfId="22687" xr:uid="{00000000-0005-0000-0000-0000C07B0000}"/>
    <cellStyle name="SAPBEXresItem 2 2 2 3 2 5 2" xfId="36150" xr:uid="{00000000-0005-0000-0000-0000C17B0000}"/>
    <cellStyle name="SAPBEXresItem 2 2 2 3 2 6" xfId="28439" xr:uid="{00000000-0005-0000-0000-0000C27B0000}"/>
    <cellStyle name="SAPBEXresItem 2 2 2 3 2 7" xfId="11843" xr:uid="{00000000-0005-0000-0000-0000C37B0000}"/>
    <cellStyle name="SAPBEXresItem 2 2 2 3 3" xfId="19330" xr:uid="{00000000-0005-0000-0000-0000C47B0000}"/>
    <cellStyle name="SAPBEXresItem 2 2 2 3 3 2" xfId="25101" xr:uid="{00000000-0005-0000-0000-0000C57B0000}"/>
    <cellStyle name="SAPBEXresItem 2 2 2 3 3 3" xfId="32803" xr:uid="{00000000-0005-0000-0000-0000C67B0000}"/>
    <cellStyle name="SAPBEXresItem 2 2 2 3 4" xfId="18353" xr:uid="{00000000-0005-0000-0000-0000C77B0000}"/>
    <cellStyle name="SAPBEXresItem 2 2 2 3 4 2" xfId="24133" xr:uid="{00000000-0005-0000-0000-0000C87B0000}"/>
    <cellStyle name="SAPBEXresItem 2 2 2 3 4 3" xfId="31834" xr:uid="{00000000-0005-0000-0000-0000C97B0000}"/>
    <cellStyle name="SAPBEXresItem 2 2 2 3 5" xfId="15725" xr:uid="{00000000-0005-0000-0000-0000CA7B0000}"/>
    <cellStyle name="SAPBEXresItem 2 2 2 3 5 2" xfId="29466" xr:uid="{00000000-0005-0000-0000-0000CB7B0000}"/>
    <cellStyle name="SAPBEXresItem 2 2 2 3 6" xfId="21788" xr:uid="{00000000-0005-0000-0000-0000CC7B0000}"/>
    <cellStyle name="SAPBEXresItem 2 2 2 3 6 2" xfId="35251" xr:uid="{00000000-0005-0000-0000-0000CD7B0000}"/>
    <cellStyle name="SAPBEXresItem 2 2 2 3 7" xfId="27540" xr:uid="{00000000-0005-0000-0000-0000CE7B0000}"/>
    <cellStyle name="SAPBEXresItem 2 2 2 3 8" xfId="11182" xr:uid="{00000000-0005-0000-0000-0000CF7B0000}"/>
    <cellStyle name="SAPBEXresItem 2 2 2 4" xfId="6228" xr:uid="{00000000-0005-0000-0000-0000D07B0000}"/>
    <cellStyle name="SAPBEXresItem 2 2 2 4 2" xfId="19619" xr:uid="{00000000-0005-0000-0000-0000D17B0000}"/>
    <cellStyle name="SAPBEXresItem 2 2 2 4 2 2" xfId="25389" xr:uid="{00000000-0005-0000-0000-0000D27B0000}"/>
    <cellStyle name="SAPBEXresItem 2 2 2 4 2 3" xfId="33092" xr:uid="{00000000-0005-0000-0000-0000D37B0000}"/>
    <cellStyle name="SAPBEXresItem 2 2 2 4 3" xfId="17669" xr:uid="{00000000-0005-0000-0000-0000D47B0000}"/>
    <cellStyle name="SAPBEXresItem 2 2 2 4 3 2" xfId="23485" xr:uid="{00000000-0005-0000-0000-0000D57B0000}"/>
    <cellStyle name="SAPBEXresItem 2 2 2 4 3 2 2" xfId="36948" xr:uid="{00000000-0005-0000-0000-0000D67B0000}"/>
    <cellStyle name="SAPBEXresItem 2 2 2 4 3 3" xfId="31176" xr:uid="{00000000-0005-0000-0000-0000D77B0000}"/>
    <cellStyle name="SAPBEXresItem 2 2 2 4 4" xfId="16057" xr:uid="{00000000-0005-0000-0000-0000D87B0000}"/>
    <cellStyle name="SAPBEXresItem 2 2 2 4 4 2" xfId="29739" xr:uid="{00000000-0005-0000-0000-0000D97B0000}"/>
    <cellStyle name="SAPBEXresItem 2 2 2 4 5" xfId="22061" xr:uid="{00000000-0005-0000-0000-0000DA7B0000}"/>
    <cellStyle name="SAPBEXresItem 2 2 2 4 5 2" xfId="35524" xr:uid="{00000000-0005-0000-0000-0000DB7B0000}"/>
    <cellStyle name="SAPBEXresItem 2 2 2 4 6" xfId="27813" xr:uid="{00000000-0005-0000-0000-0000DC7B0000}"/>
    <cellStyle name="SAPBEXresItem 2 2 2 4 7" xfId="11384" xr:uid="{00000000-0005-0000-0000-0000DD7B0000}"/>
    <cellStyle name="SAPBEXresItem 2 2 2 5" xfId="18667" xr:uid="{00000000-0005-0000-0000-0000DE7B0000}"/>
    <cellStyle name="SAPBEXresItem 2 2 2 5 2" xfId="24439" xr:uid="{00000000-0005-0000-0000-0000DF7B0000}"/>
    <cellStyle name="SAPBEXresItem 2 2 2 5 3" xfId="32141" xr:uid="{00000000-0005-0000-0000-0000E07B0000}"/>
    <cellStyle name="SAPBEXresItem 2 2 2 6" xfId="18062" xr:uid="{00000000-0005-0000-0000-0000E17B0000}"/>
    <cellStyle name="SAPBEXresItem 2 2 2 6 2" xfId="23864" xr:uid="{00000000-0005-0000-0000-0000E27B0000}"/>
    <cellStyle name="SAPBEXresItem 2 2 2 6 3" xfId="31561" xr:uid="{00000000-0005-0000-0000-0000E37B0000}"/>
    <cellStyle name="SAPBEXresItem 2 2 2 7" xfId="14966" xr:uid="{00000000-0005-0000-0000-0000E47B0000}"/>
    <cellStyle name="SAPBEXresItem 2 2 2 7 2" xfId="28839" xr:uid="{00000000-0005-0000-0000-0000E57B0000}"/>
    <cellStyle name="SAPBEXresItem 2 2 2 8" xfId="21160" xr:uid="{00000000-0005-0000-0000-0000E67B0000}"/>
    <cellStyle name="SAPBEXresItem 2 2 2 8 2" xfId="34623" xr:uid="{00000000-0005-0000-0000-0000E77B0000}"/>
    <cellStyle name="SAPBEXresItem 2 2 2 9" xfId="26914" xr:uid="{00000000-0005-0000-0000-0000E87B0000}"/>
    <cellStyle name="SAPBEXresItem 2 2 3" xfId="5362" xr:uid="{00000000-0005-0000-0000-0000E97B0000}"/>
    <cellStyle name="SAPBEXresItem 2 2 3 2" xfId="6449" xr:uid="{00000000-0005-0000-0000-0000EA7B0000}"/>
    <cellStyle name="SAPBEXresItem 2 2 3 2 2" xfId="19814" xr:uid="{00000000-0005-0000-0000-0000EB7B0000}"/>
    <cellStyle name="SAPBEXresItem 2 2 3 2 2 2" xfId="25584" xr:uid="{00000000-0005-0000-0000-0000EC7B0000}"/>
    <cellStyle name="SAPBEXresItem 2 2 3 2 2 3" xfId="33287" xr:uid="{00000000-0005-0000-0000-0000ED7B0000}"/>
    <cellStyle name="SAPBEXresItem 2 2 3 2 3" xfId="18106" xr:uid="{00000000-0005-0000-0000-0000EE7B0000}"/>
    <cellStyle name="SAPBEXresItem 2 2 3 2 3 2" xfId="23908" xr:uid="{00000000-0005-0000-0000-0000EF7B0000}"/>
    <cellStyle name="SAPBEXresItem 2 2 3 2 3 3" xfId="31605" xr:uid="{00000000-0005-0000-0000-0000F07B0000}"/>
    <cellStyle name="SAPBEXresItem 2 2 3 2 4" xfId="16278" xr:uid="{00000000-0005-0000-0000-0000F17B0000}"/>
    <cellStyle name="SAPBEXresItem 2 2 3 2 4 2" xfId="29924" xr:uid="{00000000-0005-0000-0000-0000F27B0000}"/>
    <cellStyle name="SAPBEXresItem 2 2 3 2 5" xfId="22246" xr:uid="{00000000-0005-0000-0000-0000F37B0000}"/>
    <cellStyle name="SAPBEXresItem 2 2 3 2 5 2" xfId="35709" xr:uid="{00000000-0005-0000-0000-0000F47B0000}"/>
    <cellStyle name="SAPBEXresItem 2 2 3 2 6" xfId="27998" xr:uid="{00000000-0005-0000-0000-0000F57B0000}"/>
    <cellStyle name="SAPBEXresItem 2 2 3 2 7" xfId="11535" xr:uid="{00000000-0005-0000-0000-0000F67B0000}"/>
    <cellStyle name="SAPBEXresItem 2 2 3 3" xfId="18863" xr:uid="{00000000-0005-0000-0000-0000F77B0000}"/>
    <cellStyle name="SAPBEXresItem 2 2 3 3 2" xfId="24635" xr:uid="{00000000-0005-0000-0000-0000F87B0000}"/>
    <cellStyle name="SAPBEXresItem 2 2 3 3 3" xfId="32337" xr:uid="{00000000-0005-0000-0000-0000F97B0000}"/>
    <cellStyle name="SAPBEXresItem 2 2 3 4" xfId="20890" xr:uid="{00000000-0005-0000-0000-0000FA7B0000}"/>
    <cellStyle name="SAPBEXresItem 2 2 3 4 2" xfId="26650" xr:uid="{00000000-0005-0000-0000-0000FB7B0000}"/>
    <cellStyle name="SAPBEXresItem 2 2 3 4 3" xfId="34355" xr:uid="{00000000-0005-0000-0000-0000FC7B0000}"/>
    <cellStyle name="SAPBEXresItem 2 2 3 5" xfId="15192" xr:uid="{00000000-0005-0000-0000-0000FD7B0000}"/>
    <cellStyle name="SAPBEXresItem 2 2 3 5 2" xfId="29026" xr:uid="{00000000-0005-0000-0000-0000FE7B0000}"/>
    <cellStyle name="SAPBEXresItem 2 2 3 6" xfId="21347" xr:uid="{00000000-0005-0000-0000-0000FF7B0000}"/>
    <cellStyle name="SAPBEXresItem 2 2 3 6 2" xfId="34810" xr:uid="{00000000-0005-0000-0000-0000007C0000}"/>
    <cellStyle name="SAPBEXresItem 2 2 3 7" xfId="27099" xr:uid="{00000000-0005-0000-0000-0000017C0000}"/>
    <cellStyle name="SAPBEXresItem 2 2 3 8" xfId="10874" xr:uid="{00000000-0005-0000-0000-0000027C0000}"/>
    <cellStyle name="SAPBEXresItem 2 2 4" xfId="5366" xr:uid="{00000000-0005-0000-0000-0000037C0000}"/>
    <cellStyle name="SAPBEXresItem 2 2 4 2" xfId="6453" xr:uid="{00000000-0005-0000-0000-0000047C0000}"/>
    <cellStyle name="SAPBEXresItem 2 2 4 2 2" xfId="19818" xr:uid="{00000000-0005-0000-0000-0000057C0000}"/>
    <cellStyle name="SAPBEXresItem 2 2 4 2 2 2" xfId="25588" xr:uid="{00000000-0005-0000-0000-0000067C0000}"/>
    <cellStyle name="SAPBEXresItem 2 2 4 2 2 3" xfId="33291" xr:uid="{00000000-0005-0000-0000-0000077C0000}"/>
    <cellStyle name="SAPBEXresItem 2 2 4 2 3" xfId="20733" xr:uid="{00000000-0005-0000-0000-0000087C0000}"/>
    <cellStyle name="SAPBEXresItem 2 2 4 2 3 2" xfId="26496" xr:uid="{00000000-0005-0000-0000-0000097C0000}"/>
    <cellStyle name="SAPBEXresItem 2 2 4 2 3 3" xfId="34201" xr:uid="{00000000-0005-0000-0000-00000A7C0000}"/>
    <cellStyle name="SAPBEXresItem 2 2 4 2 4" xfId="16282" xr:uid="{00000000-0005-0000-0000-00000B7C0000}"/>
    <cellStyle name="SAPBEXresItem 2 2 4 2 4 2" xfId="29928" xr:uid="{00000000-0005-0000-0000-00000C7C0000}"/>
    <cellStyle name="SAPBEXresItem 2 2 4 2 5" xfId="22250" xr:uid="{00000000-0005-0000-0000-00000D7C0000}"/>
    <cellStyle name="SAPBEXresItem 2 2 4 2 5 2" xfId="35713" xr:uid="{00000000-0005-0000-0000-00000E7C0000}"/>
    <cellStyle name="SAPBEXresItem 2 2 4 2 6" xfId="28002" xr:uid="{00000000-0005-0000-0000-00000F7C0000}"/>
    <cellStyle name="SAPBEXresItem 2 2 4 2 7" xfId="11536" xr:uid="{00000000-0005-0000-0000-0000107C0000}"/>
    <cellStyle name="SAPBEXresItem 2 2 4 3" xfId="18867" xr:uid="{00000000-0005-0000-0000-0000117C0000}"/>
    <cellStyle name="SAPBEXresItem 2 2 4 3 2" xfId="24639" xr:uid="{00000000-0005-0000-0000-0000127C0000}"/>
    <cellStyle name="SAPBEXresItem 2 2 4 3 3" xfId="32341" xr:uid="{00000000-0005-0000-0000-0000137C0000}"/>
    <cellStyle name="SAPBEXresItem 2 2 4 4" xfId="18061" xr:uid="{00000000-0005-0000-0000-0000147C0000}"/>
    <cellStyle name="SAPBEXresItem 2 2 4 4 2" xfId="23863" xr:uid="{00000000-0005-0000-0000-0000157C0000}"/>
    <cellStyle name="SAPBEXresItem 2 2 4 4 3" xfId="31560" xr:uid="{00000000-0005-0000-0000-0000167C0000}"/>
    <cellStyle name="SAPBEXresItem 2 2 4 5" xfId="15196" xr:uid="{00000000-0005-0000-0000-0000177C0000}"/>
    <cellStyle name="SAPBEXresItem 2 2 4 5 2" xfId="29030" xr:uid="{00000000-0005-0000-0000-0000187C0000}"/>
    <cellStyle name="SAPBEXresItem 2 2 4 6" xfId="21351" xr:uid="{00000000-0005-0000-0000-0000197C0000}"/>
    <cellStyle name="SAPBEXresItem 2 2 4 6 2" xfId="34814" xr:uid="{00000000-0005-0000-0000-00001A7C0000}"/>
    <cellStyle name="SAPBEXresItem 2 2 4 7" xfId="27103" xr:uid="{00000000-0005-0000-0000-00001B7C0000}"/>
    <cellStyle name="SAPBEXresItem 2 2 4 8" xfId="10875" xr:uid="{00000000-0005-0000-0000-00001C7C0000}"/>
    <cellStyle name="SAPBEXresItem 2 2 5" xfId="17286" xr:uid="{00000000-0005-0000-0000-00001D7C0000}"/>
    <cellStyle name="SAPBEXresItem 2 2 5 2" xfId="23116" xr:uid="{00000000-0005-0000-0000-00001E7C0000}"/>
    <cellStyle name="SAPBEXresItem 2 2 5 2 2" xfId="36579" xr:uid="{00000000-0005-0000-0000-00001F7C0000}"/>
    <cellStyle name="SAPBEXresItem 2 2 5 3" xfId="30803" xr:uid="{00000000-0005-0000-0000-0000207C0000}"/>
    <cellStyle name="SAPBEXresItem 2 2 6" xfId="20429" xr:uid="{00000000-0005-0000-0000-0000217C0000}"/>
    <cellStyle name="SAPBEXresItem 2 2 6 2" xfId="26197" xr:uid="{00000000-0005-0000-0000-0000227C0000}"/>
    <cellStyle name="SAPBEXresItem 2 2 6 3" xfId="33901" xr:uid="{00000000-0005-0000-0000-0000237C0000}"/>
    <cellStyle name="SAPBEXresItem 2 2 7" xfId="14239" xr:uid="{00000000-0005-0000-0000-0000247C0000}"/>
    <cellStyle name="SAPBEXresItem 2 2 7 2" xfId="28626" xr:uid="{00000000-0005-0000-0000-0000257C0000}"/>
    <cellStyle name="SAPBEXresItem 2 2 8" xfId="7697" xr:uid="{00000000-0005-0000-0000-0000267C0000}"/>
    <cellStyle name="SAPBEXresItem 2 3" xfId="5103" xr:uid="{00000000-0005-0000-0000-0000277C0000}"/>
    <cellStyle name="SAPBEXresItem 2 3 10" xfId="10707" xr:uid="{00000000-0005-0000-0000-0000287C0000}"/>
    <cellStyle name="SAPBEXresItem 2 3 2" xfId="5691" xr:uid="{00000000-0005-0000-0000-0000297C0000}"/>
    <cellStyle name="SAPBEXresItem 2 3 2 2" xfId="6778" xr:uid="{00000000-0005-0000-0000-00002A7C0000}"/>
    <cellStyle name="SAPBEXresItem 2 3 2 2 2" xfId="20100" xr:uid="{00000000-0005-0000-0000-00002B7C0000}"/>
    <cellStyle name="SAPBEXresItem 2 3 2 2 2 2" xfId="25870" xr:uid="{00000000-0005-0000-0000-00002C7C0000}"/>
    <cellStyle name="SAPBEXresItem 2 3 2 2 2 3" xfId="33573" xr:uid="{00000000-0005-0000-0000-00002D7C0000}"/>
    <cellStyle name="SAPBEXresItem 2 3 2 2 3" xfId="18112" xr:uid="{00000000-0005-0000-0000-00002E7C0000}"/>
    <cellStyle name="SAPBEXresItem 2 3 2 2 3 2" xfId="23914" xr:uid="{00000000-0005-0000-0000-00002F7C0000}"/>
    <cellStyle name="SAPBEXresItem 2 3 2 2 3 3" xfId="31611" xr:uid="{00000000-0005-0000-0000-0000307C0000}"/>
    <cellStyle name="SAPBEXresItem 2 3 2 2 4" xfId="16606" xr:uid="{00000000-0005-0000-0000-0000317C0000}"/>
    <cellStyle name="SAPBEXresItem 2 3 2 2 4 2" xfId="30193" xr:uid="{00000000-0005-0000-0000-0000327C0000}"/>
    <cellStyle name="SAPBEXresItem 2 3 2 2 5" xfId="22516" xr:uid="{00000000-0005-0000-0000-0000337C0000}"/>
    <cellStyle name="SAPBEXresItem 2 3 2 2 5 2" xfId="35979" xr:uid="{00000000-0005-0000-0000-0000347C0000}"/>
    <cellStyle name="SAPBEXresItem 2 3 2 2 6" xfId="28268" xr:uid="{00000000-0005-0000-0000-0000357C0000}"/>
    <cellStyle name="SAPBEXresItem 2 3 2 2 7" xfId="11728" xr:uid="{00000000-0005-0000-0000-0000367C0000}"/>
    <cellStyle name="SAPBEXresItem 2 3 2 3" xfId="19150" xr:uid="{00000000-0005-0000-0000-0000377C0000}"/>
    <cellStyle name="SAPBEXresItem 2 3 2 3 2" xfId="24921" xr:uid="{00000000-0005-0000-0000-0000387C0000}"/>
    <cellStyle name="SAPBEXresItem 2 3 2 3 3" xfId="32623" xr:uid="{00000000-0005-0000-0000-0000397C0000}"/>
    <cellStyle name="SAPBEXresItem 2 3 2 4" xfId="20461" xr:uid="{00000000-0005-0000-0000-00003A7C0000}"/>
    <cellStyle name="SAPBEXresItem 2 3 2 4 2" xfId="26229" xr:uid="{00000000-0005-0000-0000-00003B7C0000}"/>
    <cellStyle name="SAPBEXresItem 2 3 2 4 3" xfId="33933" xr:uid="{00000000-0005-0000-0000-00003C7C0000}"/>
    <cellStyle name="SAPBEXresItem 2 3 2 5" xfId="15520" xr:uid="{00000000-0005-0000-0000-00003D7C0000}"/>
    <cellStyle name="SAPBEXresItem 2 3 2 5 2" xfId="29295" xr:uid="{00000000-0005-0000-0000-00003E7C0000}"/>
    <cellStyle name="SAPBEXresItem 2 3 2 6" xfId="21617" xr:uid="{00000000-0005-0000-0000-00003F7C0000}"/>
    <cellStyle name="SAPBEXresItem 2 3 2 6 2" xfId="35080" xr:uid="{00000000-0005-0000-0000-0000407C0000}"/>
    <cellStyle name="SAPBEXresItem 2 3 2 7" xfId="27369" xr:uid="{00000000-0005-0000-0000-0000417C0000}"/>
    <cellStyle name="SAPBEXresItem 2 3 2 8" xfId="11067" xr:uid="{00000000-0005-0000-0000-0000427C0000}"/>
    <cellStyle name="SAPBEXresItem 2 3 3" xfId="5863" xr:uid="{00000000-0005-0000-0000-0000437C0000}"/>
    <cellStyle name="SAPBEXresItem 2 3 3 2" xfId="6950" xr:uid="{00000000-0005-0000-0000-0000447C0000}"/>
    <cellStyle name="SAPBEXresItem 2 3 3 2 2" xfId="20246" xr:uid="{00000000-0005-0000-0000-0000457C0000}"/>
    <cellStyle name="SAPBEXresItem 2 3 3 2 2 2" xfId="26016" xr:uid="{00000000-0005-0000-0000-0000467C0000}"/>
    <cellStyle name="SAPBEXresItem 2 3 3 2 2 3" xfId="33719" xr:uid="{00000000-0005-0000-0000-0000477C0000}"/>
    <cellStyle name="SAPBEXresItem 2 3 3 2 3" xfId="20651" xr:uid="{00000000-0005-0000-0000-0000487C0000}"/>
    <cellStyle name="SAPBEXresItem 2 3 3 2 3 2" xfId="26414" xr:uid="{00000000-0005-0000-0000-0000497C0000}"/>
    <cellStyle name="SAPBEXresItem 2 3 3 2 3 3" xfId="34119" xr:uid="{00000000-0005-0000-0000-00004A7C0000}"/>
    <cellStyle name="SAPBEXresItem 2 3 3 2 4" xfId="16778" xr:uid="{00000000-0005-0000-0000-00004B7C0000}"/>
    <cellStyle name="SAPBEXresItem 2 3 3 2 4 2" xfId="30331" xr:uid="{00000000-0005-0000-0000-00004C7C0000}"/>
    <cellStyle name="SAPBEXresItem 2 3 3 2 5" xfId="22654" xr:uid="{00000000-0005-0000-0000-00004D7C0000}"/>
    <cellStyle name="SAPBEXresItem 2 3 3 2 5 2" xfId="36117" xr:uid="{00000000-0005-0000-0000-00004E7C0000}"/>
    <cellStyle name="SAPBEXresItem 2 3 3 2 6" xfId="28406" xr:uid="{00000000-0005-0000-0000-00004F7C0000}"/>
    <cellStyle name="SAPBEXresItem 2 3 3 2 7" xfId="11829" xr:uid="{00000000-0005-0000-0000-0000507C0000}"/>
    <cellStyle name="SAPBEXresItem 2 3 3 3" xfId="19297" xr:uid="{00000000-0005-0000-0000-0000517C0000}"/>
    <cellStyle name="SAPBEXresItem 2 3 3 3 2" xfId="25068" xr:uid="{00000000-0005-0000-0000-0000527C0000}"/>
    <cellStyle name="SAPBEXresItem 2 3 3 3 3" xfId="32770" xr:uid="{00000000-0005-0000-0000-0000537C0000}"/>
    <cellStyle name="SAPBEXresItem 2 3 3 4" xfId="20419" xr:uid="{00000000-0005-0000-0000-0000547C0000}"/>
    <cellStyle name="SAPBEXresItem 2 3 3 4 2" xfId="26187" xr:uid="{00000000-0005-0000-0000-0000557C0000}"/>
    <cellStyle name="SAPBEXresItem 2 3 3 4 3" xfId="33891" xr:uid="{00000000-0005-0000-0000-0000567C0000}"/>
    <cellStyle name="SAPBEXresItem 2 3 3 5" xfId="15692" xr:uid="{00000000-0005-0000-0000-0000577C0000}"/>
    <cellStyle name="SAPBEXresItem 2 3 3 5 2" xfId="29433" xr:uid="{00000000-0005-0000-0000-0000587C0000}"/>
    <cellStyle name="SAPBEXresItem 2 3 3 6" xfId="21755" xr:uid="{00000000-0005-0000-0000-0000597C0000}"/>
    <cellStyle name="SAPBEXresItem 2 3 3 6 2" xfId="35218" xr:uid="{00000000-0005-0000-0000-00005A7C0000}"/>
    <cellStyle name="SAPBEXresItem 2 3 3 7" xfId="27507" xr:uid="{00000000-0005-0000-0000-00005B7C0000}"/>
    <cellStyle name="SAPBEXresItem 2 3 3 8" xfId="11168" xr:uid="{00000000-0005-0000-0000-00005C7C0000}"/>
    <cellStyle name="SAPBEXresItem 2 3 4" xfId="6195" xr:uid="{00000000-0005-0000-0000-00005D7C0000}"/>
    <cellStyle name="SAPBEXresItem 2 3 4 2" xfId="19586" xr:uid="{00000000-0005-0000-0000-00005E7C0000}"/>
    <cellStyle name="SAPBEXresItem 2 3 4 2 2" xfId="25356" xr:uid="{00000000-0005-0000-0000-00005F7C0000}"/>
    <cellStyle name="SAPBEXresItem 2 3 4 2 3" xfId="33059" xr:uid="{00000000-0005-0000-0000-0000607C0000}"/>
    <cellStyle name="SAPBEXresItem 2 3 4 3" xfId="17194" xr:uid="{00000000-0005-0000-0000-0000617C0000}"/>
    <cellStyle name="SAPBEXresItem 2 3 4 3 2" xfId="23033" xr:uid="{00000000-0005-0000-0000-0000627C0000}"/>
    <cellStyle name="SAPBEXresItem 2 3 4 3 2 2" xfId="36496" xr:uid="{00000000-0005-0000-0000-0000637C0000}"/>
    <cellStyle name="SAPBEXresItem 2 3 4 3 3" xfId="30715" xr:uid="{00000000-0005-0000-0000-0000647C0000}"/>
    <cellStyle name="SAPBEXresItem 2 3 4 4" xfId="16024" xr:uid="{00000000-0005-0000-0000-0000657C0000}"/>
    <cellStyle name="SAPBEXresItem 2 3 4 4 2" xfId="29706" xr:uid="{00000000-0005-0000-0000-0000667C0000}"/>
    <cellStyle name="SAPBEXresItem 2 3 4 5" xfId="22028" xr:uid="{00000000-0005-0000-0000-0000677C0000}"/>
    <cellStyle name="SAPBEXresItem 2 3 4 5 2" xfId="35491" xr:uid="{00000000-0005-0000-0000-0000687C0000}"/>
    <cellStyle name="SAPBEXresItem 2 3 4 6" xfId="27780" xr:uid="{00000000-0005-0000-0000-0000697C0000}"/>
    <cellStyle name="SAPBEXresItem 2 3 4 7" xfId="11370" xr:uid="{00000000-0005-0000-0000-00006A7C0000}"/>
    <cellStyle name="SAPBEXresItem 2 3 5" xfId="18634" xr:uid="{00000000-0005-0000-0000-00006B7C0000}"/>
    <cellStyle name="SAPBEXresItem 2 3 5 2" xfId="24406" xr:uid="{00000000-0005-0000-0000-00006C7C0000}"/>
    <cellStyle name="SAPBEXresItem 2 3 5 3" xfId="32108" xr:uid="{00000000-0005-0000-0000-00006D7C0000}"/>
    <cellStyle name="SAPBEXresItem 2 3 6" xfId="17056" xr:uid="{00000000-0005-0000-0000-00006E7C0000}"/>
    <cellStyle name="SAPBEXresItem 2 3 6 2" xfId="22900" xr:uid="{00000000-0005-0000-0000-00006F7C0000}"/>
    <cellStyle name="SAPBEXresItem 2 3 6 2 2" xfId="36363" xr:uid="{00000000-0005-0000-0000-0000707C0000}"/>
    <cellStyle name="SAPBEXresItem 2 3 6 3" xfId="30581" xr:uid="{00000000-0005-0000-0000-0000717C0000}"/>
    <cellStyle name="SAPBEXresItem 2 3 7" xfId="14933" xr:uid="{00000000-0005-0000-0000-0000727C0000}"/>
    <cellStyle name="SAPBEXresItem 2 3 7 2" xfId="28806" xr:uid="{00000000-0005-0000-0000-0000737C0000}"/>
    <cellStyle name="SAPBEXresItem 2 3 8" xfId="21127" xr:uid="{00000000-0005-0000-0000-0000747C0000}"/>
    <cellStyle name="SAPBEXresItem 2 3 8 2" xfId="34590" xr:uid="{00000000-0005-0000-0000-0000757C0000}"/>
    <cellStyle name="SAPBEXresItem 2 3 9" xfId="26881" xr:uid="{00000000-0005-0000-0000-0000767C0000}"/>
    <cellStyle name="SAPBEXresItem 2 4" xfId="5320" xr:uid="{00000000-0005-0000-0000-0000777C0000}"/>
    <cellStyle name="SAPBEXresItem 2 4 2" xfId="6407" xr:uid="{00000000-0005-0000-0000-0000787C0000}"/>
    <cellStyle name="SAPBEXresItem 2 4 2 2" xfId="19773" xr:uid="{00000000-0005-0000-0000-0000797C0000}"/>
    <cellStyle name="SAPBEXresItem 2 4 2 2 2" xfId="25543" xr:uid="{00000000-0005-0000-0000-00007A7C0000}"/>
    <cellStyle name="SAPBEXresItem 2 4 2 2 3" xfId="33246" xr:uid="{00000000-0005-0000-0000-00007B7C0000}"/>
    <cellStyle name="SAPBEXresItem 2 4 2 3" xfId="17240" xr:uid="{00000000-0005-0000-0000-00007C7C0000}"/>
    <cellStyle name="SAPBEXresItem 2 4 2 3 2" xfId="23074" xr:uid="{00000000-0005-0000-0000-00007D7C0000}"/>
    <cellStyle name="SAPBEXresItem 2 4 2 3 2 2" xfId="36537" xr:uid="{00000000-0005-0000-0000-00007E7C0000}"/>
    <cellStyle name="SAPBEXresItem 2 4 2 3 3" xfId="30759" xr:uid="{00000000-0005-0000-0000-00007F7C0000}"/>
    <cellStyle name="SAPBEXresItem 2 4 2 4" xfId="16236" xr:uid="{00000000-0005-0000-0000-0000807C0000}"/>
    <cellStyle name="SAPBEXresItem 2 4 2 4 2" xfId="29883" xr:uid="{00000000-0005-0000-0000-0000817C0000}"/>
    <cellStyle name="SAPBEXresItem 2 4 2 5" xfId="22205" xr:uid="{00000000-0005-0000-0000-0000827C0000}"/>
    <cellStyle name="SAPBEXresItem 2 4 2 5 2" xfId="35668" xr:uid="{00000000-0005-0000-0000-0000837C0000}"/>
    <cellStyle name="SAPBEXresItem 2 4 2 6" xfId="27957" xr:uid="{00000000-0005-0000-0000-0000847C0000}"/>
    <cellStyle name="SAPBEXresItem 2 4 2 7" xfId="11519" xr:uid="{00000000-0005-0000-0000-0000857C0000}"/>
    <cellStyle name="SAPBEXresItem 2 4 3" xfId="18821" xr:uid="{00000000-0005-0000-0000-0000867C0000}"/>
    <cellStyle name="SAPBEXresItem 2 4 3 2" xfId="24593" xr:uid="{00000000-0005-0000-0000-0000877C0000}"/>
    <cellStyle name="SAPBEXresItem 2 4 3 3" xfId="32295" xr:uid="{00000000-0005-0000-0000-0000887C0000}"/>
    <cellStyle name="SAPBEXresItem 2 4 4" xfId="18204" xr:uid="{00000000-0005-0000-0000-0000897C0000}"/>
    <cellStyle name="SAPBEXresItem 2 4 4 2" xfId="23998" xr:uid="{00000000-0005-0000-0000-00008A7C0000}"/>
    <cellStyle name="SAPBEXresItem 2 4 4 3" xfId="31697" xr:uid="{00000000-0005-0000-0000-00008B7C0000}"/>
    <cellStyle name="SAPBEXresItem 2 4 5" xfId="15150" xr:uid="{00000000-0005-0000-0000-00008C7C0000}"/>
    <cellStyle name="SAPBEXresItem 2 4 5 2" xfId="28985" xr:uid="{00000000-0005-0000-0000-00008D7C0000}"/>
    <cellStyle name="SAPBEXresItem 2 4 6" xfId="21306" xr:uid="{00000000-0005-0000-0000-00008E7C0000}"/>
    <cellStyle name="SAPBEXresItem 2 4 6 2" xfId="34769" xr:uid="{00000000-0005-0000-0000-00008F7C0000}"/>
    <cellStyle name="SAPBEXresItem 2 4 7" xfId="27058" xr:uid="{00000000-0005-0000-0000-0000907C0000}"/>
    <cellStyle name="SAPBEXresItem 2 4 8" xfId="10858" xr:uid="{00000000-0005-0000-0000-0000917C0000}"/>
    <cellStyle name="SAPBEXresItem 2 5" xfId="5379" xr:uid="{00000000-0005-0000-0000-0000927C0000}"/>
    <cellStyle name="SAPBEXresItem 2 5 2" xfId="6466" xr:uid="{00000000-0005-0000-0000-0000937C0000}"/>
    <cellStyle name="SAPBEXresItem 2 5 2 2" xfId="19831" xr:uid="{00000000-0005-0000-0000-0000947C0000}"/>
    <cellStyle name="SAPBEXresItem 2 5 2 2 2" xfId="25601" xr:uid="{00000000-0005-0000-0000-0000957C0000}"/>
    <cellStyle name="SAPBEXresItem 2 5 2 2 3" xfId="33304" xr:uid="{00000000-0005-0000-0000-0000967C0000}"/>
    <cellStyle name="SAPBEXresItem 2 5 2 3" xfId="17187" xr:uid="{00000000-0005-0000-0000-0000977C0000}"/>
    <cellStyle name="SAPBEXresItem 2 5 2 3 2" xfId="23026" xr:uid="{00000000-0005-0000-0000-0000987C0000}"/>
    <cellStyle name="SAPBEXresItem 2 5 2 3 2 2" xfId="36489" xr:uid="{00000000-0005-0000-0000-0000997C0000}"/>
    <cellStyle name="SAPBEXresItem 2 5 2 3 3" xfId="30708" xr:uid="{00000000-0005-0000-0000-00009A7C0000}"/>
    <cellStyle name="SAPBEXresItem 2 5 2 4" xfId="16295" xr:uid="{00000000-0005-0000-0000-00009B7C0000}"/>
    <cellStyle name="SAPBEXresItem 2 5 2 4 2" xfId="29941" xr:uid="{00000000-0005-0000-0000-00009C7C0000}"/>
    <cellStyle name="SAPBEXresItem 2 5 2 5" xfId="22263" xr:uid="{00000000-0005-0000-0000-00009D7C0000}"/>
    <cellStyle name="SAPBEXresItem 2 5 2 5 2" xfId="35726" xr:uid="{00000000-0005-0000-0000-00009E7C0000}"/>
    <cellStyle name="SAPBEXresItem 2 5 2 6" xfId="28015" xr:uid="{00000000-0005-0000-0000-00009F7C0000}"/>
    <cellStyle name="SAPBEXresItem 2 5 2 7" xfId="11547" xr:uid="{00000000-0005-0000-0000-0000A07C0000}"/>
    <cellStyle name="SAPBEXresItem 2 5 3" xfId="18880" xr:uid="{00000000-0005-0000-0000-0000A17C0000}"/>
    <cellStyle name="SAPBEXresItem 2 5 3 2" xfId="24652" xr:uid="{00000000-0005-0000-0000-0000A27C0000}"/>
    <cellStyle name="SAPBEXresItem 2 5 3 3" xfId="32354" xr:uid="{00000000-0005-0000-0000-0000A37C0000}"/>
    <cellStyle name="SAPBEXresItem 2 5 4" xfId="17323" xr:uid="{00000000-0005-0000-0000-0000A47C0000}"/>
    <cellStyle name="SAPBEXresItem 2 5 4 2" xfId="23152" xr:uid="{00000000-0005-0000-0000-0000A57C0000}"/>
    <cellStyle name="SAPBEXresItem 2 5 4 2 2" xfId="36615" xr:uid="{00000000-0005-0000-0000-0000A67C0000}"/>
    <cellStyle name="SAPBEXresItem 2 5 4 3" xfId="30839" xr:uid="{00000000-0005-0000-0000-0000A77C0000}"/>
    <cellStyle name="SAPBEXresItem 2 5 5" xfId="15209" xr:uid="{00000000-0005-0000-0000-0000A87C0000}"/>
    <cellStyle name="SAPBEXresItem 2 5 5 2" xfId="29043" xr:uid="{00000000-0005-0000-0000-0000A97C0000}"/>
    <cellStyle name="SAPBEXresItem 2 5 6" xfId="21364" xr:uid="{00000000-0005-0000-0000-0000AA7C0000}"/>
    <cellStyle name="SAPBEXresItem 2 5 6 2" xfId="34827" xr:uid="{00000000-0005-0000-0000-0000AB7C0000}"/>
    <cellStyle name="SAPBEXresItem 2 5 7" xfId="27116" xr:uid="{00000000-0005-0000-0000-0000AC7C0000}"/>
    <cellStyle name="SAPBEXresItem 2 5 8" xfId="10886" xr:uid="{00000000-0005-0000-0000-0000AD7C0000}"/>
    <cellStyle name="SAPBEXresItem 2 6" xfId="17150" xr:uid="{00000000-0005-0000-0000-0000AE7C0000}"/>
    <cellStyle name="SAPBEXresItem 2 6 2" xfId="22991" xr:uid="{00000000-0005-0000-0000-0000AF7C0000}"/>
    <cellStyle name="SAPBEXresItem 2 6 2 2" xfId="36454" xr:uid="{00000000-0005-0000-0000-0000B07C0000}"/>
    <cellStyle name="SAPBEXresItem 2 6 3" xfId="30672" xr:uid="{00000000-0005-0000-0000-0000B17C0000}"/>
    <cellStyle name="SAPBEXresItem 2 7" xfId="16950" xr:uid="{00000000-0005-0000-0000-0000B27C0000}"/>
    <cellStyle name="SAPBEXresItem 2 7 2" xfId="22801" xr:uid="{00000000-0005-0000-0000-0000B37C0000}"/>
    <cellStyle name="SAPBEXresItem 2 7 2 2" xfId="36264" xr:uid="{00000000-0005-0000-0000-0000B47C0000}"/>
    <cellStyle name="SAPBEXresItem 2 7 3" xfId="30479" xr:uid="{00000000-0005-0000-0000-0000B57C0000}"/>
    <cellStyle name="SAPBEXresItem 2 8" xfId="14793" xr:uid="{00000000-0005-0000-0000-0000B67C0000}"/>
    <cellStyle name="SAPBEXresItem 2 8 2" xfId="28700" xr:uid="{00000000-0005-0000-0000-0000B77C0000}"/>
    <cellStyle name="SAPBEXresItem 2 9" xfId="7489" xr:uid="{00000000-0005-0000-0000-0000B87C0000}"/>
    <cellStyle name="SAPBEXresItem 3" xfId="913" xr:uid="{00000000-0005-0000-0000-0000B97C0000}"/>
    <cellStyle name="SAPBEXresItem 3 2" xfId="5124" xr:uid="{00000000-0005-0000-0000-0000BA7C0000}"/>
    <cellStyle name="SAPBEXresItem 3 2 10" xfId="10719" xr:uid="{00000000-0005-0000-0000-0000BB7C0000}"/>
    <cellStyle name="SAPBEXresItem 3 2 2" xfId="5712" xr:uid="{00000000-0005-0000-0000-0000BC7C0000}"/>
    <cellStyle name="SAPBEXresItem 3 2 2 2" xfId="6799" xr:uid="{00000000-0005-0000-0000-0000BD7C0000}"/>
    <cellStyle name="SAPBEXresItem 3 2 2 2 2" xfId="20121" xr:uid="{00000000-0005-0000-0000-0000BE7C0000}"/>
    <cellStyle name="SAPBEXresItem 3 2 2 2 2 2" xfId="25891" xr:uid="{00000000-0005-0000-0000-0000BF7C0000}"/>
    <cellStyle name="SAPBEXresItem 3 2 2 2 2 3" xfId="33594" xr:uid="{00000000-0005-0000-0000-0000C07C0000}"/>
    <cellStyle name="SAPBEXresItem 3 2 2 2 3" xfId="17393" xr:uid="{00000000-0005-0000-0000-0000C17C0000}"/>
    <cellStyle name="SAPBEXresItem 3 2 2 2 3 2" xfId="23219" xr:uid="{00000000-0005-0000-0000-0000C27C0000}"/>
    <cellStyle name="SAPBEXresItem 3 2 2 2 3 2 2" xfId="36682" xr:uid="{00000000-0005-0000-0000-0000C37C0000}"/>
    <cellStyle name="SAPBEXresItem 3 2 2 2 3 3" xfId="30907" xr:uid="{00000000-0005-0000-0000-0000C47C0000}"/>
    <cellStyle name="SAPBEXresItem 3 2 2 2 4" xfId="16627" xr:uid="{00000000-0005-0000-0000-0000C57C0000}"/>
    <cellStyle name="SAPBEXresItem 3 2 2 2 4 2" xfId="30214" xr:uid="{00000000-0005-0000-0000-0000C67C0000}"/>
    <cellStyle name="SAPBEXresItem 3 2 2 2 5" xfId="22537" xr:uid="{00000000-0005-0000-0000-0000C77C0000}"/>
    <cellStyle name="SAPBEXresItem 3 2 2 2 5 2" xfId="36000" xr:uid="{00000000-0005-0000-0000-0000C87C0000}"/>
    <cellStyle name="SAPBEXresItem 3 2 2 2 6" xfId="28289" xr:uid="{00000000-0005-0000-0000-0000C97C0000}"/>
    <cellStyle name="SAPBEXresItem 3 2 2 2 7" xfId="11740" xr:uid="{00000000-0005-0000-0000-0000CA7C0000}"/>
    <cellStyle name="SAPBEXresItem 3 2 2 3" xfId="19171" xr:uid="{00000000-0005-0000-0000-0000CB7C0000}"/>
    <cellStyle name="SAPBEXresItem 3 2 2 3 2" xfId="24942" xr:uid="{00000000-0005-0000-0000-0000CC7C0000}"/>
    <cellStyle name="SAPBEXresItem 3 2 2 3 3" xfId="32644" xr:uid="{00000000-0005-0000-0000-0000CD7C0000}"/>
    <cellStyle name="SAPBEXresItem 3 2 2 4" xfId="18565" xr:uid="{00000000-0005-0000-0000-0000CE7C0000}"/>
    <cellStyle name="SAPBEXresItem 3 2 2 4 2" xfId="24338" xr:uid="{00000000-0005-0000-0000-0000CF7C0000}"/>
    <cellStyle name="SAPBEXresItem 3 2 2 4 3" xfId="32039" xr:uid="{00000000-0005-0000-0000-0000D07C0000}"/>
    <cellStyle name="SAPBEXresItem 3 2 2 5" xfId="15541" xr:uid="{00000000-0005-0000-0000-0000D17C0000}"/>
    <cellStyle name="SAPBEXresItem 3 2 2 5 2" xfId="29316" xr:uid="{00000000-0005-0000-0000-0000D27C0000}"/>
    <cellStyle name="SAPBEXresItem 3 2 2 6" xfId="21638" xr:uid="{00000000-0005-0000-0000-0000D37C0000}"/>
    <cellStyle name="SAPBEXresItem 3 2 2 6 2" xfId="35101" xr:uid="{00000000-0005-0000-0000-0000D47C0000}"/>
    <cellStyle name="SAPBEXresItem 3 2 2 7" xfId="27390" xr:uid="{00000000-0005-0000-0000-0000D57C0000}"/>
    <cellStyle name="SAPBEXresItem 3 2 2 8" xfId="11079" xr:uid="{00000000-0005-0000-0000-0000D67C0000}"/>
    <cellStyle name="SAPBEXresItem 3 2 3" xfId="5884" xr:uid="{00000000-0005-0000-0000-0000D77C0000}"/>
    <cellStyle name="SAPBEXresItem 3 2 3 2" xfId="6971" xr:uid="{00000000-0005-0000-0000-0000D87C0000}"/>
    <cellStyle name="SAPBEXresItem 3 2 3 2 2" xfId="20267" xr:uid="{00000000-0005-0000-0000-0000D97C0000}"/>
    <cellStyle name="SAPBEXresItem 3 2 3 2 2 2" xfId="26037" xr:uid="{00000000-0005-0000-0000-0000DA7C0000}"/>
    <cellStyle name="SAPBEXresItem 3 2 3 2 2 3" xfId="33740" xr:uid="{00000000-0005-0000-0000-0000DB7C0000}"/>
    <cellStyle name="SAPBEXresItem 3 2 3 2 3" xfId="17107" xr:uid="{00000000-0005-0000-0000-0000DC7C0000}"/>
    <cellStyle name="SAPBEXresItem 3 2 3 2 3 2" xfId="22948" xr:uid="{00000000-0005-0000-0000-0000DD7C0000}"/>
    <cellStyle name="SAPBEXresItem 3 2 3 2 3 2 2" xfId="36411" xr:uid="{00000000-0005-0000-0000-0000DE7C0000}"/>
    <cellStyle name="SAPBEXresItem 3 2 3 2 3 3" xfId="30629" xr:uid="{00000000-0005-0000-0000-0000DF7C0000}"/>
    <cellStyle name="SAPBEXresItem 3 2 3 2 4" xfId="16799" xr:uid="{00000000-0005-0000-0000-0000E07C0000}"/>
    <cellStyle name="SAPBEXresItem 3 2 3 2 4 2" xfId="30352" xr:uid="{00000000-0005-0000-0000-0000E17C0000}"/>
    <cellStyle name="SAPBEXresItem 3 2 3 2 5" xfId="22675" xr:uid="{00000000-0005-0000-0000-0000E27C0000}"/>
    <cellStyle name="SAPBEXresItem 3 2 3 2 5 2" xfId="36138" xr:uid="{00000000-0005-0000-0000-0000E37C0000}"/>
    <cellStyle name="SAPBEXresItem 3 2 3 2 6" xfId="28427" xr:uid="{00000000-0005-0000-0000-0000E47C0000}"/>
    <cellStyle name="SAPBEXresItem 3 2 3 2 7" xfId="11841" xr:uid="{00000000-0005-0000-0000-0000E57C0000}"/>
    <cellStyle name="SAPBEXresItem 3 2 3 3" xfId="19318" xr:uid="{00000000-0005-0000-0000-0000E67C0000}"/>
    <cellStyle name="SAPBEXresItem 3 2 3 3 2" xfId="25089" xr:uid="{00000000-0005-0000-0000-0000E77C0000}"/>
    <cellStyle name="SAPBEXresItem 3 2 3 3 3" xfId="32791" xr:uid="{00000000-0005-0000-0000-0000E87C0000}"/>
    <cellStyle name="SAPBEXresItem 3 2 3 4" xfId="17312" xr:uid="{00000000-0005-0000-0000-0000E97C0000}"/>
    <cellStyle name="SAPBEXresItem 3 2 3 4 2" xfId="23141" xr:uid="{00000000-0005-0000-0000-0000EA7C0000}"/>
    <cellStyle name="SAPBEXresItem 3 2 3 4 2 2" xfId="36604" xr:uid="{00000000-0005-0000-0000-0000EB7C0000}"/>
    <cellStyle name="SAPBEXresItem 3 2 3 4 3" xfId="30828" xr:uid="{00000000-0005-0000-0000-0000EC7C0000}"/>
    <cellStyle name="SAPBEXresItem 3 2 3 5" xfId="15713" xr:uid="{00000000-0005-0000-0000-0000ED7C0000}"/>
    <cellStyle name="SAPBEXresItem 3 2 3 5 2" xfId="29454" xr:uid="{00000000-0005-0000-0000-0000EE7C0000}"/>
    <cellStyle name="SAPBEXresItem 3 2 3 6" xfId="21776" xr:uid="{00000000-0005-0000-0000-0000EF7C0000}"/>
    <cellStyle name="SAPBEXresItem 3 2 3 6 2" xfId="35239" xr:uid="{00000000-0005-0000-0000-0000F07C0000}"/>
    <cellStyle name="SAPBEXresItem 3 2 3 7" xfId="27528" xr:uid="{00000000-0005-0000-0000-0000F17C0000}"/>
    <cellStyle name="SAPBEXresItem 3 2 3 8" xfId="11180" xr:uid="{00000000-0005-0000-0000-0000F27C0000}"/>
    <cellStyle name="SAPBEXresItem 3 2 4" xfId="6216" xr:uid="{00000000-0005-0000-0000-0000F37C0000}"/>
    <cellStyle name="SAPBEXresItem 3 2 4 2" xfId="19607" xr:uid="{00000000-0005-0000-0000-0000F47C0000}"/>
    <cellStyle name="SAPBEXresItem 3 2 4 2 2" xfId="25377" xr:uid="{00000000-0005-0000-0000-0000F57C0000}"/>
    <cellStyle name="SAPBEXresItem 3 2 4 2 3" xfId="33080" xr:uid="{00000000-0005-0000-0000-0000F67C0000}"/>
    <cellStyle name="SAPBEXresItem 3 2 4 3" xfId="20792" xr:uid="{00000000-0005-0000-0000-0000F77C0000}"/>
    <cellStyle name="SAPBEXresItem 3 2 4 3 2" xfId="26553" xr:uid="{00000000-0005-0000-0000-0000F87C0000}"/>
    <cellStyle name="SAPBEXresItem 3 2 4 3 3" xfId="34258" xr:uid="{00000000-0005-0000-0000-0000F97C0000}"/>
    <cellStyle name="SAPBEXresItem 3 2 4 4" xfId="16045" xr:uid="{00000000-0005-0000-0000-0000FA7C0000}"/>
    <cellStyle name="SAPBEXresItem 3 2 4 4 2" xfId="29727" xr:uid="{00000000-0005-0000-0000-0000FB7C0000}"/>
    <cellStyle name="SAPBEXresItem 3 2 4 5" xfId="22049" xr:uid="{00000000-0005-0000-0000-0000FC7C0000}"/>
    <cellStyle name="SAPBEXresItem 3 2 4 5 2" xfId="35512" xr:uid="{00000000-0005-0000-0000-0000FD7C0000}"/>
    <cellStyle name="SAPBEXresItem 3 2 4 6" xfId="27801" xr:uid="{00000000-0005-0000-0000-0000FE7C0000}"/>
    <cellStyle name="SAPBEXresItem 3 2 4 7" xfId="11382" xr:uid="{00000000-0005-0000-0000-0000FF7C0000}"/>
    <cellStyle name="SAPBEXresItem 3 2 5" xfId="18655" xr:uid="{00000000-0005-0000-0000-0000007D0000}"/>
    <cellStyle name="SAPBEXresItem 3 2 5 2" xfId="24427" xr:uid="{00000000-0005-0000-0000-0000017D0000}"/>
    <cellStyle name="SAPBEXresItem 3 2 5 3" xfId="32129" xr:uid="{00000000-0005-0000-0000-0000027D0000}"/>
    <cellStyle name="SAPBEXresItem 3 2 6" xfId="17340" xr:uid="{00000000-0005-0000-0000-0000037D0000}"/>
    <cellStyle name="SAPBEXresItem 3 2 6 2" xfId="23169" xr:uid="{00000000-0005-0000-0000-0000047D0000}"/>
    <cellStyle name="SAPBEXresItem 3 2 6 2 2" xfId="36632" xr:uid="{00000000-0005-0000-0000-0000057D0000}"/>
    <cellStyle name="SAPBEXresItem 3 2 6 3" xfId="30856" xr:uid="{00000000-0005-0000-0000-0000067D0000}"/>
    <cellStyle name="SAPBEXresItem 3 2 7" xfId="14954" xr:uid="{00000000-0005-0000-0000-0000077D0000}"/>
    <cellStyle name="SAPBEXresItem 3 2 7 2" xfId="28827" xr:uid="{00000000-0005-0000-0000-0000087D0000}"/>
    <cellStyle name="SAPBEXresItem 3 2 8" xfId="21148" xr:uid="{00000000-0005-0000-0000-0000097D0000}"/>
    <cellStyle name="SAPBEXresItem 3 2 8 2" xfId="34611" xr:uid="{00000000-0005-0000-0000-00000A7D0000}"/>
    <cellStyle name="SAPBEXresItem 3 2 9" xfId="26902" xr:uid="{00000000-0005-0000-0000-00000B7D0000}"/>
    <cellStyle name="SAPBEXresItem 3 3" xfId="5346" xr:uid="{00000000-0005-0000-0000-00000C7D0000}"/>
    <cellStyle name="SAPBEXresItem 3 3 2" xfId="6433" xr:uid="{00000000-0005-0000-0000-00000D7D0000}"/>
    <cellStyle name="SAPBEXresItem 3 3 2 2" xfId="19798" xr:uid="{00000000-0005-0000-0000-00000E7D0000}"/>
    <cellStyle name="SAPBEXresItem 3 3 2 2 2" xfId="25568" xr:uid="{00000000-0005-0000-0000-00000F7D0000}"/>
    <cellStyle name="SAPBEXresItem 3 3 2 2 3" xfId="33271" xr:uid="{00000000-0005-0000-0000-0000107D0000}"/>
    <cellStyle name="SAPBEXresItem 3 3 2 3" xfId="20549" xr:uid="{00000000-0005-0000-0000-0000117D0000}"/>
    <cellStyle name="SAPBEXresItem 3 3 2 3 2" xfId="26314" xr:uid="{00000000-0005-0000-0000-0000127D0000}"/>
    <cellStyle name="SAPBEXresItem 3 3 2 3 3" xfId="34018" xr:uid="{00000000-0005-0000-0000-0000137D0000}"/>
    <cellStyle name="SAPBEXresItem 3 3 2 4" xfId="16262" xr:uid="{00000000-0005-0000-0000-0000147D0000}"/>
    <cellStyle name="SAPBEXresItem 3 3 2 4 2" xfId="29908" xr:uid="{00000000-0005-0000-0000-0000157D0000}"/>
    <cellStyle name="SAPBEXresItem 3 3 2 5" xfId="22230" xr:uid="{00000000-0005-0000-0000-0000167D0000}"/>
    <cellStyle name="SAPBEXresItem 3 3 2 5 2" xfId="35693" xr:uid="{00000000-0005-0000-0000-0000177D0000}"/>
    <cellStyle name="SAPBEXresItem 3 3 2 6" xfId="27982" xr:uid="{00000000-0005-0000-0000-0000187D0000}"/>
    <cellStyle name="SAPBEXresItem 3 3 2 7" xfId="11533" xr:uid="{00000000-0005-0000-0000-0000197D0000}"/>
    <cellStyle name="SAPBEXresItem 3 3 3" xfId="18847" xr:uid="{00000000-0005-0000-0000-00001A7D0000}"/>
    <cellStyle name="SAPBEXresItem 3 3 3 2" xfId="24619" xr:uid="{00000000-0005-0000-0000-00001B7D0000}"/>
    <cellStyle name="SAPBEXresItem 3 3 3 3" xfId="32321" xr:uid="{00000000-0005-0000-0000-00001C7D0000}"/>
    <cellStyle name="SAPBEXresItem 3 3 4" xfId="17813" xr:uid="{00000000-0005-0000-0000-00001D7D0000}"/>
    <cellStyle name="SAPBEXresItem 3 3 4 2" xfId="23627" xr:uid="{00000000-0005-0000-0000-00001E7D0000}"/>
    <cellStyle name="SAPBEXresItem 3 3 4 2 2" xfId="37090" xr:uid="{00000000-0005-0000-0000-00001F7D0000}"/>
    <cellStyle name="SAPBEXresItem 3 3 4 3" xfId="31319" xr:uid="{00000000-0005-0000-0000-0000207D0000}"/>
    <cellStyle name="SAPBEXresItem 3 3 5" xfId="15176" xr:uid="{00000000-0005-0000-0000-0000217D0000}"/>
    <cellStyle name="SAPBEXresItem 3 3 5 2" xfId="29010" xr:uid="{00000000-0005-0000-0000-0000227D0000}"/>
    <cellStyle name="SAPBEXresItem 3 3 6" xfId="21331" xr:uid="{00000000-0005-0000-0000-0000237D0000}"/>
    <cellStyle name="SAPBEXresItem 3 3 6 2" xfId="34794" xr:uid="{00000000-0005-0000-0000-0000247D0000}"/>
    <cellStyle name="SAPBEXresItem 3 3 7" xfId="27083" xr:uid="{00000000-0005-0000-0000-0000257D0000}"/>
    <cellStyle name="SAPBEXresItem 3 3 8" xfId="10872" xr:uid="{00000000-0005-0000-0000-0000267D0000}"/>
    <cellStyle name="SAPBEXresItem 3 4" xfId="5439" xr:uid="{00000000-0005-0000-0000-0000277D0000}"/>
    <cellStyle name="SAPBEXresItem 3 4 2" xfId="6526" xr:uid="{00000000-0005-0000-0000-0000287D0000}"/>
    <cellStyle name="SAPBEXresItem 3 4 2 2" xfId="19885" xr:uid="{00000000-0005-0000-0000-0000297D0000}"/>
    <cellStyle name="SAPBEXresItem 3 4 2 2 2" xfId="25655" xr:uid="{00000000-0005-0000-0000-00002A7D0000}"/>
    <cellStyle name="SAPBEXresItem 3 4 2 2 3" xfId="33358" xr:uid="{00000000-0005-0000-0000-00002B7D0000}"/>
    <cellStyle name="SAPBEXresItem 3 4 2 3" xfId="17797" xr:uid="{00000000-0005-0000-0000-00002C7D0000}"/>
    <cellStyle name="SAPBEXresItem 3 4 2 3 2" xfId="23612" xr:uid="{00000000-0005-0000-0000-00002D7D0000}"/>
    <cellStyle name="SAPBEXresItem 3 4 2 3 2 2" xfId="37075" xr:uid="{00000000-0005-0000-0000-00002E7D0000}"/>
    <cellStyle name="SAPBEXresItem 3 4 2 3 3" xfId="31303" xr:uid="{00000000-0005-0000-0000-00002F7D0000}"/>
    <cellStyle name="SAPBEXresItem 3 4 2 4" xfId="16355" xr:uid="{00000000-0005-0000-0000-0000307D0000}"/>
    <cellStyle name="SAPBEXresItem 3 4 2 4 2" xfId="29993" xr:uid="{00000000-0005-0000-0000-0000317D0000}"/>
    <cellStyle name="SAPBEXresItem 3 4 2 5" xfId="22315" xr:uid="{00000000-0005-0000-0000-0000327D0000}"/>
    <cellStyle name="SAPBEXresItem 3 4 2 5 2" xfId="35778" xr:uid="{00000000-0005-0000-0000-0000337D0000}"/>
    <cellStyle name="SAPBEXresItem 3 4 2 6" xfId="28067" xr:uid="{00000000-0005-0000-0000-0000347D0000}"/>
    <cellStyle name="SAPBEXresItem 3 4 2 7" xfId="11584" xr:uid="{00000000-0005-0000-0000-0000357D0000}"/>
    <cellStyle name="SAPBEXresItem 3 4 3" xfId="18933" xr:uid="{00000000-0005-0000-0000-0000367D0000}"/>
    <cellStyle name="SAPBEXresItem 3 4 3 2" xfId="24705" xr:uid="{00000000-0005-0000-0000-0000377D0000}"/>
    <cellStyle name="SAPBEXresItem 3 4 3 3" xfId="32407" xr:uid="{00000000-0005-0000-0000-0000387D0000}"/>
    <cellStyle name="SAPBEXresItem 3 4 4" xfId="17872" xr:uid="{00000000-0005-0000-0000-0000397D0000}"/>
    <cellStyle name="SAPBEXresItem 3 4 4 2" xfId="23683" xr:uid="{00000000-0005-0000-0000-00003A7D0000}"/>
    <cellStyle name="SAPBEXresItem 3 4 4 2 2" xfId="37146" xr:uid="{00000000-0005-0000-0000-00003B7D0000}"/>
    <cellStyle name="SAPBEXresItem 3 4 4 3" xfId="31376" xr:uid="{00000000-0005-0000-0000-00003C7D0000}"/>
    <cellStyle name="SAPBEXresItem 3 4 5" xfId="15269" xr:uid="{00000000-0005-0000-0000-00003D7D0000}"/>
    <cellStyle name="SAPBEXresItem 3 4 5 2" xfId="29095" xr:uid="{00000000-0005-0000-0000-00003E7D0000}"/>
    <cellStyle name="SAPBEXresItem 3 4 6" xfId="21416" xr:uid="{00000000-0005-0000-0000-00003F7D0000}"/>
    <cellStyle name="SAPBEXresItem 3 4 6 2" xfId="34879" xr:uid="{00000000-0005-0000-0000-0000407D0000}"/>
    <cellStyle name="SAPBEXresItem 3 4 7" xfId="27168" xr:uid="{00000000-0005-0000-0000-0000417D0000}"/>
    <cellStyle name="SAPBEXresItem 3 4 8" xfId="10923" xr:uid="{00000000-0005-0000-0000-0000427D0000}"/>
    <cellStyle name="SAPBEXresItem 3 5" xfId="17255" xr:uid="{00000000-0005-0000-0000-0000437D0000}"/>
    <cellStyle name="SAPBEXresItem 3 5 2" xfId="23089" xr:uid="{00000000-0005-0000-0000-0000447D0000}"/>
    <cellStyle name="SAPBEXresItem 3 5 2 2" xfId="36552" xr:uid="{00000000-0005-0000-0000-0000457D0000}"/>
    <cellStyle name="SAPBEXresItem 3 5 3" xfId="30774" xr:uid="{00000000-0005-0000-0000-0000467D0000}"/>
    <cellStyle name="SAPBEXresItem 3 6" xfId="16915" xr:uid="{00000000-0005-0000-0000-0000477D0000}"/>
    <cellStyle name="SAPBEXresItem 3 6 2" xfId="22772" xr:uid="{00000000-0005-0000-0000-0000487D0000}"/>
    <cellStyle name="SAPBEXresItem 3 6 2 2" xfId="36235" xr:uid="{00000000-0005-0000-0000-0000497D0000}"/>
    <cellStyle name="SAPBEXresItem 3 6 3" xfId="30450" xr:uid="{00000000-0005-0000-0000-00004A7D0000}"/>
    <cellStyle name="SAPBEXresItem 3 7" xfId="14833" xr:uid="{00000000-0005-0000-0000-00004B7D0000}"/>
    <cellStyle name="SAPBEXresItem 3 7 2" xfId="28718" xr:uid="{00000000-0005-0000-0000-00004C7D0000}"/>
    <cellStyle name="SAPBEXresItem 3 8" xfId="7666" xr:uid="{00000000-0005-0000-0000-00004D7D0000}"/>
    <cellStyle name="SAPBEXresItem 4" xfId="4724" xr:uid="{00000000-0005-0000-0000-00004E7D0000}"/>
    <cellStyle name="SAPBEXresItem 4 10" xfId="10603" xr:uid="{00000000-0005-0000-0000-00004F7D0000}"/>
    <cellStyle name="SAPBEXresItem 4 2" xfId="5241" xr:uid="{00000000-0005-0000-0000-0000507D0000}"/>
    <cellStyle name="SAPBEXresItem 4 2 2" xfId="5963" xr:uid="{00000000-0005-0000-0000-0000517D0000}"/>
    <cellStyle name="SAPBEXresItem 4 2 2 2" xfId="7050" xr:uid="{00000000-0005-0000-0000-0000527D0000}"/>
    <cellStyle name="SAPBEXresItem 4 2 2 2 2" xfId="20346" xr:uid="{00000000-0005-0000-0000-0000537D0000}"/>
    <cellStyle name="SAPBEXresItem 4 2 2 2 2 2" xfId="26116" xr:uid="{00000000-0005-0000-0000-0000547D0000}"/>
    <cellStyle name="SAPBEXresItem 4 2 2 2 2 3" xfId="33819" xr:uid="{00000000-0005-0000-0000-0000557D0000}"/>
    <cellStyle name="SAPBEXresItem 4 2 2 2 3" xfId="20945" xr:uid="{00000000-0005-0000-0000-0000567D0000}"/>
    <cellStyle name="SAPBEXresItem 4 2 2 2 3 2" xfId="26703" xr:uid="{00000000-0005-0000-0000-0000577D0000}"/>
    <cellStyle name="SAPBEXresItem 4 2 2 2 3 3" xfId="34408" xr:uid="{00000000-0005-0000-0000-0000587D0000}"/>
    <cellStyle name="SAPBEXresItem 4 2 2 2 4" xfId="16878" xr:uid="{00000000-0005-0000-0000-0000597D0000}"/>
    <cellStyle name="SAPBEXresItem 4 2 2 2 4 2" xfId="30431" xr:uid="{00000000-0005-0000-0000-00005A7D0000}"/>
    <cellStyle name="SAPBEXresItem 4 2 2 2 5" xfId="22754" xr:uid="{00000000-0005-0000-0000-00005B7D0000}"/>
    <cellStyle name="SAPBEXresItem 4 2 2 2 5 2" xfId="36217" xr:uid="{00000000-0005-0000-0000-00005C7D0000}"/>
    <cellStyle name="SAPBEXresItem 4 2 2 2 6" xfId="28506" xr:uid="{00000000-0005-0000-0000-00005D7D0000}"/>
    <cellStyle name="SAPBEXresItem 4 2 2 2 7" xfId="11899" xr:uid="{00000000-0005-0000-0000-00005E7D0000}"/>
    <cellStyle name="SAPBEXresItem 4 2 2 3" xfId="19397" xr:uid="{00000000-0005-0000-0000-00005F7D0000}"/>
    <cellStyle name="SAPBEXresItem 4 2 2 3 2" xfId="25168" xr:uid="{00000000-0005-0000-0000-0000607D0000}"/>
    <cellStyle name="SAPBEXresItem 4 2 2 3 3" xfId="32870" xr:uid="{00000000-0005-0000-0000-0000617D0000}"/>
    <cellStyle name="SAPBEXresItem 4 2 2 4" xfId="17397" xr:uid="{00000000-0005-0000-0000-0000627D0000}"/>
    <cellStyle name="SAPBEXresItem 4 2 2 4 2" xfId="23223" xr:uid="{00000000-0005-0000-0000-0000637D0000}"/>
    <cellStyle name="SAPBEXresItem 4 2 2 4 2 2" xfId="36686" xr:uid="{00000000-0005-0000-0000-0000647D0000}"/>
    <cellStyle name="SAPBEXresItem 4 2 2 4 3" xfId="30911" xr:uid="{00000000-0005-0000-0000-0000657D0000}"/>
    <cellStyle name="SAPBEXresItem 4 2 2 5" xfId="15792" xr:uid="{00000000-0005-0000-0000-0000667D0000}"/>
    <cellStyle name="SAPBEXresItem 4 2 2 5 2" xfId="29533" xr:uid="{00000000-0005-0000-0000-0000677D0000}"/>
    <cellStyle name="SAPBEXresItem 4 2 2 6" xfId="21855" xr:uid="{00000000-0005-0000-0000-0000687D0000}"/>
    <cellStyle name="SAPBEXresItem 4 2 2 6 2" xfId="35318" xr:uid="{00000000-0005-0000-0000-0000697D0000}"/>
    <cellStyle name="SAPBEXresItem 4 2 2 7" xfId="27607" xr:uid="{00000000-0005-0000-0000-00006A7D0000}"/>
    <cellStyle name="SAPBEXresItem 4 2 2 8" xfId="11238" xr:uid="{00000000-0005-0000-0000-00006B7D0000}"/>
    <cellStyle name="SAPBEXresItem 4 2 3" xfId="6328" xr:uid="{00000000-0005-0000-0000-00006C7D0000}"/>
    <cellStyle name="SAPBEXresItem 4 2 3 2" xfId="19695" xr:uid="{00000000-0005-0000-0000-00006D7D0000}"/>
    <cellStyle name="SAPBEXresItem 4 2 3 2 2" xfId="25465" xr:uid="{00000000-0005-0000-0000-00006E7D0000}"/>
    <cellStyle name="SAPBEXresItem 4 2 3 2 3" xfId="33168" xr:uid="{00000000-0005-0000-0000-00006F7D0000}"/>
    <cellStyle name="SAPBEXresItem 4 2 3 3" xfId="20634" xr:uid="{00000000-0005-0000-0000-0000707D0000}"/>
    <cellStyle name="SAPBEXresItem 4 2 3 3 2" xfId="26397" xr:uid="{00000000-0005-0000-0000-0000717D0000}"/>
    <cellStyle name="SAPBEXresItem 4 2 3 3 3" xfId="34102" xr:uid="{00000000-0005-0000-0000-0000727D0000}"/>
    <cellStyle name="SAPBEXresItem 4 2 3 4" xfId="16157" xr:uid="{00000000-0005-0000-0000-0000737D0000}"/>
    <cellStyle name="SAPBEXresItem 4 2 3 4 2" xfId="29806" xr:uid="{00000000-0005-0000-0000-0000747D0000}"/>
    <cellStyle name="SAPBEXresItem 4 2 3 5" xfId="22128" xr:uid="{00000000-0005-0000-0000-0000757D0000}"/>
    <cellStyle name="SAPBEXresItem 4 2 3 5 2" xfId="35591" xr:uid="{00000000-0005-0000-0000-0000767D0000}"/>
    <cellStyle name="SAPBEXresItem 4 2 3 6" xfId="27880" xr:uid="{00000000-0005-0000-0000-0000777D0000}"/>
    <cellStyle name="SAPBEXresItem 4 2 3 7" xfId="11445" xr:uid="{00000000-0005-0000-0000-0000787D0000}"/>
    <cellStyle name="SAPBEXresItem 4 2 4" xfId="18744" xr:uid="{00000000-0005-0000-0000-0000797D0000}"/>
    <cellStyle name="SAPBEXresItem 4 2 4 2" xfId="24516" xr:uid="{00000000-0005-0000-0000-00007A7D0000}"/>
    <cellStyle name="SAPBEXresItem 4 2 4 3" xfId="32218" xr:uid="{00000000-0005-0000-0000-00007B7D0000}"/>
    <cellStyle name="SAPBEXresItem 4 2 5" xfId="17306" xr:uid="{00000000-0005-0000-0000-00007C7D0000}"/>
    <cellStyle name="SAPBEXresItem 4 2 5 2" xfId="23135" xr:uid="{00000000-0005-0000-0000-00007D7D0000}"/>
    <cellStyle name="SAPBEXresItem 4 2 5 2 2" xfId="36598" xr:uid="{00000000-0005-0000-0000-00007E7D0000}"/>
    <cellStyle name="SAPBEXresItem 4 2 5 3" xfId="30822" xr:uid="{00000000-0005-0000-0000-00007F7D0000}"/>
    <cellStyle name="SAPBEXresItem 4 2 6" xfId="15071" xr:uid="{00000000-0005-0000-0000-0000807D0000}"/>
    <cellStyle name="SAPBEXresItem 4 2 6 2" xfId="28908" xr:uid="{00000000-0005-0000-0000-0000817D0000}"/>
    <cellStyle name="SAPBEXresItem 4 2 7" xfId="21229" xr:uid="{00000000-0005-0000-0000-0000827D0000}"/>
    <cellStyle name="SAPBEXresItem 4 2 7 2" xfId="34692" xr:uid="{00000000-0005-0000-0000-0000837D0000}"/>
    <cellStyle name="SAPBEXresItem 4 2 8" xfId="26981" xr:uid="{00000000-0005-0000-0000-0000847D0000}"/>
    <cellStyle name="SAPBEXresItem 4 2 9" xfId="10784" xr:uid="{00000000-0005-0000-0000-0000857D0000}"/>
    <cellStyle name="SAPBEXresItem 4 3" xfId="5514" xr:uid="{00000000-0005-0000-0000-0000867D0000}"/>
    <cellStyle name="SAPBEXresItem 4 3 2" xfId="6601" xr:uid="{00000000-0005-0000-0000-0000877D0000}"/>
    <cellStyle name="SAPBEXresItem 4 3 2 2" xfId="19951" xr:uid="{00000000-0005-0000-0000-0000887D0000}"/>
    <cellStyle name="SAPBEXresItem 4 3 2 2 2" xfId="25721" xr:uid="{00000000-0005-0000-0000-0000897D0000}"/>
    <cellStyle name="SAPBEXresItem 4 3 2 2 3" xfId="33424" xr:uid="{00000000-0005-0000-0000-00008A7D0000}"/>
    <cellStyle name="SAPBEXresItem 4 3 2 3" xfId="19623" xr:uid="{00000000-0005-0000-0000-00008B7D0000}"/>
    <cellStyle name="SAPBEXresItem 4 3 2 3 2" xfId="25393" xr:uid="{00000000-0005-0000-0000-00008C7D0000}"/>
    <cellStyle name="SAPBEXresItem 4 3 2 3 3" xfId="33096" xr:uid="{00000000-0005-0000-0000-00008D7D0000}"/>
    <cellStyle name="SAPBEXresItem 4 3 2 4" xfId="16430" xr:uid="{00000000-0005-0000-0000-00008E7D0000}"/>
    <cellStyle name="SAPBEXresItem 4 3 2 4 2" xfId="30056" xr:uid="{00000000-0005-0000-0000-00008F7D0000}"/>
    <cellStyle name="SAPBEXresItem 4 3 2 5" xfId="22378" xr:uid="{00000000-0005-0000-0000-0000907D0000}"/>
    <cellStyle name="SAPBEXresItem 4 3 2 5 2" xfId="35841" xr:uid="{00000000-0005-0000-0000-0000917D0000}"/>
    <cellStyle name="SAPBEXresItem 4 3 2 6" xfId="28130" xr:uid="{00000000-0005-0000-0000-0000927D0000}"/>
    <cellStyle name="SAPBEXresItem 4 3 2 7" xfId="11628" xr:uid="{00000000-0005-0000-0000-0000937D0000}"/>
    <cellStyle name="SAPBEXresItem 4 3 3" xfId="19000" xr:uid="{00000000-0005-0000-0000-0000947D0000}"/>
    <cellStyle name="SAPBEXresItem 4 3 3 2" xfId="24772" xr:uid="{00000000-0005-0000-0000-0000957D0000}"/>
    <cellStyle name="SAPBEXresItem 4 3 3 3" xfId="32474" xr:uid="{00000000-0005-0000-0000-0000967D0000}"/>
    <cellStyle name="SAPBEXresItem 4 3 4" xfId="17420" xr:uid="{00000000-0005-0000-0000-0000977D0000}"/>
    <cellStyle name="SAPBEXresItem 4 3 4 2" xfId="23246" xr:uid="{00000000-0005-0000-0000-0000987D0000}"/>
    <cellStyle name="SAPBEXresItem 4 3 4 2 2" xfId="36709" xr:uid="{00000000-0005-0000-0000-0000997D0000}"/>
    <cellStyle name="SAPBEXresItem 4 3 4 3" xfId="30934" xr:uid="{00000000-0005-0000-0000-00009A7D0000}"/>
    <cellStyle name="SAPBEXresItem 4 3 5" xfId="15344" xr:uid="{00000000-0005-0000-0000-00009B7D0000}"/>
    <cellStyle name="SAPBEXresItem 4 3 5 2" xfId="29158" xr:uid="{00000000-0005-0000-0000-00009C7D0000}"/>
    <cellStyle name="SAPBEXresItem 4 3 6" xfId="21479" xr:uid="{00000000-0005-0000-0000-00009D7D0000}"/>
    <cellStyle name="SAPBEXresItem 4 3 6 2" xfId="34942" xr:uid="{00000000-0005-0000-0000-00009E7D0000}"/>
    <cellStyle name="SAPBEXresItem 4 3 7" xfId="27231" xr:uid="{00000000-0005-0000-0000-00009F7D0000}"/>
    <cellStyle name="SAPBEXresItem 4 3 8" xfId="10967" xr:uid="{00000000-0005-0000-0000-0000A07D0000}"/>
    <cellStyle name="SAPBEXresItem 4 4" xfId="6072" xr:uid="{00000000-0005-0000-0000-0000A17D0000}"/>
    <cellStyle name="SAPBEXresItem 4 4 2" xfId="19479" xr:uid="{00000000-0005-0000-0000-0000A27D0000}"/>
    <cellStyle name="SAPBEXresItem 4 4 2 2" xfId="25249" xr:uid="{00000000-0005-0000-0000-0000A37D0000}"/>
    <cellStyle name="SAPBEXresItem 4 4 2 3" xfId="32952" xr:uid="{00000000-0005-0000-0000-0000A47D0000}"/>
    <cellStyle name="SAPBEXresItem 4 4 3" xfId="20656" xr:uid="{00000000-0005-0000-0000-0000A57D0000}"/>
    <cellStyle name="SAPBEXresItem 4 4 3 2" xfId="26419" xr:uid="{00000000-0005-0000-0000-0000A67D0000}"/>
    <cellStyle name="SAPBEXresItem 4 4 3 3" xfId="34124" xr:uid="{00000000-0005-0000-0000-0000A77D0000}"/>
    <cellStyle name="SAPBEXresItem 4 4 4" xfId="15901" xr:uid="{00000000-0005-0000-0000-0000A87D0000}"/>
    <cellStyle name="SAPBEXresItem 4 4 4 2" xfId="29604" xr:uid="{00000000-0005-0000-0000-0000A97D0000}"/>
    <cellStyle name="SAPBEXresItem 4 4 5" xfId="21926" xr:uid="{00000000-0005-0000-0000-0000AA7D0000}"/>
    <cellStyle name="SAPBEXresItem 4 4 5 2" xfId="35389" xr:uid="{00000000-0005-0000-0000-0000AB7D0000}"/>
    <cellStyle name="SAPBEXresItem 4 4 6" xfId="27678" xr:uid="{00000000-0005-0000-0000-0000AC7D0000}"/>
    <cellStyle name="SAPBEXresItem 4 4 7" xfId="11303" xr:uid="{00000000-0005-0000-0000-0000AD7D0000}"/>
    <cellStyle name="SAPBEXresItem 4 5" xfId="18439" xr:uid="{00000000-0005-0000-0000-0000AE7D0000}"/>
    <cellStyle name="SAPBEXresItem 4 5 2" xfId="24214" xr:uid="{00000000-0005-0000-0000-0000AF7D0000}"/>
    <cellStyle name="SAPBEXresItem 4 5 3" xfId="31915" xr:uid="{00000000-0005-0000-0000-0000B07D0000}"/>
    <cellStyle name="SAPBEXresItem 4 6" xfId="18406" xr:uid="{00000000-0005-0000-0000-0000B17D0000}"/>
    <cellStyle name="SAPBEXresItem 4 6 2" xfId="24184" xr:uid="{00000000-0005-0000-0000-0000B27D0000}"/>
    <cellStyle name="SAPBEXresItem 4 6 3" xfId="31885" xr:uid="{00000000-0005-0000-0000-0000B37D0000}"/>
    <cellStyle name="SAPBEXresItem 4 7" xfId="14773" xr:uid="{00000000-0005-0000-0000-0000B47D0000}"/>
    <cellStyle name="SAPBEXresItem 4 7 2" xfId="28684" xr:uid="{00000000-0005-0000-0000-0000B57D0000}"/>
    <cellStyle name="SAPBEXresItem 4 8" xfId="21026" xr:uid="{00000000-0005-0000-0000-0000B67D0000}"/>
    <cellStyle name="SAPBEXresItem 4 8 2" xfId="34489" xr:uid="{00000000-0005-0000-0000-0000B77D0000}"/>
    <cellStyle name="SAPBEXresItem 4 9" xfId="26780" xr:uid="{00000000-0005-0000-0000-0000B87D0000}"/>
    <cellStyle name="SAPBEXresItem 5" xfId="5072" xr:uid="{00000000-0005-0000-0000-0000B97D0000}"/>
    <cellStyle name="SAPBEXresItem 5 10" xfId="10677" xr:uid="{00000000-0005-0000-0000-0000BA7D0000}"/>
    <cellStyle name="SAPBEXresItem 5 2" xfId="5660" xr:uid="{00000000-0005-0000-0000-0000BB7D0000}"/>
    <cellStyle name="SAPBEXresItem 5 2 2" xfId="6747" xr:uid="{00000000-0005-0000-0000-0000BC7D0000}"/>
    <cellStyle name="SAPBEXresItem 5 2 2 2" xfId="20069" xr:uid="{00000000-0005-0000-0000-0000BD7D0000}"/>
    <cellStyle name="SAPBEXresItem 5 2 2 2 2" xfId="25839" xr:uid="{00000000-0005-0000-0000-0000BE7D0000}"/>
    <cellStyle name="SAPBEXresItem 5 2 2 2 3" xfId="33542" xr:uid="{00000000-0005-0000-0000-0000BF7D0000}"/>
    <cellStyle name="SAPBEXresItem 5 2 2 3" xfId="17101" xr:uid="{00000000-0005-0000-0000-0000C07D0000}"/>
    <cellStyle name="SAPBEXresItem 5 2 2 3 2" xfId="22942" xr:uid="{00000000-0005-0000-0000-0000C17D0000}"/>
    <cellStyle name="SAPBEXresItem 5 2 2 3 2 2" xfId="36405" xr:uid="{00000000-0005-0000-0000-0000C27D0000}"/>
    <cellStyle name="SAPBEXresItem 5 2 2 3 3" xfId="30623" xr:uid="{00000000-0005-0000-0000-0000C37D0000}"/>
    <cellStyle name="SAPBEXresItem 5 2 2 4" xfId="16575" xr:uid="{00000000-0005-0000-0000-0000C47D0000}"/>
    <cellStyle name="SAPBEXresItem 5 2 2 4 2" xfId="30163" xr:uid="{00000000-0005-0000-0000-0000C57D0000}"/>
    <cellStyle name="SAPBEXresItem 5 2 2 5" xfId="22486" xr:uid="{00000000-0005-0000-0000-0000C67D0000}"/>
    <cellStyle name="SAPBEXresItem 5 2 2 5 2" xfId="35949" xr:uid="{00000000-0005-0000-0000-0000C77D0000}"/>
    <cellStyle name="SAPBEXresItem 5 2 2 6" xfId="28238" xr:uid="{00000000-0005-0000-0000-0000C87D0000}"/>
    <cellStyle name="SAPBEXresItem 5 2 2 7" xfId="11698" xr:uid="{00000000-0005-0000-0000-0000C97D0000}"/>
    <cellStyle name="SAPBEXresItem 5 2 3" xfId="19119" xr:uid="{00000000-0005-0000-0000-0000CA7D0000}"/>
    <cellStyle name="SAPBEXresItem 5 2 3 2" xfId="24891" xr:uid="{00000000-0005-0000-0000-0000CB7D0000}"/>
    <cellStyle name="SAPBEXresItem 5 2 3 3" xfId="32593" xr:uid="{00000000-0005-0000-0000-0000CC7D0000}"/>
    <cellStyle name="SAPBEXresItem 5 2 4" xfId="18423" xr:uid="{00000000-0005-0000-0000-0000CD7D0000}"/>
    <cellStyle name="SAPBEXresItem 5 2 4 2" xfId="24199" xr:uid="{00000000-0005-0000-0000-0000CE7D0000}"/>
    <cellStyle name="SAPBEXresItem 5 2 4 3" xfId="31900" xr:uid="{00000000-0005-0000-0000-0000CF7D0000}"/>
    <cellStyle name="SAPBEXresItem 5 2 5" xfId="15489" xr:uid="{00000000-0005-0000-0000-0000D07D0000}"/>
    <cellStyle name="SAPBEXresItem 5 2 5 2" xfId="29265" xr:uid="{00000000-0005-0000-0000-0000D17D0000}"/>
    <cellStyle name="SAPBEXresItem 5 2 6" xfId="21587" xr:uid="{00000000-0005-0000-0000-0000D27D0000}"/>
    <cellStyle name="SAPBEXresItem 5 2 6 2" xfId="35050" xr:uid="{00000000-0005-0000-0000-0000D37D0000}"/>
    <cellStyle name="SAPBEXresItem 5 2 7" xfId="27339" xr:uid="{00000000-0005-0000-0000-0000D47D0000}"/>
    <cellStyle name="SAPBEXresItem 5 2 8" xfId="11037" xr:uid="{00000000-0005-0000-0000-0000D57D0000}"/>
    <cellStyle name="SAPBEXresItem 5 3" xfId="5833" xr:uid="{00000000-0005-0000-0000-0000D67D0000}"/>
    <cellStyle name="SAPBEXresItem 5 3 2" xfId="6920" xr:uid="{00000000-0005-0000-0000-0000D77D0000}"/>
    <cellStyle name="SAPBEXresItem 5 3 2 2" xfId="20216" xr:uid="{00000000-0005-0000-0000-0000D87D0000}"/>
    <cellStyle name="SAPBEXresItem 5 3 2 2 2" xfId="25986" xr:uid="{00000000-0005-0000-0000-0000D97D0000}"/>
    <cellStyle name="SAPBEXresItem 5 3 2 2 3" xfId="33689" xr:uid="{00000000-0005-0000-0000-0000DA7D0000}"/>
    <cellStyle name="SAPBEXresItem 5 3 2 3" xfId="17609" xr:uid="{00000000-0005-0000-0000-0000DB7D0000}"/>
    <cellStyle name="SAPBEXresItem 5 3 2 3 2" xfId="23427" xr:uid="{00000000-0005-0000-0000-0000DC7D0000}"/>
    <cellStyle name="SAPBEXresItem 5 3 2 3 2 2" xfId="36890" xr:uid="{00000000-0005-0000-0000-0000DD7D0000}"/>
    <cellStyle name="SAPBEXresItem 5 3 2 3 3" xfId="31117" xr:uid="{00000000-0005-0000-0000-0000DE7D0000}"/>
    <cellStyle name="SAPBEXresItem 5 3 2 4" xfId="16748" xr:uid="{00000000-0005-0000-0000-0000DF7D0000}"/>
    <cellStyle name="SAPBEXresItem 5 3 2 4 2" xfId="30301" xr:uid="{00000000-0005-0000-0000-0000E07D0000}"/>
    <cellStyle name="SAPBEXresItem 5 3 2 5" xfId="22624" xr:uid="{00000000-0005-0000-0000-0000E17D0000}"/>
    <cellStyle name="SAPBEXresItem 5 3 2 5 2" xfId="36087" xr:uid="{00000000-0005-0000-0000-0000E27D0000}"/>
    <cellStyle name="SAPBEXresItem 5 3 2 6" xfId="28376" xr:uid="{00000000-0005-0000-0000-0000E37D0000}"/>
    <cellStyle name="SAPBEXresItem 5 3 2 7" xfId="11799" xr:uid="{00000000-0005-0000-0000-0000E47D0000}"/>
    <cellStyle name="SAPBEXresItem 5 3 3" xfId="19267" xr:uid="{00000000-0005-0000-0000-0000E57D0000}"/>
    <cellStyle name="SAPBEXresItem 5 3 3 2" xfId="25038" xr:uid="{00000000-0005-0000-0000-0000E67D0000}"/>
    <cellStyle name="SAPBEXresItem 5 3 3 3" xfId="32740" xr:uid="{00000000-0005-0000-0000-0000E77D0000}"/>
    <cellStyle name="SAPBEXresItem 5 3 4" xfId="18159" xr:uid="{00000000-0005-0000-0000-0000E87D0000}"/>
    <cellStyle name="SAPBEXresItem 5 3 4 2" xfId="23957" xr:uid="{00000000-0005-0000-0000-0000E97D0000}"/>
    <cellStyle name="SAPBEXresItem 5 3 4 3" xfId="31655" xr:uid="{00000000-0005-0000-0000-0000EA7D0000}"/>
    <cellStyle name="SAPBEXresItem 5 3 5" xfId="15662" xr:uid="{00000000-0005-0000-0000-0000EB7D0000}"/>
    <cellStyle name="SAPBEXresItem 5 3 5 2" xfId="29403" xr:uid="{00000000-0005-0000-0000-0000EC7D0000}"/>
    <cellStyle name="SAPBEXresItem 5 3 6" xfId="21725" xr:uid="{00000000-0005-0000-0000-0000ED7D0000}"/>
    <cellStyle name="SAPBEXresItem 5 3 6 2" xfId="35188" xr:uid="{00000000-0005-0000-0000-0000EE7D0000}"/>
    <cellStyle name="SAPBEXresItem 5 3 7" xfId="27477" xr:uid="{00000000-0005-0000-0000-0000EF7D0000}"/>
    <cellStyle name="SAPBEXresItem 5 3 8" xfId="11138" xr:uid="{00000000-0005-0000-0000-0000F07D0000}"/>
    <cellStyle name="SAPBEXresItem 5 4" xfId="6164" xr:uid="{00000000-0005-0000-0000-0000F17D0000}"/>
    <cellStyle name="SAPBEXresItem 5 4 2" xfId="19556" xr:uid="{00000000-0005-0000-0000-0000F27D0000}"/>
    <cellStyle name="SAPBEXresItem 5 4 2 2" xfId="25326" xr:uid="{00000000-0005-0000-0000-0000F37D0000}"/>
    <cellStyle name="SAPBEXresItem 5 4 2 3" xfId="33029" xr:uid="{00000000-0005-0000-0000-0000F47D0000}"/>
    <cellStyle name="SAPBEXresItem 5 4 3" xfId="20395" xr:uid="{00000000-0005-0000-0000-0000F57D0000}"/>
    <cellStyle name="SAPBEXresItem 5 4 3 2" xfId="26164" xr:uid="{00000000-0005-0000-0000-0000F67D0000}"/>
    <cellStyle name="SAPBEXresItem 5 4 3 3" xfId="33868" xr:uid="{00000000-0005-0000-0000-0000F77D0000}"/>
    <cellStyle name="SAPBEXresItem 5 4 4" xfId="15993" xr:uid="{00000000-0005-0000-0000-0000F87D0000}"/>
    <cellStyle name="SAPBEXresItem 5 4 4 2" xfId="29676" xr:uid="{00000000-0005-0000-0000-0000F97D0000}"/>
    <cellStyle name="SAPBEXresItem 5 4 5" xfId="21998" xr:uid="{00000000-0005-0000-0000-0000FA7D0000}"/>
    <cellStyle name="SAPBEXresItem 5 4 5 2" xfId="35461" xr:uid="{00000000-0005-0000-0000-0000FB7D0000}"/>
    <cellStyle name="SAPBEXresItem 5 4 6" xfId="27750" xr:uid="{00000000-0005-0000-0000-0000FC7D0000}"/>
    <cellStyle name="SAPBEXresItem 5 4 7" xfId="11340" xr:uid="{00000000-0005-0000-0000-0000FD7D0000}"/>
    <cellStyle name="SAPBEXresItem 5 5" xfId="18604" xr:uid="{00000000-0005-0000-0000-0000FE7D0000}"/>
    <cellStyle name="SAPBEXresItem 5 5 2" xfId="24376" xr:uid="{00000000-0005-0000-0000-0000FF7D0000}"/>
    <cellStyle name="SAPBEXresItem 5 5 3" xfId="32078" xr:uid="{00000000-0005-0000-0000-0000007E0000}"/>
    <cellStyle name="SAPBEXresItem 5 6" xfId="20441" xr:uid="{00000000-0005-0000-0000-0000017E0000}"/>
    <cellStyle name="SAPBEXresItem 5 6 2" xfId="26209" xr:uid="{00000000-0005-0000-0000-0000027E0000}"/>
    <cellStyle name="SAPBEXresItem 5 6 3" xfId="33913" xr:uid="{00000000-0005-0000-0000-0000037E0000}"/>
    <cellStyle name="SAPBEXresItem 5 7" xfId="14902" xr:uid="{00000000-0005-0000-0000-0000047E0000}"/>
    <cellStyle name="SAPBEXresItem 5 7 2" xfId="28776" xr:uid="{00000000-0005-0000-0000-0000057E0000}"/>
    <cellStyle name="SAPBEXresItem 5 8" xfId="21097" xr:uid="{00000000-0005-0000-0000-0000067E0000}"/>
    <cellStyle name="SAPBEXresItem 5 8 2" xfId="34560" xr:uid="{00000000-0005-0000-0000-0000077E0000}"/>
    <cellStyle name="SAPBEXresItem 5 9" xfId="26851" xr:uid="{00000000-0005-0000-0000-0000087E0000}"/>
    <cellStyle name="SAPBEXresItem 6" xfId="5278" xr:uid="{00000000-0005-0000-0000-0000097E0000}"/>
    <cellStyle name="SAPBEXresItem 6 2" xfId="6365" xr:uid="{00000000-0005-0000-0000-00000A7E0000}"/>
    <cellStyle name="SAPBEXresItem 6 2 2" xfId="19732" xr:uid="{00000000-0005-0000-0000-00000B7E0000}"/>
    <cellStyle name="SAPBEXresItem 6 2 2 2" xfId="25502" xr:uid="{00000000-0005-0000-0000-00000C7E0000}"/>
    <cellStyle name="SAPBEXresItem 6 2 2 3" xfId="33205" xr:uid="{00000000-0005-0000-0000-00000D7E0000}"/>
    <cellStyle name="SAPBEXresItem 6 2 3" xfId="17317" xr:uid="{00000000-0005-0000-0000-00000E7E0000}"/>
    <cellStyle name="SAPBEXresItem 6 2 3 2" xfId="23146" xr:uid="{00000000-0005-0000-0000-00000F7E0000}"/>
    <cellStyle name="SAPBEXresItem 6 2 3 2 2" xfId="36609" xr:uid="{00000000-0005-0000-0000-0000107E0000}"/>
    <cellStyle name="SAPBEXresItem 6 2 3 3" xfId="30833" xr:uid="{00000000-0005-0000-0000-0000117E0000}"/>
    <cellStyle name="SAPBEXresItem 6 2 4" xfId="16194" xr:uid="{00000000-0005-0000-0000-0000127E0000}"/>
    <cellStyle name="SAPBEXresItem 6 2 4 2" xfId="29842" xr:uid="{00000000-0005-0000-0000-0000137E0000}"/>
    <cellStyle name="SAPBEXresItem 6 2 5" xfId="22164" xr:uid="{00000000-0005-0000-0000-0000147E0000}"/>
    <cellStyle name="SAPBEXresItem 6 2 5 2" xfId="35627" xr:uid="{00000000-0005-0000-0000-0000157E0000}"/>
    <cellStyle name="SAPBEXresItem 6 2 6" xfId="27916" xr:uid="{00000000-0005-0000-0000-0000167E0000}"/>
    <cellStyle name="SAPBEXresItem 6 2 7" xfId="11478" xr:uid="{00000000-0005-0000-0000-0000177E0000}"/>
    <cellStyle name="SAPBEXresItem 6 3" xfId="18780" xr:uid="{00000000-0005-0000-0000-0000187E0000}"/>
    <cellStyle name="SAPBEXresItem 6 3 2" xfId="24552" xr:uid="{00000000-0005-0000-0000-0000197E0000}"/>
    <cellStyle name="SAPBEXresItem 6 3 3" xfId="32254" xr:uid="{00000000-0005-0000-0000-00001A7E0000}"/>
    <cellStyle name="SAPBEXresItem 6 4" xfId="20682" xr:uid="{00000000-0005-0000-0000-00001B7E0000}"/>
    <cellStyle name="SAPBEXresItem 6 4 2" xfId="26445" xr:uid="{00000000-0005-0000-0000-00001C7E0000}"/>
    <cellStyle name="SAPBEXresItem 6 4 3" xfId="34150" xr:uid="{00000000-0005-0000-0000-00001D7E0000}"/>
    <cellStyle name="SAPBEXresItem 6 5" xfId="15108" xr:uid="{00000000-0005-0000-0000-00001E7E0000}"/>
    <cellStyle name="SAPBEXresItem 6 5 2" xfId="28944" xr:uid="{00000000-0005-0000-0000-00001F7E0000}"/>
    <cellStyle name="SAPBEXresItem 6 6" xfId="21265" xr:uid="{00000000-0005-0000-0000-0000207E0000}"/>
    <cellStyle name="SAPBEXresItem 6 6 2" xfId="34728" xr:uid="{00000000-0005-0000-0000-0000217E0000}"/>
    <cellStyle name="SAPBEXresItem 6 7" xfId="27017" xr:uid="{00000000-0005-0000-0000-0000227E0000}"/>
    <cellStyle name="SAPBEXresItem 6 8" xfId="10817" xr:uid="{00000000-0005-0000-0000-0000237E0000}"/>
    <cellStyle name="SAPBEXresItem 7" xfId="5302" xr:uid="{00000000-0005-0000-0000-0000247E0000}"/>
    <cellStyle name="SAPBEXresItem 7 2" xfId="6389" xr:uid="{00000000-0005-0000-0000-0000257E0000}"/>
    <cellStyle name="SAPBEXresItem 7 2 2" xfId="19755" xr:uid="{00000000-0005-0000-0000-0000267E0000}"/>
    <cellStyle name="SAPBEXresItem 7 2 2 2" xfId="25525" xr:uid="{00000000-0005-0000-0000-0000277E0000}"/>
    <cellStyle name="SAPBEXresItem 7 2 2 3" xfId="33228" xr:uid="{00000000-0005-0000-0000-0000287E0000}"/>
    <cellStyle name="SAPBEXresItem 7 2 3" xfId="20891" xr:uid="{00000000-0005-0000-0000-0000297E0000}"/>
    <cellStyle name="SAPBEXresItem 7 2 3 2" xfId="26651" xr:uid="{00000000-0005-0000-0000-00002A7E0000}"/>
    <cellStyle name="SAPBEXresItem 7 2 3 3" xfId="34356" xr:uid="{00000000-0005-0000-0000-00002B7E0000}"/>
    <cellStyle name="SAPBEXresItem 7 2 4" xfId="16218" xr:uid="{00000000-0005-0000-0000-00002C7E0000}"/>
    <cellStyle name="SAPBEXresItem 7 2 4 2" xfId="29865" xr:uid="{00000000-0005-0000-0000-00002D7E0000}"/>
    <cellStyle name="SAPBEXresItem 7 2 5" xfId="22187" xr:uid="{00000000-0005-0000-0000-00002E7E0000}"/>
    <cellStyle name="SAPBEXresItem 7 2 5 2" xfId="35650" xr:uid="{00000000-0005-0000-0000-00002F7E0000}"/>
    <cellStyle name="SAPBEXresItem 7 2 6" xfId="27939" xr:uid="{00000000-0005-0000-0000-0000307E0000}"/>
    <cellStyle name="SAPBEXresItem 7 2 7" xfId="11501" xr:uid="{00000000-0005-0000-0000-0000317E0000}"/>
    <cellStyle name="SAPBEXresItem 7 3" xfId="18803" xr:uid="{00000000-0005-0000-0000-0000327E0000}"/>
    <cellStyle name="SAPBEXresItem 7 3 2" xfId="24575" xr:uid="{00000000-0005-0000-0000-0000337E0000}"/>
    <cellStyle name="SAPBEXresItem 7 3 3" xfId="32277" xr:uid="{00000000-0005-0000-0000-0000347E0000}"/>
    <cellStyle name="SAPBEXresItem 7 4" xfId="17434" xr:uid="{00000000-0005-0000-0000-0000357E0000}"/>
    <cellStyle name="SAPBEXresItem 7 4 2" xfId="23259" xr:uid="{00000000-0005-0000-0000-0000367E0000}"/>
    <cellStyle name="SAPBEXresItem 7 4 2 2" xfId="36722" xr:uid="{00000000-0005-0000-0000-0000377E0000}"/>
    <cellStyle name="SAPBEXresItem 7 4 3" xfId="30947" xr:uid="{00000000-0005-0000-0000-0000387E0000}"/>
    <cellStyle name="SAPBEXresItem 7 5" xfId="15132" xr:uid="{00000000-0005-0000-0000-0000397E0000}"/>
    <cellStyle name="SAPBEXresItem 7 5 2" xfId="28967" xr:uid="{00000000-0005-0000-0000-00003A7E0000}"/>
    <cellStyle name="SAPBEXresItem 7 6" xfId="21288" xr:uid="{00000000-0005-0000-0000-00003B7E0000}"/>
    <cellStyle name="SAPBEXresItem 7 6 2" xfId="34751" xr:uid="{00000000-0005-0000-0000-00003C7E0000}"/>
    <cellStyle name="SAPBEXresItem 7 7" xfId="27040" xr:uid="{00000000-0005-0000-0000-00003D7E0000}"/>
    <cellStyle name="SAPBEXresItem 7 8" xfId="10840" xr:uid="{00000000-0005-0000-0000-00003E7E0000}"/>
    <cellStyle name="SAPBEXresItem 8" xfId="17039" xr:uid="{00000000-0005-0000-0000-00003F7E0000}"/>
    <cellStyle name="SAPBEXresItem 8 2" xfId="22885" xr:uid="{00000000-0005-0000-0000-0000407E0000}"/>
    <cellStyle name="SAPBEXresItem 8 2 2" xfId="36348" xr:uid="{00000000-0005-0000-0000-0000417E0000}"/>
    <cellStyle name="SAPBEXresItem 8 3" xfId="30566" xr:uid="{00000000-0005-0000-0000-0000427E0000}"/>
    <cellStyle name="SAPBEXresItem 9" xfId="20442" xr:uid="{00000000-0005-0000-0000-0000437E0000}"/>
    <cellStyle name="SAPBEXresItem 9 2" xfId="26210" xr:uid="{00000000-0005-0000-0000-0000447E0000}"/>
    <cellStyle name="SAPBEXresItem 9 3" xfId="33914" xr:uid="{00000000-0005-0000-0000-0000457E0000}"/>
    <cellStyle name="SAPBEXresItemX" xfId="408" xr:uid="{00000000-0005-0000-0000-0000467E0000}"/>
    <cellStyle name="SAPBEXresItemX 10" xfId="12215" xr:uid="{00000000-0005-0000-0000-0000477E0000}"/>
    <cellStyle name="SAPBEXresItemX 10 2" xfId="28581" xr:uid="{00000000-0005-0000-0000-0000487E0000}"/>
    <cellStyle name="SAPBEXresItemX 11" xfId="7293" xr:uid="{00000000-0005-0000-0000-0000497E0000}"/>
    <cellStyle name="SAPBEXresItemX 12" xfId="37389" xr:uid="{00000000-0005-0000-0000-00004A7E0000}"/>
    <cellStyle name="SAPBEXresItemX 2" xfId="652" xr:uid="{00000000-0005-0000-0000-00004B7E0000}"/>
    <cellStyle name="SAPBEXresItemX 2 2" xfId="996" xr:uid="{00000000-0005-0000-0000-00004C7E0000}"/>
    <cellStyle name="SAPBEXresItemX 2 2 2" xfId="5137" xr:uid="{00000000-0005-0000-0000-00004D7E0000}"/>
    <cellStyle name="SAPBEXresItemX 2 2 2 2" xfId="5725" xr:uid="{00000000-0005-0000-0000-00004E7E0000}"/>
    <cellStyle name="SAPBEXresItemX 2 2 2 2 2" xfId="6812" xr:uid="{00000000-0005-0000-0000-00004F7E0000}"/>
    <cellStyle name="SAPBEXresItemX 2 2 2 2 2 2" xfId="20134" xr:uid="{00000000-0005-0000-0000-0000507E0000}"/>
    <cellStyle name="SAPBEXresItemX 2 2 2 2 2 2 2" xfId="25904" xr:uid="{00000000-0005-0000-0000-0000517E0000}"/>
    <cellStyle name="SAPBEXresItemX 2 2 2 2 2 2 3" xfId="33607" xr:uid="{00000000-0005-0000-0000-0000527E0000}"/>
    <cellStyle name="SAPBEXresItemX 2 2 2 2 2 3" xfId="17884" xr:uid="{00000000-0005-0000-0000-0000537E0000}"/>
    <cellStyle name="SAPBEXresItemX 2 2 2 2 2 3 2" xfId="23695" xr:uid="{00000000-0005-0000-0000-0000547E0000}"/>
    <cellStyle name="SAPBEXresItemX 2 2 2 2 2 3 2 2" xfId="37158" xr:uid="{00000000-0005-0000-0000-0000557E0000}"/>
    <cellStyle name="SAPBEXresItemX 2 2 2 2 2 3 3" xfId="31388" xr:uid="{00000000-0005-0000-0000-0000567E0000}"/>
    <cellStyle name="SAPBEXresItemX 2 2 2 2 2 4" xfId="16640" xr:uid="{00000000-0005-0000-0000-0000577E0000}"/>
    <cellStyle name="SAPBEXresItemX 2 2 2 2 2 4 2" xfId="30227" xr:uid="{00000000-0005-0000-0000-0000587E0000}"/>
    <cellStyle name="SAPBEXresItemX 2 2 2 2 2 5" xfId="22550" xr:uid="{00000000-0005-0000-0000-0000597E0000}"/>
    <cellStyle name="SAPBEXresItemX 2 2 2 2 2 5 2" xfId="36013" xr:uid="{00000000-0005-0000-0000-00005A7E0000}"/>
    <cellStyle name="SAPBEXresItemX 2 2 2 2 2 6" xfId="28302" xr:uid="{00000000-0005-0000-0000-00005B7E0000}"/>
    <cellStyle name="SAPBEXresItemX 2 2 2 2 3" xfId="19184" xr:uid="{00000000-0005-0000-0000-00005C7E0000}"/>
    <cellStyle name="SAPBEXresItemX 2 2 2 2 3 2" xfId="24955" xr:uid="{00000000-0005-0000-0000-00005D7E0000}"/>
    <cellStyle name="SAPBEXresItemX 2 2 2 2 3 3" xfId="32657" xr:uid="{00000000-0005-0000-0000-00005E7E0000}"/>
    <cellStyle name="SAPBEXresItemX 2 2 2 2 4" xfId="17074" xr:uid="{00000000-0005-0000-0000-00005F7E0000}"/>
    <cellStyle name="SAPBEXresItemX 2 2 2 2 4 2" xfId="22916" xr:uid="{00000000-0005-0000-0000-0000607E0000}"/>
    <cellStyle name="SAPBEXresItemX 2 2 2 2 4 2 2" xfId="36379" xr:uid="{00000000-0005-0000-0000-0000617E0000}"/>
    <cellStyle name="SAPBEXresItemX 2 2 2 2 4 3" xfId="30597" xr:uid="{00000000-0005-0000-0000-0000627E0000}"/>
    <cellStyle name="SAPBEXresItemX 2 2 2 2 5" xfId="15554" xr:uid="{00000000-0005-0000-0000-0000637E0000}"/>
    <cellStyle name="SAPBEXresItemX 2 2 2 2 5 2" xfId="29329" xr:uid="{00000000-0005-0000-0000-0000647E0000}"/>
    <cellStyle name="SAPBEXresItemX 2 2 2 2 6" xfId="21651" xr:uid="{00000000-0005-0000-0000-0000657E0000}"/>
    <cellStyle name="SAPBEXresItemX 2 2 2 2 6 2" xfId="35114" xr:uid="{00000000-0005-0000-0000-0000667E0000}"/>
    <cellStyle name="SAPBEXresItemX 2 2 2 2 7" xfId="27403" xr:uid="{00000000-0005-0000-0000-0000677E0000}"/>
    <cellStyle name="SAPBEXresItemX 2 2 2 3" xfId="5897" xr:uid="{00000000-0005-0000-0000-0000687E0000}"/>
    <cellStyle name="SAPBEXresItemX 2 2 2 3 2" xfId="6984" xr:uid="{00000000-0005-0000-0000-0000697E0000}"/>
    <cellStyle name="SAPBEXresItemX 2 2 2 3 2 2" xfId="20280" xr:uid="{00000000-0005-0000-0000-00006A7E0000}"/>
    <cellStyle name="SAPBEXresItemX 2 2 2 3 2 2 2" xfId="26050" xr:uid="{00000000-0005-0000-0000-00006B7E0000}"/>
    <cellStyle name="SAPBEXresItemX 2 2 2 3 2 2 3" xfId="33753" xr:uid="{00000000-0005-0000-0000-00006C7E0000}"/>
    <cellStyle name="SAPBEXresItemX 2 2 2 3 2 3" xfId="18123" xr:uid="{00000000-0005-0000-0000-00006D7E0000}"/>
    <cellStyle name="SAPBEXresItemX 2 2 2 3 2 3 2" xfId="23924" xr:uid="{00000000-0005-0000-0000-00006E7E0000}"/>
    <cellStyle name="SAPBEXresItemX 2 2 2 3 2 3 3" xfId="31621" xr:uid="{00000000-0005-0000-0000-00006F7E0000}"/>
    <cellStyle name="SAPBEXresItemX 2 2 2 3 2 4" xfId="16812" xr:uid="{00000000-0005-0000-0000-0000707E0000}"/>
    <cellStyle name="SAPBEXresItemX 2 2 2 3 2 4 2" xfId="30365" xr:uid="{00000000-0005-0000-0000-0000717E0000}"/>
    <cellStyle name="SAPBEXresItemX 2 2 2 3 2 5" xfId="22688" xr:uid="{00000000-0005-0000-0000-0000727E0000}"/>
    <cellStyle name="SAPBEXresItemX 2 2 2 3 2 5 2" xfId="36151" xr:uid="{00000000-0005-0000-0000-0000737E0000}"/>
    <cellStyle name="SAPBEXresItemX 2 2 2 3 2 6" xfId="28440" xr:uid="{00000000-0005-0000-0000-0000747E0000}"/>
    <cellStyle name="SAPBEXresItemX 2 2 2 3 3" xfId="19331" xr:uid="{00000000-0005-0000-0000-0000757E0000}"/>
    <cellStyle name="SAPBEXresItemX 2 2 2 3 3 2" xfId="25102" xr:uid="{00000000-0005-0000-0000-0000767E0000}"/>
    <cellStyle name="SAPBEXresItemX 2 2 2 3 3 3" xfId="32804" xr:uid="{00000000-0005-0000-0000-0000777E0000}"/>
    <cellStyle name="SAPBEXresItemX 2 2 2 3 4" xfId="20837" xr:uid="{00000000-0005-0000-0000-0000787E0000}"/>
    <cellStyle name="SAPBEXresItemX 2 2 2 3 4 2" xfId="26597" xr:uid="{00000000-0005-0000-0000-0000797E0000}"/>
    <cellStyle name="SAPBEXresItemX 2 2 2 3 4 3" xfId="34302" xr:uid="{00000000-0005-0000-0000-00007A7E0000}"/>
    <cellStyle name="SAPBEXresItemX 2 2 2 3 5" xfId="15726" xr:uid="{00000000-0005-0000-0000-00007B7E0000}"/>
    <cellStyle name="SAPBEXresItemX 2 2 2 3 5 2" xfId="29467" xr:uid="{00000000-0005-0000-0000-00007C7E0000}"/>
    <cellStyle name="SAPBEXresItemX 2 2 2 3 6" xfId="21789" xr:uid="{00000000-0005-0000-0000-00007D7E0000}"/>
    <cellStyle name="SAPBEXresItemX 2 2 2 3 6 2" xfId="35252" xr:uid="{00000000-0005-0000-0000-00007E7E0000}"/>
    <cellStyle name="SAPBEXresItemX 2 2 2 3 7" xfId="27541" xr:uid="{00000000-0005-0000-0000-00007F7E0000}"/>
    <cellStyle name="SAPBEXresItemX 2 2 2 4" xfId="6229" xr:uid="{00000000-0005-0000-0000-0000807E0000}"/>
    <cellStyle name="SAPBEXresItemX 2 2 2 4 2" xfId="19620" xr:uid="{00000000-0005-0000-0000-0000817E0000}"/>
    <cellStyle name="SAPBEXresItemX 2 2 2 4 2 2" xfId="25390" xr:uid="{00000000-0005-0000-0000-0000827E0000}"/>
    <cellStyle name="SAPBEXresItemX 2 2 2 4 2 3" xfId="33093" xr:uid="{00000000-0005-0000-0000-0000837E0000}"/>
    <cellStyle name="SAPBEXresItemX 2 2 2 4 3" xfId="17967" xr:uid="{00000000-0005-0000-0000-0000847E0000}"/>
    <cellStyle name="SAPBEXresItemX 2 2 2 4 3 2" xfId="23775" xr:uid="{00000000-0005-0000-0000-0000857E0000}"/>
    <cellStyle name="SAPBEXresItemX 2 2 2 4 3 2 2" xfId="37238" xr:uid="{00000000-0005-0000-0000-0000867E0000}"/>
    <cellStyle name="SAPBEXresItemX 2 2 2 4 3 3" xfId="31471" xr:uid="{00000000-0005-0000-0000-0000877E0000}"/>
    <cellStyle name="SAPBEXresItemX 2 2 2 4 4" xfId="16058" xr:uid="{00000000-0005-0000-0000-0000887E0000}"/>
    <cellStyle name="SAPBEXresItemX 2 2 2 4 4 2" xfId="29740" xr:uid="{00000000-0005-0000-0000-0000897E0000}"/>
    <cellStyle name="SAPBEXresItemX 2 2 2 4 5" xfId="22062" xr:uid="{00000000-0005-0000-0000-00008A7E0000}"/>
    <cellStyle name="SAPBEXresItemX 2 2 2 4 5 2" xfId="35525" xr:uid="{00000000-0005-0000-0000-00008B7E0000}"/>
    <cellStyle name="SAPBEXresItemX 2 2 2 4 6" xfId="27814" xr:uid="{00000000-0005-0000-0000-00008C7E0000}"/>
    <cellStyle name="SAPBEXresItemX 2 2 2 5" xfId="18668" xr:uid="{00000000-0005-0000-0000-00008D7E0000}"/>
    <cellStyle name="SAPBEXresItemX 2 2 2 5 2" xfId="24440" xr:uid="{00000000-0005-0000-0000-00008E7E0000}"/>
    <cellStyle name="SAPBEXresItemX 2 2 2 5 3" xfId="32142" xr:uid="{00000000-0005-0000-0000-00008F7E0000}"/>
    <cellStyle name="SAPBEXresItemX 2 2 2 6" xfId="18379" xr:uid="{00000000-0005-0000-0000-0000907E0000}"/>
    <cellStyle name="SAPBEXresItemX 2 2 2 6 2" xfId="24158" xr:uid="{00000000-0005-0000-0000-0000917E0000}"/>
    <cellStyle name="SAPBEXresItemX 2 2 2 6 3" xfId="31859" xr:uid="{00000000-0005-0000-0000-0000927E0000}"/>
    <cellStyle name="SAPBEXresItemX 2 2 2 7" xfId="14967" xr:uid="{00000000-0005-0000-0000-0000937E0000}"/>
    <cellStyle name="SAPBEXresItemX 2 2 2 7 2" xfId="28840" xr:uid="{00000000-0005-0000-0000-0000947E0000}"/>
    <cellStyle name="SAPBEXresItemX 2 2 2 8" xfId="21161" xr:uid="{00000000-0005-0000-0000-0000957E0000}"/>
    <cellStyle name="SAPBEXresItemX 2 2 2 8 2" xfId="34624" xr:uid="{00000000-0005-0000-0000-0000967E0000}"/>
    <cellStyle name="SAPBEXresItemX 2 2 2 9" xfId="26915" xr:uid="{00000000-0005-0000-0000-0000977E0000}"/>
    <cellStyle name="SAPBEXresItemX 2 2 3" xfId="5363" xr:uid="{00000000-0005-0000-0000-0000987E0000}"/>
    <cellStyle name="SAPBEXresItemX 2 2 3 2" xfId="6450" xr:uid="{00000000-0005-0000-0000-0000997E0000}"/>
    <cellStyle name="SAPBEXresItemX 2 2 3 2 2" xfId="19815" xr:uid="{00000000-0005-0000-0000-00009A7E0000}"/>
    <cellStyle name="SAPBEXresItemX 2 2 3 2 2 2" xfId="25585" xr:uid="{00000000-0005-0000-0000-00009B7E0000}"/>
    <cellStyle name="SAPBEXresItemX 2 2 3 2 2 3" xfId="33288" xr:uid="{00000000-0005-0000-0000-00009C7E0000}"/>
    <cellStyle name="SAPBEXresItemX 2 2 3 2 3" xfId="17632" xr:uid="{00000000-0005-0000-0000-00009D7E0000}"/>
    <cellStyle name="SAPBEXresItemX 2 2 3 2 3 2" xfId="23450" xr:uid="{00000000-0005-0000-0000-00009E7E0000}"/>
    <cellStyle name="SAPBEXresItemX 2 2 3 2 3 2 2" xfId="36913" xr:uid="{00000000-0005-0000-0000-00009F7E0000}"/>
    <cellStyle name="SAPBEXresItemX 2 2 3 2 3 3" xfId="31140" xr:uid="{00000000-0005-0000-0000-0000A07E0000}"/>
    <cellStyle name="SAPBEXresItemX 2 2 3 2 4" xfId="16279" xr:uid="{00000000-0005-0000-0000-0000A17E0000}"/>
    <cellStyle name="SAPBEXresItemX 2 2 3 2 4 2" xfId="29925" xr:uid="{00000000-0005-0000-0000-0000A27E0000}"/>
    <cellStyle name="SAPBEXresItemX 2 2 3 2 5" xfId="22247" xr:uid="{00000000-0005-0000-0000-0000A37E0000}"/>
    <cellStyle name="SAPBEXresItemX 2 2 3 2 5 2" xfId="35710" xr:uid="{00000000-0005-0000-0000-0000A47E0000}"/>
    <cellStyle name="SAPBEXresItemX 2 2 3 2 6" xfId="27999" xr:uid="{00000000-0005-0000-0000-0000A57E0000}"/>
    <cellStyle name="SAPBEXresItemX 2 2 3 3" xfId="18864" xr:uid="{00000000-0005-0000-0000-0000A67E0000}"/>
    <cellStyle name="SAPBEXresItemX 2 2 3 3 2" xfId="24636" xr:uid="{00000000-0005-0000-0000-0000A77E0000}"/>
    <cellStyle name="SAPBEXresItemX 2 2 3 3 3" xfId="32338" xr:uid="{00000000-0005-0000-0000-0000A87E0000}"/>
    <cellStyle name="SAPBEXresItemX 2 2 3 4" xfId="20562" xr:uid="{00000000-0005-0000-0000-0000A97E0000}"/>
    <cellStyle name="SAPBEXresItemX 2 2 3 4 2" xfId="26327" xr:uid="{00000000-0005-0000-0000-0000AA7E0000}"/>
    <cellStyle name="SAPBEXresItemX 2 2 3 4 3" xfId="34031" xr:uid="{00000000-0005-0000-0000-0000AB7E0000}"/>
    <cellStyle name="SAPBEXresItemX 2 2 3 5" xfId="15193" xr:uid="{00000000-0005-0000-0000-0000AC7E0000}"/>
    <cellStyle name="SAPBEXresItemX 2 2 3 5 2" xfId="29027" xr:uid="{00000000-0005-0000-0000-0000AD7E0000}"/>
    <cellStyle name="SAPBEXresItemX 2 2 3 6" xfId="21348" xr:uid="{00000000-0005-0000-0000-0000AE7E0000}"/>
    <cellStyle name="SAPBEXresItemX 2 2 3 6 2" xfId="34811" xr:uid="{00000000-0005-0000-0000-0000AF7E0000}"/>
    <cellStyle name="SAPBEXresItemX 2 2 3 7" xfId="27100" xr:uid="{00000000-0005-0000-0000-0000B07E0000}"/>
    <cellStyle name="SAPBEXresItemX 2 2 4" xfId="5424" xr:uid="{00000000-0005-0000-0000-0000B17E0000}"/>
    <cellStyle name="SAPBEXresItemX 2 2 4 2" xfId="6511" xr:uid="{00000000-0005-0000-0000-0000B27E0000}"/>
    <cellStyle name="SAPBEXresItemX 2 2 4 2 2" xfId="19871" xr:uid="{00000000-0005-0000-0000-0000B37E0000}"/>
    <cellStyle name="SAPBEXresItemX 2 2 4 2 2 2" xfId="25641" xr:uid="{00000000-0005-0000-0000-0000B47E0000}"/>
    <cellStyle name="SAPBEXresItemX 2 2 4 2 2 3" xfId="33344" xr:uid="{00000000-0005-0000-0000-0000B57E0000}"/>
    <cellStyle name="SAPBEXresItemX 2 2 4 2 3" xfId="18110" xr:uid="{00000000-0005-0000-0000-0000B67E0000}"/>
    <cellStyle name="SAPBEXresItemX 2 2 4 2 3 2" xfId="23912" xr:uid="{00000000-0005-0000-0000-0000B77E0000}"/>
    <cellStyle name="SAPBEXresItemX 2 2 4 2 3 3" xfId="31609" xr:uid="{00000000-0005-0000-0000-0000B87E0000}"/>
    <cellStyle name="SAPBEXresItemX 2 2 4 2 4" xfId="16340" xr:uid="{00000000-0005-0000-0000-0000B97E0000}"/>
    <cellStyle name="SAPBEXresItemX 2 2 4 2 4 2" xfId="29979" xr:uid="{00000000-0005-0000-0000-0000BA7E0000}"/>
    <cellStyle name="SAPBEXresItemX 2 2 4 2 5" xfId="22301" xr:uid="{00000000-0005-0000-0000-0000BB7E0000}"/>
    <cellStyle name="SAPBEXresItemX 2 2 4 2 5 2" xfId="35764" xr:uid="{00000000-0005-0000-0000-0000BC7E0000}"/>
    <cellStyle name="SAPBEXresItemX 2 2 4 2 6" xfId="28053" xr:uid="{00000000-0005-0000-0000-0000BD7E0000}"/>
    <cellStyle name="SAPBEXresItemX 2 2 4 3" xfId="18919" xr:uid="{00000000-0005-0000-0000-0000BE7E0000}"/>
    <cellStyle name="SAPBEXresItemX 2 2 4 3 2" xfId="24691" xr:uid="{00000000-0005-0000-0000-0000BF7E0000}"/>
    <cellStyle name="SAPBEXresItemX 2 2 4 3 3" xfId="32393" xr:uid="{00000000-0005-0000-0000-0000C07E0000}"/>
    <cellStyle name="SAPBEXresItemX 2 2 4 4" xfId="17613" xr:uid="{00000000-0005-0000-0000-0000C17E0000}"/>
    <cellStyle name="SAPBEXresItemX 2 2 4 4 2" xfId="23431" xr:uid="{00000000-0005-0000-0000-0000C27E0000}"/>
    <cellStyle name="SAPBEXresItemX 2 2 4 4 2 2" xfId="36894" xr:uid="{00000000-0005-0000-0000-0000C37E0000}"/>
    <cellStyle name="SAPBEXresItemX 2 2 4 4 3" xfId="31121" xr:uid="{00000000-0005-0000-0000-0000C47E0000}"/>
    <cellStyle name="SAPBEXresItemX 2 2 4 5" xfId="15254" xr:uid="{00000000-0005-0000-0000-0000C57E0000}"/>
    <cellStyle name="SAPBEXresItemX 2 2 4 5 2" xfId="29081" xr:uid="{00000000-0005-0000-0000-0000C67E0000}"/>
    <cellStyle name="SAPBEXresItemX 2 2 4 6" xfId="21402" xr:uid="{00000000-0005-0000-0000-0000C77E0000}"/>
    <cellStyle name="SAPBEXresItemX 2 2 4 6 2" xfId="34865" xr:uid="{00000000-0005-0000-0000-0000C87E0000}"/>
    <cellStyle name="SAPBEXresItemX 2 2 4 7" xfId="27154" xr:uid="{00000000-0005-0000-0000-0000C97E0000}"/>
    <cellStyle name="SAPBEXresItemX 2 2 5" xfId="17287" xr:uid="{00000000-0005-0000-0000-0000CA7E0000}"/>
    <cellStyle name="SAPBEXresItemX 2 2 5 2" xfId="23117" xr:uid="{00000000-0005-0000-0000-0000CB7E0000}"/>
    <cellStyle name="SAPBEXresItemX 2 2 5 2 2" xfId="36580" xr:uid="{00000000-0005-0000-0000-0000CC7E0000}"/>
    <cellStyle name="SAPBEXresItemX 2 2 5 3" xfId="30804" xr:uid="{00000000-0005-0000-0000-0000CD7E0000}"/>
    <cellStyle name="SAPBEXresItemX 2 2 6" xfId="20364" xr:uid="{00000000-0005-0000-0000-0000CE7E0000}"/>
    <cellStyle name="SAPBEXresItemX 2 2 6 2" xfId="26134" xr:uid="{00000000-0005-0000-0000-0000CF7E0000}"/>
    <cellStyle name="SAPBEXresItemX 2 2 6 3" xfId="33837" xr:uid="{00000000-0005-0000-0000-0000D07E0000}"/>
    <cellStyle name="SAPBEXresItemX 2 2 7" xfId="14238" xr:uid="{00000000-0005-0000-0000-0000D17E0000}"/>
    <cellStyle name="SAPBEXresItemX 2 2 7 2" xfId="28625" xr:uid="{00000000-0005-0000-0000-0000D27E0000}"/>
    <cellStyle name="SAPBEXresItemX 2 3" xfId="5104" xr:uid="{00000000-0005-0000-0000-0000D37E0000}"/>
    <cellStyle name="SAPBEXresItemX 2 3 10" xfId="10708" xr:uid="{00000000-0005-0000-0000-0000D47E0000}"/>
    <cellStyle name="SAPBEXresItemX 2 3 2" xfId="5692" xr:uid="{00000000-0005-0000-0000-0000D57E0000}"/>
    <cellStyle name="SAPBEXresItemX 2 3 2 2" xfId="6779" xr:uid="{00000000-0005-0000-0000-0000D67E0000}"/>
    <cellStyle name="SAPBEXresItemX 2 3 2 2 2" xfId="20101" xr:uid="{00000000-0005-0000-0000-0000D77E0000}"/>
    <cellStyle name="SAPBEXresItemX 2 3 2 2 2 2" xfId="25871" xr:uid="{00000000-0005-0000-0000-0000D87E0000}"/>
    <cellStyle name="SAPBEXresItemX 2 3 2 2 2 3" xfId="33574" xr:uid="{00000000-0005-0000-0000-0000D97E0000}"/>
    <cellStyle name="SAPBEXresItemX 2 3 2 2 3" xfId="20694" xr:uid="{00000000-0005-0000-0000-0000DA7E0000}"/>
    <cellStyle name="SAPBEXresItemX 2 3 2 2 3 2" xfId="26457" xr:uid="{00000000-0005-0000-0000-0000DB7E0000}"/>
    <cellStyle name="SAPBEXresItemX 2 3 2 2 3 3" xfId="34162" xr:uid="{00000000-0005-0000-0000-0000DC7E0000}"/>
    <cellStyle name="SAPBEXresItemX 2 3 2 2 4" xfId="16607" xr:uid="{00000000-0005-0000-0000-0000DD7E0000}"/>
    <cellStyle name="SAPBEXresItemX 2 3 2 2 4 2" xfId="30194" xr:uid="{00000000-0005-0000-0000-0000DE7E0000}"/>
    <cellStyle name="SAPBEXresItemX 2 3 2 2 5" xfId="22517" xr:uid="{00000000-0005-0000-0000-0000DF7E0000}"/>
    <cellStyle name="SAPBEXresItemX 2 3 2 2 5 2" xfId="35980" xr:uid="{00000000-0005-0000-0000-0000E07E0000}"/>
    <cellStyle name="SAPBEXresItemX 2 3 2 2 6" xfId="28269" xr:uid="{00000000-0005-0000-0000-0000E17E0000}"/>
    <cellStyle name="SAPBEXresItemX 2 3 2 2 7" xfId="11729" xr:uid="{00000000-0005-0000-0000-0000E27E0000}"/>
    <cellStyle name="SAPBEXresItemX 2 3 2 3" xfId="19151" xr:uid="{00000000-0005-0000-0000-0000E37E0000}"/>
    <cellStyle name="SAPBEXresItemX 2 3 2 3 2" xfId="24922" xr:uid="{00000000-0005-0000-0000-0000E47E0000}"/>
    <cellStyle name="SAPBEXresItemX 2 3 2 3 3" xfId="32624" xr:uid="{00000000-0005-0000-0000-0000E57E0000}"/>
    <cellStyle name="SAPBEXresItemX 2 3 2 4" xfId="17344" xr:uid="{00000000-0005-0000-0000-0000E67E0000}"/>
    <cellStyle name="SAPBEXresItemX 2 3 2 4 2" xfId="23173" xr:uid="{00000000-0005-0000-0000-0000E77E0000}"/>
    <cellStyle name="SAPBEXresItemX 2 3 2 4 2 2" xfId="36636" xr:uid="{00000000-0005-0000-0000-0000E87E0000}"/>
    <cellStyle name="SAPBEXresItemX 2 3 2 4 3" xfId="30860" xr:uid="{00000000-0005-0000-0000-0000E97E0000}"/>
    <cellStyle name="SAPBEXresItemX 2 3 2 5" xfId="15521" xr:uid="{00000000-0005-0000-0000-0000EA7E0000}"/>
    <cellStyle name="SAPBEXresItemX 2 3 2 5 2" xfId="29296" xr:uid="{00000000-0005-0000-0000-0000EB7E0000}"/>
    <cellStyle name="SAPBEXresItemX 2 3 2 6" xfId="21618" xr:uid="{00000000-0005-0000-0000-0000EC7E0000}"/>
    <cellStyle name="SAPBEXresItemX 2 3 2 6 2" xfId="35081" xr:uid="{00000000-0005-0000-0000-0000ED7E0000}"/>
    <cellStyle name="SAPBEXresItemX 2 3 2 7" xfId="27370" xr:uid="{00000000-0005-0000-0000-0000EE7E0000}"/>
    <cellStyle name="SAPBEXresItemX 2 3 2 8" xfId="11068" xr:uid="{00000000-0005-0000-0000-0000EF7E0000}"/>
    <cellStyle name="SAPBEXresItemX 2 3 3" xfId="5864" xr:uid="{00000000-0005-0000-0000-0000F07E0000}"/>
    <cellStyle name="SAPBEXresItemX 2 3 3 2" xfId="6951" xr:uid="{00000000-0005-0000-0000-0000F17E0000}"/>
    <cellStyle name="SAPBEXresItemX 2 3 3 2 2" xfId="20247" xr:uid="{00000000-0005-0000-0000-0000F27E0000}"/>
    <cellStyle name="SAPBEXresItemX 2 3 3 2 2 2" xfId="26017" xr:uid="{00000000-0005-0000-0000-0000F37E0000}"/>
    <cellStyle name="SAPBEXresItemX 2 3 3 2 2 3" xfId="33720" xr:uid="{00000000-0005-0000-0000-0000F47E0000}"/>
    <cellStyle name="SAPBEXresItemX 2 3 3 2 3" xfId="17364" xr:uid="{00000000-0005-0000-0000-0000F57E0000}"/>
    <cellStyle name="SAPBEXresItemX 2 3 3 2 3 2" xfId="23193" xr:uid="{00000000-0005-0000-0000-0000F67E0000}"/>
    <cellStyle name="SAPBEXresItemX 2 3 3 2 3 2 2" xfId="36656" xr:uid="{00000000-0005-0000-0000-0000F77E0000}"/>
    <cellStyle name="SAPBEXresItemX 2 3 3 2 3 3" xfId="30880" xr:uid="{00000000-0005-0000-0000-0000F87E0000}"/>
    <cellStyle name="SAPBEXresItemX 2 3 3 2 4" xfId="16779" xr:uid="{00000000-0005-0000-0000-0000F97E0000}"/>
    <cellStyle name="SAPBEXresItemX 2 3 3 2 4 2" xfId="30332" xr:uid="{00000000-0005-0000-0000-0000FA7E0000}"/>
    <cellStyle name="SAPBEXresItemX 2 3 3 2 5" xfId="22655" xr:uid="{00000000-0005-0000-0000-0000FB7E0000}"/>
    <cellStyle name="SAPBEXresItemX 2 3 3 2 5 2" xfId="36118" xr:uid="{00000000-0005-0000-0000-0000FC7E0000}"/>
    <cellStyle name="SAPBEXresItemX 2 3 3 2 6" xfId="28407" xr:uid="{00000000-0005-0000-0000-0000FD7E0000}"/>
    <cellStyle name="SAPBEXresItemX 2 3 3 2 7" xfId="11830" xr:uid="{00000000-0005-0000-0000-0000FE7E0000}"/>
    <cellStyle name="SAPBEXresItemX 2 3 3 3" xfId="19298" xr:uid="{00000000-0005-0000-0000-0000FF7E0000}"/>
    <cellStyle name="SAPBEXresItemX 2 3 3 3 2" xfId="25069" xr:uid="{00000000-0005-0000-0000-0000007F0000}"/>
    <cellStyle name="SAPBEXresItemX 2 3 3 3 3" xfId="32771" xr:uid="{00000000-0005-0000-0000-0000017F0000}"/>
    <cellStyle name="SAPBEXresItemX 2 3 3 4" xfId="18108" xr:uid="{00000000-0005-0000-0000-0000027F0000}"/>
    <cellStyle name="SAPBEXresItemX 2 3 3 4 2" xfId="23910" xr:uid="{00000000-0005-0000-0000-0000037F0000}"/>
    <cellStyle name="SAPBEXresItemX 2 3 3 4 3" xfId="31607" xr:uid="{00000000-0005-0000-0000-0000047F0000}"/>
    <cellStyle name="SAPBEXresItemX 2 3 3 5" xfId="15693" xr:uid="{00000000-0005-0000-0000-0000057F0000}"/>
    <cellStyle name="SAPBEXresItemX 2 3 3 5 2" xfId="29434" xr:uid="{00000000-0005-0000-0000-0000067F0000}"/>
    <cellStyle name="SAPBEXresItemX 2 3 3 6" xfId="21756" xr:uid="{00000000-0005-0000-0000-0000077F0000}"/>
    <cellStyle name="SAPBEXresItemX 2 3 3 6 2" xfId="35219" xr:uid="{00000000-0005-0000-0000-0000087F0000}"/>
    <cellStyle name="SAPBEXresItemX 2 3 3 7" xfId="27508" xr:uid="{00000000-0005-0000-0000-0000097F0000}"/>
    <cellStyle name="SAPBEXresItemX 2 3 3 8" xfId="11169" xr:uid="{00000000-0005-0000-0000-00000A7F0000}"/>
    <cellStyle name="SAPBEXresItemX 2 3 4" xfId="6196" xr:uid="{00000000-0005-0000-0000-00000B7F0000}"/>
    <cellStyle name="SAPBEXresItemX 2 3 4 2" xfId="19587" xr:uid="{00000000-0005-0000-0000-00000C7F0000}"/>
    <cellStyle name="SAPBEXresItemX 2 3 4 2 2" xfId="25357" xr:uid="{00000000-0005-0000-0000-00000D7F0000}"/>
    <cellStyle name="SAPBEXresItemX 2 3 4 2 3" xfId="33060" xr:uid="{00000000-0005-0000-0000-00000E7F0000}"/>
    <cellStyle name="SAPBEXresItemX 2 3 4 3" xfId="17163" xr:uid="{00000000-0005-0000-0000-00000F7F0000}"/>
    <cellStyle name="SAPBEXresItemX 2 3 4 3 2" xfId="23004" xr:uid="{00000000-0005-0000-0000-0000107F0000}"/>
    <cellStyle name="SAPBEXresItemX 2 3 4 3 2 2" xfId="36467" xr:uid="{00000000-0005-0000-0000-0000117F0000}"/>
    <cellStyle name="SAPBEXresItemX 2 3 4 3 3" xfId="30685" xr:uid="{00000000-0005-0000-0000-0000127F0000}"/>
    <cellStyle name="SAPBEXresItemX 2 3 4 4" xfId="16025" xr:uid="{00000000-0005-0000-0000-0000137F0000}"/>
    <cellStyle name="SAPBEXresItemX 2 3 4 4 2" xfId="29707" xr:uid="{00000000-0005-0000-0000-0000147F0000}"/>
    <cellStyle name="SAPBEXresItemX 2 3 4 5" xfId="22029" xr:uid="{00000000-0005-0000-0000-0000157F0000}"/>
    <cellStyle name="SAPBEXresItemX 2 3 4 5 2" xfId="35492" xr:uid="{00000000-0005-0000-0000-0000167F0000}"/>
    <cellStyle name="SAPBEXresItemX 2 3 4 6" xfId="27781" xr:uid="{00000000-0005-0000-0000-0000177F0000}"/>
    <cellStyle name="SAPBEXresItemX 2 3 4 7" xfId="11371" xr:uid="{00000000-0005-0000-0000-0000187F0000}"/>
    <cellStyle name="SAPBEXresItemX 2 3 5" xfId="18635" xr:uid="{00000000-0005-0000-0000-0000197F0000}"/>
    <cellStyle name="SAPBEXresItemX 2 3 5 2" xfId="24407" xr:uid="{00000000-0005-0000-0000-00001A7F0000}"/>
    <cellStyle name="SAPBEXresItemX 2 3 5 3" xfId="32109" xr:uid="{00000000-0005-0000-0000-00001B7F0000}"/>
    <cellStyle name="SAPBEXresItemX 2 3 6" xfId="20819" xr:uid="{00000000-0005-0000-0000-00001C7F0000}"/>
    <cellStyle name="SAPBEXresItemX 2 3 6 2" xfId="26580" xr:uid="{00000000-0005-0000-0000-00001D7F0000}"/>
    <cellStyle name="SAPBEXresItemX 2 3 6 3" xfId="34285" xr:uid="{00000000-0005-0000-0000-00001E7F0000}"/>
    <cellStyle name="SAPBEXresItemX 2 3 7" xfId="14934" xr:uid="{00000000-0005-0000-0000-00001F7F0000}"/>
    <cellStyle name="SAPBEXresItemX 2 3 7 2" xfId="28807" xr:uid="{00000000-0005-0000-0000-0000207F0000}"/>
    <cellStyle name="SAPBEXresItemX 2 3 8" xfId="21128" xr:uid="{00000000-0005-0000-0000-0000217F0000}"/>
    <cellStyle name="SAPBEXresItemX 2 3 8 2" xfId="34591" xr:uid="{00000000-0005-0000-0000-0000227F0000}"/>
    <cellStyle name="SAPBEXresItemX 2 3 9" xfId="26882" xr:uid="{00000000-0005-0000-0000-0000237F0000}"/>
    <cellStyle name="SAPBEXresItemX 2 4" xfId="5321" xr:uid="{00000000-0005-0000-0000-0000247F0000}"/>
    <cellStyle name="SAPBEXresItemX 2 4 2" xfId="6408" xr:uid="{00000000-0005-0000-0000-0000257F0000}"/>
    <cellStyle name="SAPBEXresItemX 2 4 2 2" xfId="19774" xr:uid="{00000000-0005-0000-0000-0000267F0000}"/>
    <cellStyle name="SAPBEXresItemX 2 4 2 2 2" xfId="25544" xr:uid="{00000000-0005-0000-0000-0000277F0000}"/>
    <cellStyle name="SAPBEXresItemX 2 4 2 2 3" xfId="33247" xr:uid="{00000000-0005-0000-0000-0000287F0000}"/>
    <cellStyle name="SAPBEXresItemX 2 4 2 3" xfId="20775" xr:uid="{00000000-0005-0000-0000-0000297F0000}"/>
    <cellStyle name="SAPBEXresItemX 2 4 2 3 2" xfId="26537" xr:uid="{00000000-0005-0000-0000-00002A7F0000}"/>
    <cellStyle name="SAPBEXresItemX 2 4 2 3 3" xfId="34242" xr:uid="{00000000-0005-0000-0000-00002B7F0000}"/>
    <cellStyle name="SAPBEXresItemX 2 4 2 4" xfId="16237" xr:uid="{00000000-0005-0000-0000-00002C7F0000}"/>
    <cellStyle name="SAPBEXresItemX 2 4 2 4 2" xfId="29884" xr:uid="{00000000-0005-0000-0000-00002D7F0000}"/>
    <cellStyle name="SAPBEXresItemX 2 4 2 5" xfId="22206" xr:uid="{00000000-0005-0000-0000-00002E7F0000}"/>
    <cellStyle name="SAPBEXresItemX 2 4 2 5 2" xfId="35669" xr:uid="{00000000-0005-0000-0000-00002F7F0000}"/>
    <cellStyle name="SAPBEXresItemX 2 4 2 6" xfId="27958" xr:uid="{00000000-0005-0000-0000-0000307F0000}"/>
    <cellStyle name="SAPBEXresItemX 2 4 2 7" xfId="11520" xr:uid="{00000000-0005-0000-0000-0000317F0000}"/>
    <cellStyle name="SAPBEXresItemX 2 4 3" xfId="18822" xr:uid="{00000000-0005-0000-0000-0000327F0000}"/>
    <cellStyle name="SAPBEXresItemX 2 4 3 2" xfId="24594" xr:uid="{00000000-0005-0000-0000-0000337F0000}"/>
    <cellStyle name="SAPBEXresItemX 2 4 3 3" xfId="32296" xr:uid="{00000000-0005-0000-0000-0000347F0000}"/>
    <cellStyle name="SAPBEXresItemX 2 4 4" xfId="18469" xr:uid="{00000000-0005-0000-0000-0000357F0000}"/>
    <cellStyle name="SAPBEXresItemX 2 4 4 2" xfId="24244" xr:uid="{00000000-0005-0000-0000-0000367F0000}"/>
    <cellStyle name="SAPBEXresItemX 2 4 4 3" xfId="31945" xr:uid="{00000000-0005-0000-0000-0000377F0000}"/>
    <cellStyle name="SAPBEXresItemX 2 4 5" xfId="15151" xr:uid="{00000000-0005-0000-0000-0000387F0000}"/>
    <cellStyle name="SAPBEXresItemX 2 4 5 2" xfId="28986" xr:uid="{00000000-0005-0000-0000-0000397F0000}"/>
    <cellStyle name="SAPBEXresItemX 2 4 6" xfId="21307" xr:uid="{00000000-0005-0000-0000-00003A7F0000}"/>
    <cellStyle name="SAPBEXresItemX 2 4 6 2" xfId="34770" xr:uid="{00000000-0005-0000-0000-00003B7F0000}"/>
    <cellStyle name="SAPBEXresItemX 2 4 7" xfId="27059" xr:uid="{00000000-0005-0000-0000-00003C7F0000}"/>
    <cellStyle name="SAPBEXresItemX 2 4 8" xfId="10859" xr:uid="{00000000-0005-0000-0000-00003D7F0000}"/>
    <cellStyle name="SAPBEXresItemX 2 5" xfId="5441" xr:uid="{00000000-0005-0000-0000-00003E7F0000}"/>
    <cellStyle name="SAPBEXresItemX 2 5 2" xfId="6528" xr:uid="{00000000-0005-0000-0000-00003F7F0000}"/>
    <cellStyle name="SAPBEXresItemX 2 5 2 2" xfId="19887" xr:uid="{00000000-0005-0000-0000-0000407F0000}"/>
    <cellStyle name="SAPBEXresItemX 2 5 2 2 2" xfId="25657" xr:uid="{00000000-0005-0000-0000-0000417F0000}"/>
    <cellStyle name="SAPBEXresItemX 2 5 2 2 3" xfId="33360" xr:uid="{00000000-0005-0000-0000-0000427F0000}"/>
    <cellStyle name="SAPBEXresItemX 2 5 2 3" xfId="17603" xr:uid="{00000000-0005-0000-0000-0000437F0000}"/>
    <cellStyle name="SAPBEXresItemX 2 5 2 3 2" xfId="23421" xr:uid="{00000000-0005-0000-0000-0000447F0000}"/>
    <cellStyle name="SAPBEXresItemX 2 5 2 3 2 2" xfId="36884" xr:uid="{00000000-0005-0000-0000-0000457F0000}"/>
    <cellStyle name="SAPBEXresItemX 2 5 2 3 3" xfId="31111" xr:uid="{00000000-0005-0000-0000-0000467F0000}"/>
    <cellStyle name="SAPBEXresItemX 2 5 2 4" xfId="16357" xr:uid="{00000000-0005-0000-0000-0000477F0000}"/>
    <cellStyle name="SAPBEXresItemX 2 5 2 4 2" xfId="29995" xr:uid="{00000000-0005-0000-0000-0000487F0000}"/>
    <cellStyle name="SAPBEXresItemX 2 5 2 5" xfId="22317" xr:uid="{00000000-0005-0000-0000-0000497F0000}"/>
    <cellStyle name="SAPBEXresItemX 2 5 2 5 2" xfId="35780" xr:uid="{00000000-0005-0000-0000-00004A7F0000}"/>
    <cellStyle name="SAPBEXresItemX 2 5 2 6" xfId="28069" xr:uid="{00000000-0005-0000-0000-00004B7F0000}"/>
    <cellStyle name="SAPBEXresItemX 2 5 2 7" xfId="11586" xr:uid="{00000000-0005-0000-0000-00004C7F0000}"/>
    <cellStyle name="SAPBEXresItemX 2 5 3" xfId="18935" xr:uid="{00000000-0005-0000-0000-00004D7F0000}"/>
    <cellStyle name="SAPBEXresItemX 2 5 3 2" xfId="24707" xr:uid="{00000000-0005-0000-0000-00004E7F0000}"/>
    <cellStyle name="SAPBEXresItemX 2 5 3 3" xfId="32409" xr:uid="{00000000-0005-0000-0000-00004F7F0000}"/>
    <cellStyle name="SAPBEXresItemX 2 5 4" xfId="18345" xr:uid="{00000000-0005-0000-0000-0000507F0000}"/>
    <cellStyle name="SAPBEXresItemX 2 5 4 2" xfId="24125" xr:uid="{00000000-0005-0000-0000-0000517F0000}"/>
    <cellStyle name="SAPBEXresItemX 2 5 4 3" xfId="31826" xr:uid="{00000000-0005-0000-0000-0000527F0000}"/>
    <cellStyle name="SAPBEXresItemX 2 5 5" xfId="15271" xr:uid="{00000000-0005-0000-0000-0000537F0000}"/>
    <cellStyle name="SAPBEXresItemX 2 5 5 2" xfId="29097" xr:uid="{00000000-0005-0000-0000-0000547F0000}"/>
    <cellStyle name="SAPBEXresItemX 2 5 6" xfId="21418" xr:uid="{00000000-0005-0000-0000-0000557F0000}"/>
    <cellStyle name="SAPBEXresItemX 2 5 6 2" xfId="34881" xr:uid="{00000000-0005-0000-0000-0000567F0000}"/>
    <cellStyle name="SAPBEXresItemX 2 5 7" xfId="27170" xr:uid="{00000000-0005-0000-0000-0000577F0000}"/>
    <cellStyle name="SAPBEXresItemX 2 5 8" xfId="10925" xr:uid="{00000000-0005-0000-0000-0000587F0000}"/>
    <cellStyle name="SAPBEXresItemX 2 6" xfId="17151" xr:uid="{00000000-0005-0000-0000-0000597F0000}"/>
    <cellStyle name="SAPBEXresItemX 2 6 2" xfId="22992" xr:uid="{00000000-0005-0000-0000-00005A7F0000}"/>
    <cellStyle name="SAPBEXresItemX 2 6 2 2" xfId="36455" xr:uid="{00000000-0005-0000-0000-00005B7F0000}"/>
    <cellStyle name="SAPBEXresItemX 2 6 3" xfId="30673" xr:uid="{00000000-0005-0000-0000-00005C7F0000}"/>
    <cellStyle name="SAPBEXresItemX 2 7" xfId="17308" xr:uid="{00000000-0005-0000-0000-00005D7F0000}"/>
    <cellStyle name="SAPBEXresItemX 2 7 2" xfId="23137" xr:uid="{00000000-0005-0000-0000-00005E7F0000}"/>
    <cellStyle name="SAPBEXresItemX 2 7 2 2" xfId="36600" xr:uid="{00000000-0005-0000-0000-00005F7F0000}"/>
    <cellStyle name="SAPBEXresItemX 2 7 3" xfId="30824" xr:uid="{00000000-0005-0000-0000-0000607F0000}"/>
    <cellStyle name="SAPBEXresItemX 2 8" xfId="14851" xr:uid="{00000000-0005-0000-0000-0000617F0000}"/>
    <cellStyle name="SAPBEXresItemX 2 8 2" xfId="28736" xr:uid="{00000000-0005-0000-0000-0000627F0000}"/>
    <cellStyle name="SAPBEXresItemX 3" xfId="914" xr:uid="{00000000-0005-0000-0000-0000637F0000}"/>
    <cellStyle name="SAPBEXresItemX 3 2" xfId="5125" xr:uid="{00000000-0005-0000-0000-0000647F0000}"/>
    <cellStyle name="SAPBEXresItemX 3 2 2" xfId="5713" xr:uid="{00000000-0005-0000-0000-0000657F0000}"/>
    <cellStyle name="SAPBEXresItemX 3 2 2 2" xfId="6800" xr:uid="{00000000-0005-0000-0000-0000667F0000}"/>
    <cellStyle name="SAPBEXresItemX 3 2 2 2 2" xfId="20122" xr:uid="{00000000-0005-0000-0000-0000677F0000}"/>
    <cellStyle name="SAPBEXresItemX 3 2 2 2 2 2" xfId="25892" xr:uid="{00000000-0005-0000-0000-0000687F0000}"/>
    <cellStyle name="SAPBEXresItemX 3 2 2 2 2 3" xfId="33595" xr:uid="{00000000-0005-0000-0000-0000697F0000}"/>
    <cellStyle name="SAPBEXresItemX 3 2 2 2 3" xfId="17713" xr:uid="{00000000-0005-0000-0000-00006A7F0000}"/>
    <cellStyle name="SAPBEXresItemX 3 2 2 2 3 2" xfId="23528" xr:uid="{00000000-0005-0000-0000-00006B7F0000}"/>
    <cellStyle name="SAPBEXresItemX 3 2 2 2 3 2 2" xfId="36991" xr:uid="{00000000-0005-0000-0000-00006C7F0000}"/>
    <cellStyle name="SAPBEXresItemX 3 2 2 2 3 3" xfId="31219" xr:uid="{00000000-0005-0000-0000-00006D7F0000}"/>
    <cellStyle name="SAPBEXresItemX 3 2 2 2 4" xfId="16628" xr:uid="{00000000-0005-0000-0000-00006E7F0000}"/>
    <cellStyle name="SAPBEXresItemX 3 2 2 2 4 2" xfId="30215" xr:uid="{00000000-0005-0000-0000-00006F7F0000}"/>
    <cellStyle name="SAPBEXresItemX 3 2 2 2 5" xfId="22538" xr:uid="{00000000-0005-0000-0000-0000707F0000}"/>
    <cellStyle name="SAPBEXresItemX 3 2 2 2 5 2" xfId="36001" xr:uid="{00000000-0005-0000-0000-0000717F0000}"/>
    <cellStyle name="SAPBEXresItemX 3 2 2 2 6" xfId="28290" xr:uid="{00000000-0005-0000-0000-0000727F0000}"/>
    <cellStyle name="SAPBEXresItemX 3 2 2 3" xfId="19172" xr:uid="{00000000-0005-0000-0000-0000737F0000}"/>
    <cellStyle name="SAPBEXresItemX 3 2 2 3 2" xfId="24943" xr:uid="{00000000-0005-0000-0000-0000747F0000}"/>
    <cellStyle name="SAPBEXresItemX 3 2 2 3 3" xfId="32645" xr:uid="{00000000-0005-0000-0000-0000757F0000}"/>
    <cellStyle name="SAPBEXresItemX 3 2 2 4" xfId="17759" xr:uid="{00000000-0005-0000-0000-0000767F0000}"/>
    <cellStyle name="SAPBEXresItemX 3 2 2 4 2" xfId="23574" xr:uid="{00000000-0005-0000-0000-0000777F0000}"/>
    <cellStyle name="SAPBEXresItemX 3 2 2 4 2 2" xfId="37037" xr:uid="{00000000-0005-0000-0000-0000787F0000}"/>
    <cellStyle name="SAPBEXresItemX 3 2 2 4 3" xfId="31265" xr:uid="{00000000-0005-0000-0000-0000797F0000}"/>
    <cellStyle name="SAPBEXresItemX 3 2 2 5" xfId="15542" xr:uid="{00000000-0005-0000-0000-00007A7F0000}"/>
    <cellStyle name="SAPBEXresItemX 3 2 2 5 2" xfId="29317" xr:uid="{00000000-0005-0000-0000-00007B7F0000}"/>
    <cellStyle name="SAPBEXresItemX 3 2 2 6" xfId="21639" xr:uid="{00000000-0005-0000-0000-00007C7F0000}"/>
    <cellStyle name="SAPBEXresItemX 3 2 2 6 2" xfId="35102" xr:uid="{00000000-0005-0000-0000-00007D7F0000}"/>
    <cellStyle name="SAPBEXresItemX 3 2 2 7" xfId="27391" xr:uid="{00000000-0005-0000-0000-00007E7F0000}"/>
    <cellStyle name="SAPBEXresItemX 3 2 3" xfId="5885" xr:uid="{00000000-0005-0000-0000-00007F7F0000}"/>
    <cellStyle name="SAPBEXresItemX 3 2 3 2" xfId="6972" xr:uid="{00000000-0005-0000-0000-0000807F0000}"/>
    <cellStyle name="SAPBEXresItemX 3 2 3 2 2" xfId="20268" xr:uid="{00000000-0005-0000-0000-0000817F0000}"/>
    <cellStyle name="SAPBEXresItemX 3 2 3 2 2 2" xfId="26038" xr:uid="{00000000-0005-0000-0000-0000827F0000}"/>
    <cellStyle name="SAPBEXresItemX 3 2 3 2 2 3" xfId="33741" xr:uid="{00000000-0005-0000-0000-0000837F0000}"/>
    <cellStyle name="SAPBEXresItemX 3 2 3 2 3" xfId="17684" xr:uid="{00000000-0005-0000-0000-0000847F0000}"/>
    <cellStyle name="SAPBEXresItemX 3 2 3 2 3 2" xfId="23499" xr:uid="{00000000-0005-0000-0000-0000857F0000}"/>
    <cellStyle name="SAPBEXresItemX 3 2 3 2 3 2 2" xfId="36962" xr:uid="{00000000-0005-0000-0000-0000867F0000}"/>
    <cellStyle name="SAPBEXresItemX 3 2 3 2 3 3" xfId="31190" xr:uid="{00000000-0005-0000-0000-0000877F0000}"/>
    <cellStyle name="SAPBEXresItemX 3 2 3 2 4" xfId="16800" xr:uid="{00000000-0005-0000-0000-0000887F0000}"/>
    <cellStyle name="SAPBEXresItemX 3 2 3 2 4 2" xfId="30353" xr:uid="{00000000-0005-0000-0000-0000897F0000}"/>
    <cellStyle name="SAPBEXresItemX 3 2 3 2 5" xfId="22676" xr:uid="{00000000-0005-0000-0000-00008A7F0000}"/>
    <cellStyle name="SAPBEXresItemX 3 2 3 2 5 2" xfId="36139" xr:uid="{00000000-0005-0000-0000-00008B7F0000}"/>
    <cellStyle name="SAPBEXresItemX 3 2 3 2 6" xfId="28428" xr:uid="{00000000-0005-0000-0000-00008C7F0000}"/>
    <cellStyle name="SAPBEXresItemX 3 2 3 3" xfId="19319" xr:uid="{00000000-0005-0000-0000-00008D7F0000}"/>
    <cellStyle name="SAPBEXresItemX 3 2 3 3 2" xfId="25090" xr:uid="{00000000-0005-0000-0000-00008E7F0000}"/>
    <cellStyle name="SAPBEXresItemX 3 2 3 3 3" xfId="32792" xr:uid="{00000000-0005-0000-0000-00008F7F0000}"/>
    <cellStyle name="SAPBEXresItemX 3 2 3 4" xfId="20770" xr:uid="{00000000-0005-0000-0000-0000907F0000}"/>
    <cellStyle name="SAPBEXresItemX 3 2 3 4 2" xfId="26533" xr:uid="{00000000-0005-0000-0000-0000917F0000}"/>
    <cellStyle name="SAPBEXresItemX 3 2 3 4 3" xfId="34238" xr:uid="{00000000-0005-0000-0000-0000927F0000}"/>
    <cellStyle name="SAPBEXresItemX 3 2 3 5" xfId="15714" xr:uid="{00000000-0005-0000-0000-0000937F0000}"/>
    <cellStyle name="SAPBEXresItemX 3 2 3 5 2" xfId="29455" xr:uid="{00000000-0005-0000-0000-0000947F0000}"/>
    <cellStyle name="SAPBEXresItemX 3 2 3 6" xfId="21777" xr:uid="{00000000-0005-0000-0000-0000957F0000}"/>
    <cellStyle name="SAPBEXresItemX 3 2 3 6 2" xfId="35240" xr:uid="{00000000-0005-0000-0000-0000967F0000}"/>
    <cellStyle name="SAPBEXresItemX 3 2 3 7" xfId="27529" xr:uid="{00000000-0005-0000-0000-0000977F0000}"/>
    <cellStyle name="SAPBEXresItemX 3 2 4" xfId="6217" xr:uid="{00000000-0005-0000-0000-0000987F0000}"/>
    <cellStyle name="SAPBEXresItemX 3 2 4 2" xfId="19608" xr:uid="{00000000-0005-0000-0000-0000997F0000}"/>
    <cellStyle name="SAPBEXresItemX 3 2 4 2 2" xfId="25378" xr:uid="{00000000-0005-0000-0000-00009A7F0000}"/>
    <cellStyle name="SAPBEXresItemX 3 2 4 2 3" xfId="33081" xr:uid="{00000000-0005-0000-0000-00009B7F0000}"/>
    <cellStyle name="SAPBEXresItemX 3 2 4 3" xfId="17057" xr:uid="{00000000-0005-0000-0000-00009C7F0000}"/>
    <cellStyle name="SAPBEXresItemX 3 2 4 3 2" xfId="22901" xr:uid="{00000000-0005-0000-0000-00009D7F0000}"/>
    <cellStyle name="SAPBEXresItemX 3 2 4 3 2 2" xfId="36364" xr:uid="{00000000-0005-0000-0000-00009E7F0000}"/>
    <cellStyle name="SAPBEXresItemX 3 2 4 3 3" xfId="30582" xr:uid="{00000000-0005-0000-0000-00009F7F0000}"/>
    <cellStyle name="SAPBEXresItemX 3 2 4 4" xfId="16046" xr:uid="{00000000-0005-0000-0000-0000A07F0000}"/>
    <cellStyle name="SAPBEXresItemX 3 2 4 4 2" xfId="29728" xr:uid="{00000000-0005-0000-0000-0000A17F0000}"/>
    <cellStyle name="SAPBEXresItemX 3 2 4 5" xfId="22050" xr:uid="{00000000-0005-0000-0000-0000A27F0000}"/>
    <cellStyle name="SAPBEXresItemX 3 2 4 5 2" xfId="35513" xr:uid="{00000000-0005-0000-0000-0000A37F0000}"/>
    <cellStyle name="SAPBEXresItemX 3 2 4 6" xfId="27802" xr:uid="{00000000-0005-0000-0000-0000A47F0000}"/>
    <cellStyle name="SAPBEXresItemX 3 2 5" xfId="18656" xr:uid="{00000000-0005-0000-0000-0000A57F0000}"/>
    <cellStyle name="SAPBEXresItemX 3 2 5 2" xfId="24428" xr:uid="{00000000-0005-0000-0000-0000A67F0000}"/>
    <cellStyle name="SAPBEXresItemX 3 2 5 3" xfId="32130" xr:uid="{00000000-0005-0000-0000-0000A77F0000}"/>
    <cellStyle name="SAPBEXresItemX 3 2 6" xfId="17341" xr:uid="{00000000-0005-0000-0000-0000A87F0000}"/>
    <cellStyle name="SAPBEXresItemX 3 2 6 2" xfId="23170" xr:uid="{00000000-0005-0000-0000-0000A97F0000}"/>
    <cellStyle name="SAPBEXresItemX 3 2 6 2 2" xfId="36633" xr:uid="{00000000-0005-0000-0000-0000AA7F0000}"/>
    <cellStyle name="SAPBEXresItemX 3 2 6 3" xfId="30857" xr:uid="{00000000-0005-0000-0000-0000AB7F0000}"/>
    <cellStyle name="SAPBEXresItemX 3 2 7" xfId="14955" xr:uid="{00000000-0005-0000-0000-0000AC7F0000}"/>
    <cellStyle name="SAPBEXresItemX 3 2 7 2" xfId="28828" xr:uid="{00000000-0005-0000-0000-0000AD7F0000}"/>
    <cellStyle name="SAPBEXresItemX 3 2 8" xfId="21149" xr:uid="{00000000-0005-0000-0000-0000AE7F0000}"/>
    <cellStyle name="SAPBEXresItemX 3 2 8 2" xfId="34612" xr:uid="{00000000-0005-0000-0000-0000AF7F0000}"/>
    <cellStyle name="SAPBEXresItemX 3 2 9" xfId="26903" xr:uid="{00000000-0005-0000-0000-0000B07F0000}"/>
    <cellStyle name="SAPBEXresItemX 3 3" xfId="5347" xr:uid="{00000000-0005-0000-0000-0000B17F0000}"/>
    <cellStyle name="SAPBEXresItemX 3 3 2" xfId="6434" xr:uid="{00000000-0005-0000-0000-0000B27F0000}"/>
    <cellStyle name="SAPBEXresItemX 3 3 2 2" xfId="19799" xr:uid="{00000000-0005-0000-0000-0000B37F0000}"/>
    <cellStyle name="SAPBEXresItemX 3 3 2 2 2" xfId="25569" xr:uid="{00000000-0005-0000-0000-0000B47F0000}"/>
    <cellStyle name="SAPBEXresItemX 3 3 2 2 3" xfId="33272" xr:uid="{00000000-0005-0000-0000-0000B57F0000}"/>
    <cellStyle name="SAPBEXresItemX 3 3 2 3" xfId="16972" xr:uid="{00000000-0005-0000-0000-0000B67F0000}"/>
    <cellStyle name="SAPBEXresItemX 3 3 2 3 2" xfId="22822" xr:uid="{00000000-0005-0000-0000-0000B77F0000}"/>
    <cellStyle name="SAPBEXresItemX 3 3 2 3 2 2" xfId="36285" xr:uid="{00000000-0005-0000-0000-0000B87F0000}"/>
    <cellStyle name="SAPBEXresItemX 3 3 2 3 3" xfId="30500" xr:uid="{00000000-0005-0000-0000-0000B97F0000}"/>
    <cellStyle name="SAPBEXresItemX 3 3 2 4" xfId="16263" xr:uid="{00000000-0005-0000-0000-0000BA7F0000}"/>
    <cellStyle name="SAPBEXresItemX 3 3 2 4 2" xfId="29909" xr:uid="{00000000-0005-0000-0000-0000BB7F0000}"/>
    <cellStyle name="SAPBEXresItemX 3 3 2 5" xfId="22231" xr:uid="{00000000-0005-0000-0000-0000BC7F0000}"/>
    <cellStyle name="SAPBEXresItemX 3 3 2 5 2" xfId="35694" xr:uid="{00000000-0005-0000-0000-0000BD7F0000}"/>
    <cellStyle name="SAPBEXresItemX 3 3 2 6" xfId="27983" xr:uid="{00000000-0005-0000-0000-0000BE7F0000}"/>
    <cellStyle name="SAPBEXresItemX 3 3 3" xfId="18848" xr:uid="{00000000-0005-0000-0000-0000BF7F0000}"/>
    <cellStyle name="SAPBEXresItemX 3 3 3 2" xfId="24620" xr:uid="{00000000-0005-0000-0000-0000C07F0000}"/>
    <cellStyle name="SAPBEXresItemX 3 3 3 3" xfId="32322" xr:uid="{00000000-0005-0000-0000-0000C17F0000}"/>
    <cellStyle name="SAPBEXresItemX 3 3 4" xfId="18491" xr:uid="{00000000-0005-0000-0000-0000C27F0000}"/>
    <cellStyle name="SAPBEXresItemX 3 3 4 2" xfId="24266" xr:uid="{00000000-0005-0000-0000-0000C37F0000}"/>
    <cellStyle name="SAPBEXresItemX 3 3 4 3" xfId="31967" xr:uid="{00000000-0005-0000-0000-0000C47F0000}"/>
    <cellStyle name="SAPBEXresItemX 3 3 5" xfId="15177" xr:uid="{00000000-0005-0000-0000-0000C57F0000}"/>
    <cellStyle name="SAPBEXresItemX 3 3 5 2" xfId="29011" xr:uid="{00000000-0005-0000-0000-0000C67F0000}"/>
    <cellStyle name="SAPBEXresItemX 3 3 6" xfId="21332" xr:uid="{00000000-0005-0000-0000-0000C77F0000}"/>
    <cellStyle name="SAPBEXresItemX 3 3 6 2" xfId="34795" xr:uid="{00000000-0005-0000-0000-0000C87F0000}"/>
    <cellStyle name="SAPBEXresItemX 3 3 7" xfId="27084" xr:uid="{00000000-0005-0000-0000-0000C97F0000}"/>
    <cellStyle name="SAPBEXresItemX 3 4" xfId="5471" xr:uid="{00000000-0005-0000-0000-0000CA7F0000}"/>
    <cellStyle name="SAPBEXresItemX 3 4 2" xfId="6558" xr:uid="{00000000-0005-0000-0000-0000CB7F0000}"/>
    <cellStyle name="SAPBEXresItemX 3 4 2 2" xfId="19915" xr:uid="{00000000-0005-0000-0000-0000CC7F0000}"/>
    <cellStyle name="SAPBEXresItemX 3 4 2 2 2" xfId="25685" xr:uid="{00000000-0005-0000-0000-0000CD7F0000}"/>
    <cellStyle name="SAPBEXresItemX 3 4 2 2 3" xfId="33388" xr:uid="{00000000-0005-0000-0000-0000CE7F0000}"/>
    <cellStyle name="SAPBEXresItemX 3 4 2 3" xfId="17922" xr:uid="{00000000-0005-0000-0000-0000CF7F0000}"/>
    <cellStyle name="SAPBEXresItemX 3 4 2 3 2" xfId="23732" xr:uid="{00000000-0005-0000-0000-0000D07F0000}"/>
    <cellStyle name="SAPBEXresItemX 3 4 2 3 2 2" xfId="37195" xr:uid="{00000000-0005-0000-0000-0000D17F0000}"/>
    <cellStyle name="SAPBEXresItemX 3 4 2 3 3" xfId="31426" xr:uid="{00000000-0005-0000-0000-0000D27F0000}"/>
    <cellStyle name="SAPBEXresItemX 3 4 2 4" xfId="16387" xr:uid="{00000000-0005-0000-0000-0000D37F0000}"/>
    <cellStyle name="SAPBEXresItemX 3 4 2 4 2" xfId="30022" xr:uid="{00000000-0005-0000-0000-0000D47F0000}"/>
    <cellStyle name="SAPBEXresItemX 3 4 2 5" xfId="22344" xr:uid="{00000000-0005-0000-0000-0000D57F0000}"/>
    <cellStyle name="SAPBEXresItemX 3 4 2 5 2" xfId="35807" xr:uid="{00000000-0005-0000-0000-0000D67F0000}"/>
    <cellStyle name="SAPBEXresItemX 3 4 2 6" xfId="28096" xr:uid="{00000000-0005-0000-0000-0000D77F0000}"/>
    <cellStyle name="SAPBEXresItemX 3 4 3" xfId="18964" xr:uid="{00000000-0005-0000-0000-0000D87F0000}"/>
    <cellStyle name="SAPBEXresItemX 3 4 3 2" xfId="24736" xr:uid="{00000000-0005-0000-0000-0000D97F0000}"/>
    <cellStyle name="SAPBEXresItemX 3 4 3 3" xfId="32438" xr:uid="{00000000-0005-0000-0000-0000DA7F0000}"/>
    <cellStyle name="SAPBEXresItemX 3 4 4" xfId="19465" xr:uid="{00000000-0005-0000-0000-0000DB7F0000}"/>
    <cellStyle name="SAPBEXresItemX 3 4 4 2" xfId="25235" xr:uid="{00000000-0005-0000-0000-0000DC7F0000}"/>
    <cellStyle name="SAPBEXresItemX 3 4 4 3" xfId="32938" xr:uid="{00000000-0005-0000-0000-0000DD7F0000}"/>
    <cellStyle name="SAPBEXresItemX 3 4 5" xfId="15301" xr:uid="{00000000-0005-0000-0000-0000DE7F0000}"/>
    <cellStyle name="SAPBEXresItemX 3 4 5 2" xfId="29124" xr:uid="{00000000-0005-0000-0000-0000DF7F0000}"/>
    <cellStyle name="SAPBEXresItemX 3 4 6" xfId="21445" xr:uid="{00000000-0005-0000-0000-0000E07F0000}"/>
    <cellStyle name="SAPBEXresItemX 3 4 6 2" xfId="34908" xr:uid="{00000000-0005-0000-0000-0000E17F0000}"/>
    <cellStyle name="SAPBEXresItemX 3 4 7" xfId="27197" xr:uid="{00000000-0005-0000-0000-0000E27F0000}"/>
    <cellStyle name="SAPBEXresItemX 3 5" xfId="17256" xr:uid="{00000000-0005-0000-0000-0000E37F0000}"/>
    <cellStyle name="SAPBEXresItemX 3 5 2" xfId="23090" xr:uid="{00000000-0005-0000-0000-0000E47F0000}"/>
    <cellStyle name="SAPBEXresItemX 3 5 2 2" xfId="36553" xr:uid="{00000000-0005-0000-0000-0000E57F0000}"/>
    <cellStyle name="SAPBEXresItemX 3 5 3" xfId="30775" xr:uid="{00000000-0005-0000-0000-0000E67F0000}"/>
    <cellStyle name="SAPBEXresItemX 3 6" xfId="18109" xr:uid="{00000000-0005-0000-0000-0000E77F0000}"/>
    <cellStyle name="SAPBEXresItemX 3 6 2" xfId="23911" xr:uid="{00000000-0005-0000-0000-0000E87F0000}"/>
    <cellStyle name="SAPBEXresItemX 3 6 3" xfId="31608" xr:uid="{00000000-0005-0000-0000-0000E97F0000}"/>
    <cellStyle name="SAPBEXresItemX 3 7" xfId="14832" xr:uid="{00000000-0005-0000-0000-0000EA7F0000}"/>
    <cellStyle name="SAPBEXresItemX 3 7 2" xfId="28717" xr:uid="{00000000-0005-0000-0000-0000EB7F0000}"/>
    <cellStyle name="SAPBEXresItemX 4" xfId="4725" xr:uid="{00000000-0005-0000-0000-0000EC7F0000}"/>
    <cellStyle name="SAPBEXresItemX 4 2" xfId="5242" xr:uid="{00000000-0005-0000-0000-0000ED7F0000}"/>
    <cellStyle name="SAPBEXresItemX 4 2 2" xfId="5964" xr:uid="{00000000-0005-0000-0000-0000EE7F0000}"/>
    <cellStyle name="SAPBEXresItemX 4 2 2 2" xfId="7051" xr:uid="{00000000-0005-0000-0000-0000EF7F0000}"/>
    <cellStyle name="SAPBEXresItemX 4 2 2 2 2" xfId="20347" xr:uid="{00000000-0005-0000-0000-0000F07F0000}"/>
    <cellStyle name="SAPBEXresItemX 4 2 2 2 2 2" xfId="26117" xr:uid="{00000000-0005-0000-0000-0000F17F0000}"/>
    <cellStyle name="SAPBEXresItemX 4 2 2 2 2 3" xfId="33820" xr:uid="{00000000-0005-0000-0000-0000F27F0000}"/>
    <cellStyle name="SAPBEXresItemX 4 2 2 2 3" xfId="20946" xr:uid="{00000000-0005-0000-0000-0000F37F0000}"/>
    <cellStyle name="SAPBEXresItemX 4 2 2 2 3 2" xfId="26704" xr:uid="{00000000-0005-0000-0000-0000F47F0000}"/>
    <cellStyle name="SAPBEXresItemX 4 2 2 2 3 3" xfId="34409" xr:uid="{00000000-0005-0000-0000-0000F57F0000}"/>
    <cellStyle name="SAPBEXresItemX 4 2 2 2 4" xfId="16879" xr:uid="{00000000-0005-0000-0000-0000F67F0000}"/>
    <cellStyle name="SAPBEXresItemX 4 2 2 2 4 2" xfId="30432" xr:uid="{00000000-0005-0000-0000-0000F77F0000}"/>
    <cellStyle name="SAPBEXresItemX 4 2 2 2 5" xfId="22755" xr:uid="{00000000-0005-0000-0000-0000F87F0000}"/>
    <cellStyle name="SAPBEXresItemX 4 2 2 2 5 2" xfId="36218" xr:uid="{00000000-0005-0000-0000-0000F97F0000}"/>
    <cellStyle name="SAPBEXresItemX 4 2 2 2 6" xfId="28507" xr:uid="{00000000-0005-0000-0000-0000FA7F0000}"/>
    <cellStyle name="SAPBEXresItemX 4 2 2 3" xfId="19398" xr:uid="{00000000-0005-0000-0000-0000FB7F0000}"/>
    <cellStyle name="SAPBEXresItemX 4 2 2 3 2" xfId="25169" xr:uid="{00000000-0005-0000-0000-0000FC7F0000}"/>
    <cellStyle name="SAPBEXresItemX 4 2 2 3 3" xfId="32871" xr:uid="{00000000-0005-0000-0000-0000FD7F0000}"/>
    <cellStyle name="SAPBEXresItemX 4 2 2 4" xfId="17418" xr:uid="{00000000-0005-0000-0000-0000FE7F0000}"/>
    <cellStyle name="SAPBEXresItemX 4 2 2 4 2" xfId="23244" xr:uid="{00000000-0005-0000-0000-0000FF7F0000}"/>
    <cellStyle name="SAPBEXresItemX 4 2 2 4 2 2" xfId="36707" xr:uid="{00000000-0005-0000-0000-000000800000}"/>
    <cellStyle name="SAPBEXresItemX 4 2 2 4 3" xfId="30932" xr:uid="{00000000-0005-0000-0000-000001800000}"/>
    <cellStyle name="SAPBEXresItemX 4 2 2 5" xfId="15793" xr:uid="{00000000-0005-0000-0000-000002800000}"/>
    <cellStyle name="SAPBEXresItemX 4 2 2 5 2" xfId="29534" xr:uid="{00000000-0005-0000-0000-000003800000}"/>
    <cellStyle name="SAPBEXresItemX 4 2 2 6" xfId="21856" xr:uid="{00000000-0005-0000-0000-000004800000}"/>
    <cellStyle name="SAPBEXresItemX 4 2 2 6 2" xfId="35319" xr:uid="{00000000-0005-0000-0000-000005800000}"/>
    <cellStyle name="SAPBEXresItemX 4 2 2 7" xfId="27608" xr:uid="{00000000-0005-0000-0000-000006800000}"/>
    <cellStyle name="SAPBEXresItemX 4 2 3" xfId="6329" xr:uid="{00000000-0005-0000-0000-000007800000}"/>
    <cellStyle name="SAPBEXresItemX 4 2 3 2" xfId="19696" xr:uid="{00000000-0005-0000-0000-000008800000}"/>
    <cellStyle name="SAPBEXresItemX 4 2 3 2 2" xfId="25466" xr:uid="{00000000-0005-0000-0000-000009800000}"/>
    <cellStyle name="SAPBEXresItemX 4 2 3 2 3" xfId="33169" xr:uid="{00000000-0005-0000-0000-00000A800000}"/>
    <cellStyle name="SAPBEXresItemX 4 2 3 3" xfId="17172" xr:uid="{00000000-0005-0000-0000-00000B800000}"/>
    <cellStyle name="SAPBEXresItemX 4 2 3 3 2" xfId="23012" xr:uid="{00000000-0005-0000-0000-00000C800000}"/>
    <cellStyle name="SAPBEXresItemX 4 2 3 3 2 2" xfId="36475" xr:uid="{00000000-0005-0000-0000-00000D800000}"/>
    <cellStyle name="SAPBEXresItemX 4 2 3 3 3" xfId="30693" xr:uid="{00000000-0005-0000-0000-00000E800000}"/>
    <cellStyle name="SAPBEXresItemX 4 2 3 4" xfId="16158" xr:uid="{00000000-0005-0000-0000-00000F800000}"/>
    <cellStyle name="SAPBEXresItemX 4 2 3 4 2" xfId="29807" xr:uid="{00000000-0005-0000-0000-000010800000}"/>
    <cellStyle name="SAPBEXresItemX 4 2 3 5" xfId="22129" xr:uid="{00000000-0005-0000-0000-000011800000}"/>
    <cellStyle name="SAPBEXresItemX 4 2 3 5 2" xfId="35592" xr:uid="{00000000-0005-0000-0000-000012800000}"/>
    <cellStyle name="SAPBEXresItemX 4 2 3 6" xfId="27881" xr:uid="{00000000-0005-0000-0000-000013800000}"/>
    <cellStyle name="SAPBEXresItemX 4 2 4" xfId="18745" xr:uid="{00000000-0005-0000-0000-000014800000}"/>
    <cellStyle name="SAPBEXresItemX 4 2 4 2" xfId="24517" xr:uid="{00000000-0005-0000-0000-000015800000}"/>
    <cellStyle name="SAPBEXresItemX 4 2 4 3" xfId="32219" xr:uid="{00000000-0005-0000-0000-000016800000}"/>
    <cellStyle name="SAPBEXresItemX 4 2 5" xfId="20937" xr:uid="{00000000-0005-0000-0000-000017800000}"/>
    <cellStyle name="SAPBEXresItemX 4 2 5 2" xfId="26695" xr:uid="{00000000-0005-0000-0000-000018800000}"/>
    <cellStyle name="SAPBEXresItemX 4 2 5 3" xfId="34400" xr:uid="{00000000-0005-0000-0000-000019800000}"/>
    <cellStyle name="SAPBEXresItemX 4 2 6" xfId="15072" xr:uid="{00000000-0005-0000-0000-00001A800000}"/>
    <cellStyle name="SAPBEXresItemX 4 2 6 2" xfId="28909" xr:uid="{00000000-0005-0000-0000-00001B800000}"/>
    <cellStyle name="SAPBEXresItemX 4 2 7" xfId="21230" xr:uid="{00000000-0005-0000-0000-00001C800000}"/>
    <cellStyle name="SAPBEXresItemX 4 2 7 2" xfId="34693" xr:uid="{00000000-0005-0000-0000-00001D800000}"/>
    <cellStyle name="SAPBEXresItemX 4 2 8" xfId="26982" xr:uid="{00000000-0005-0000-0000-00001E800000}"/>
    <cellStyle name="SAPBEXresItemX 4 3" xfId="5513" xr:uid="{00000000-0005-0000-0000-00001F800000}"/>
    <cellStyle name="SAPBEXresItemX 4 3 2" xfId="6600" xr:uid="{00000000-0005-0000-0000-000020800000}"/>
    <cellStyle name="SAPBEXresItemX 4 3 2 2" xfId="19950" xr:uid="{00000000-0005-0000-0000-000021800000}"/>
    <cellStyle name="SAPBEXresItemX 4 3 2 2 2" xfId="25720" xr:uid="{00000000-0005-0000-0000-000022800000}"/>
    <cellStyle name="SAPBEXresItemX 4 3 2 2 3" xfId="33423" xr:uid="{00000000-0005-0000-0000-000023800000}"/>
    <cellStyle name="SAPBEXresItemX 4 3 2 3" xfId="17696" xr:uid="{00000000-0005-0000-0000-000024800000}"/>
    <cellStyle name="SAPBEXresItemX 4 3 2 3 2" xfId="23511" xr:uid="{00000000-0005-0000-0000-000025800000}"/>
    <cellStyle name="SAPBEXresItemX 4 3 2 3 2 2" xfId="36974" xr:uid="{00000000-0005-0000-0000-000026800000}"/>
    <cellStyle name="SAPBEXresItemX 4 3 2 3 3" xfId="31202" xr:uid="{00000000-0005-0000-0000-000027800000}"/>
    <cellStyle name="SAPBEXresItemX 4 3 2 4" xfId="16429" xr:uid="{00000000-0005-0000-0000-000028800000}"/>
    <cellStyle name="SAPBEXresItemX 4 3 2 4 2" xfId="30055" xr:uid="{00000000-0005-0000-0000-000029800000}"/>
    <cellStyle name="SAPBEXresItemX 4 3 2 5" xfId="22377" xr:uid="{00000000-0005-0000-0000-00002A800000}"/>
    <cellStyle name="SAPBEXresItemX 4 3 2 5 2" xfId="35840" xr:uid="{00000000-0005-0000-0000-00002B800000}"/>
    <cellStyle name="SAPBEXresItemX 4 3 2 6" xfId="28129" xr:uid="{00000000-0005-0000-0000-00002C800000}"/>
    <cellStyle name="SAPBEXresItemX 4 3 3" xfId="18999" xr:uid="{00000000-0005-0000-0000-00002D800000}"/>
    <cellStyle name="SAPBEXresItemX 4 3 3 2" xfId="24771" xr:uid="{00000000-0005-0000-0000-00002E800000}"/>
    <cellStyle name="SAPBEXresItemX 4 3 3 3" xfId="32473" xr:uid="{00000000-0005-0000-0000-00002F800000}"/>
    <cellStyle name="SAPBEXresItemX 4 3 4" xfId="17008" xr:uid="{00000000-0005-0000-0000-000030800000}"/>
    <cellStyle name="SAPBEXresItemX 4 3 4 2" xfId="22854" xr:uid="{00000000-0005-0000-0000-000031800000}"/>
    <cellStyle name="SAPBEXresItemX 4 3 4 2 2" xfId="36317" xr:uid="{00000000-0005-0000-0000-000032800000}"/>
    <cellStyle name="SAPBEXresItemX 4 3 4 3" xfId="30535" xr:uid="{00000000-0005-0000-0000-000033800000}"/>
    <cellStyle name="SAPBEXresItemX 4 3 5" xfId="15343" xr:uid="{00000000-0005-0000-0000-000034800000}"/>
    <cellStyle name="SAPBEXresItemX 4 3 5 2" xfId="29157" xr:uid="{00000000-0005-0000-0000-000035800000}"/>
    <cellStyle name="SAPBEXresItemX 4 3 6" xfId="21478" xr:uid="{00000000-0005-0000-0000-000036800000}"/>
    <cellStyle name="SAPBEXresItemX 4 3 6 2" xfId="34941" xr:uid="{00000000-0005-0000-0000-000037800000}"/>
    <cellStyle name="SAPBEXresItemX 4 3 7" xfId="27230" xr:uid="{00000000-0005-0000-0000-000038800000}"/>
    <cellStyle name="SAPBEXresItemX 4 4" xfId="6073" xr:uid="{00000000-0005-0000-0000-000039800000}"/>
    <cellStyle name="SAPBEXresItemX 4 4 2" xfId="19480" xr:uid="{00000000-0005-0000-0000-00003A800000}"/>
    <cellStyle name="SAPBEXresItemX 4 4 2 2" xfId="25250" xr:uid="{00000000-0005-0000-0000-00003B800000}"/>
    <cellStyle name="SAPBEXresItemX 4 4 2 3" xfId="32953" xr:uid="{00000000-0005-0000-0000-00003C800000}"/>
    <cellStyle name="SAPBEXresItemX 4 4 3" xfId="18308" xr:uid="{00000000-0005-0000-0000-00003D800000}"/>
    <cellStyle name="SAPBEXresItemX 4 4 3 2" xfId="24089" xr:uid="{00000000-0005-0000-0000-00003E800000}"/>
    <cellStyle name="SAPBEXresItemX 4 4 3 3" xfId="31790" xr:uid="{00000000-0005-0000-0000-00003F800000}"/>
    <cellStyle name="SAPBEXresItemX 4 4 4" xfId="15902" xr:uid="{00000000-0005-0000-0000-000040800000}"/>
    <cellStyle name="SAPBEXresItemX 4 4 4 2" xfId="29605" xr:uid="{00000000-0005-0000-0000-000041800000}"/>
    <cellStyle name="SAPBEXresItemX 4 4 5" xfId="21927" xr:uid="{00000000-0005-0000-0000-000042800000}"/>
    <cellStyle name="SAPBEXresItemX 4 4 5 2" xfId="35390" xr:uid="{00000000-0005-0000-0000-000043800000}"/>
    <cellStyle name="SAPBEXresItemX 4 4 6" xfId="27679" xr:uid="{00000000-0005-0000-0000-000044800000}"/>
    <cellStyle name="SAPBEXresItemX 4 5" xfId="18440" xr:uid="{00000000-0005-0000-0000-000045800000}"/>
    <cellStyle name="SAPBEXresItemX 4 5 2" xfId="24215" xr:uid="{00000000-0005-0000-0000-000046800000}"/>
    <cellStyle name="SAPBEXresItemX 4 5 3" xfId="31916" xr:uid="{00000000-0005-0000-0000-000047800000}"/>
    <cellStyle name="SAPBEXresItemX 4 6" xfId="20800" xr:uid="{00000000-0005-0000-0000-000048800000}"/>
    <cellStyle name="SAPBEXresItemX 4 6 2" xfId="26561" xr:uid="{00000000-0005-0000-0000-000049800000}"/>
    <cellStyle name="SAPBEXresItemX 4 6 3" xfId="34266" xr:uid="{00000000-0005-0000-0000-00004A800000}"/>
    <cellStyle name="SAPBEXresItemX 4 7" xfId="14774" xr:uid="{00000000-0005-0000-0000-00004B800000}"/>
    <cellStyle name="SAPBEXresItemX 4 7 2" xfId="28685" xr:uid="{00000000-0005-0000-0000-00004C800000}"/>
    <cellStyle name="SAPBEXresItemX 4 8" xfId="21027" xr:uid="{00000000-0005-0000-0000-00004D800000}"/>
    <cellStyle name="SAPBEXresItemX 4 8 2" xfId="34490" xr:uid="{00000000-0005-0000-0000-00004E800000}"/>
    <cellStyle name="SAPBEXresItemX 4 9" xfId="26781" xr:uid="{00000000-0005-0000-0000-00004F800000}"/>
    <cellStyle name="SAPBEXresItemX 5" xfId="5073" xr:uid="{00000000-0005-0000-0000-000050800000}"/>
    <cellStyle name="SAPBEXresItemX 5 10" xfId="10678" xr:uid="{00000000-0005-0000-0000-000051800000}"/>
    <cellStyle name="SAPBEXresItemX 5 2" xfId="5661" xr:uid="{00000000-0005-0000-0000-000052800000}"/>
    <cellStyle name="SAPBEXresItemX 5 2 2" xfId="6748" xr:uid="{00000000-0005-0000-0000-000053800000}"/>
    <cellStyle name="SAPBEXresItemX 5 2 2 2" xfId="20070" xr:uid="{00000000-0005-0000-0000-000054800000}"/>
    <cellStyle name="SAPBEXresItemX 5 2 2 2 2" xfId="25840" xr:uid="{00000000-0005-0000-0000-000055800000}"/>
    <cellStyle name="SAPBEXresItemX 5 2 2 2 3" xfId="33543" xr:uid="{00000000-0005-0000-0000-000056800000}"/>
    <cellStyle name="SAPBEXresItemX 5 2 2 3" xfId="18501" xr:uid="{00000000-0005-0000-0000-000057800000}"/>
    <cellStyle name="SAPBEXresItemX 5 2 2 3 2" xfId="24276" xr:uid="{00000000-0005-0000-0000-000058800000}"/>
    <cellStyle name="SAPBEXresItemX 5 2 2 3 3" xfId="31977" xr:uid="{00000000-0005-0000-0000-000059800000}"/>
    <cellStyle name="SAPBEXresItemX 5 2 2 4" xfId="16576" xr:uid="{00000000-0005-0000-0000-00005A800000}"/>
    <cellStyle name="SAPBEXresItemX 5 2 2 4 2" xfId="30164" xr:uid="{00000000-0005-0000-0000-00005B800000}"/>
    <cellStyle name="SAPBEXresItemX 5 2 2 5" xfId="22487" xr:uid="{00000000-0005-0000-0000-00005C800000}"/>
    <cellStyle name="SAPBEXresItemX 5 2 2 5 2" xfId="35950" xr:uid="{00000000-0005-0000-0000-00005D800000}"/>
    <cellStyle name="SAPBEXresItemX 5 2 2 6" xfId="28239" xr:uid="{00000000-0005-0000-0000-00005E800000}"/>
    <cellStyle name="SAPBEXresItemX 5 2 2 7" xfId="11699" xr:uid="{00000000-0005-0000-0000-00005F800000}"/>
    <cellStyle name="SAPBEXresItemX 5 2 3" xfId="19120" xr:uid="{00000000-0005-0000-0000-000060800000}"/>
    <cellStyle name="SAPBEXresItemX 5 2 3 2" xfId="24892" xr:uid="{00000000-0005-0000-0000-000061800000}"/>
    <cellStyle name="SAPBEXresItemX 5 2 3 3" xfId="32594" xr:uid="{00000000-0005-0000-0000-000062800000}"/>
    <cellStyle name="SAPBEXresItemX 5 2 4" xfId="17564" xr:uid="{00000000-0005-0000-0000-000063800000}"/>
    <cellStyle name="SAPBEXresItemX 5 2 4 2" xfId="23384" xr:uid="{00000000-0005-0000-0000-000064800000}"/>
    <cellStyle name="SAPBEXresItemX 5 2 4 2 2" xfId="36847" xr:uid="{00000000-0005-0000-0000-000065800000}"/>
    <cellStyle name="SAPBEXresItemX 5 2 4 3" xfId="31073" xr:uid="{00000000-0005-0000-0000-000066800000}"/>
    <cellStyle name="SAPBEXresItemX 5 2 5" xfId="15490" xr:uid="{00000000-0005-0000-0000-000067800000}"/>
    <cellStyle name="SAPBEXresItemX 5 2 5 2" xfId="29266" xr:uid="{00000000-0005-0000-0000-000068800000}"/>
    <cellStyle name="SAPBEXresItemX 5 2 6" xfId="21588" xr:uid="{00000000-0005-0000-0000-000069800000}"/>
    <cellStyle name="SAPBEXresItemX 5 2 6 2" xfId="35051" xr:uid="{00000000-0005-0000-0000-00006A800000}"/>
    <cellStyle name="SAPBEXresItemX 5 2 7" xfId="27340" xr:uid="{00000000-0005-0000-0000-00006B800000}"/>
    <cellStyle name="SAPBEXresItemX 5 2 8" xfId="11038" xr:uid="{00000000-0005-0000-0000-00006C800000}"/>
    <cellStyle name="SAPBEXresItemX 5 3" xfId="5834" xr:uid="{00000000-0005-0000-0000-00006D800000}"/>
    <cellStyle name="SAPBEXresItemX 5 3 2" xfId="6921" xr:uid="{00000000-0005-0000-0000-00006E800000}"/>
    <cellStyle name="SAPBEXresItemX 5 3 2 2" xfId="20217" xr:uid="{00000000-0005-0000-0000-00006F800000}"/>
    <cellStyle name="SAPBEXresItemX 5 3 2 2 2" xfId="25987" xr:uid="{00000000-0005-0000-0000-000070800000}"/>
    <cellStyle name="SAPBEXresItemX 5 3 2 2 3" xfId="33690" xr:uid="{00000000-0005-0000-0000-000071800000}"/>
    <cellStyle name="SAPBEXresItemX 5 3 2 3" xfId="20669" xr:uid="{00000000-0005-0000-0000-000072800000}"/>
    <cellStyle name="SAPBEXresItemX 5 3 2 3 2" xfId="26432" xr:uid="{00000000-0005-0000-0000-000073800000}"/>
    <cellStyle name="SAPBEXresItemX 5 3 2 3 3" xfId="34137" xr:uid="{00000000-0005-0000-0000-000074800000}"/>
    <cellStyle name="SAPBEXresItemX 5 3 2 4" xfId="16749" xr:uid="{00000000-0005-0000-0000-000075800000}"/>
    <cellStyle name="SAPBEXresItemX 5 3 2 4 2" xfId="30302" xr:uid="{00000000-0005-0000-0000-000076800000}"/>
    <cellStyle name="SAPBEXresItemX 5 3 2 5" xfId="22625" xr:uid="{00000000-0005-0000-0000-000077800000}"/>
    <cellStyle name="SAPBEXresItemX 5 3 2 5 2" xfId="36088" xr:uid="{00000000-0005-0000-0000-000078800000}"/>
    <cellStyle name="SAPBEXresItemX 5 3 2 6" xfId="28377" xr:uid="{00000000-0005-0000-0000-000079800000}"/>
    <cellStyle name="SAPBEXresItemX 5 3 2 7" xfId="11800" xr:uid="{00000000-0005-0000-0000-00007A800000}"/>
    <cellStyle name="SAPBEXresItemX 5 3 3" xfId="19268" xr:uid="{00000000-0005-0000-0000-00007B800000}"/>
    <cellStyle name="SAPBEXresItemX 5 3 3 2" xfId="25039" xr:uid="{00000000-0005-0000-0000-00007C800000}"/>
    <cellStyle name="SAPBEXresItemX 5 3 3 3" xfId="32741" xr:uid="{00000000-0005-0000-0000-00007D800000}"/>
    <cellStyle name="SAPBEXresItemX 5 3 4" xfId="20781" xr:uid="{00000000-0005-0000-0000-00007E800000}"/>
    <cellStyle name="SAPBEXresItemX 5 3 4 2" xfId="26542" xr:uid="{00000000-0005-0000-0000-00007F800000}"/>
    <cellStyle name="SAPBEXresItemX 5 3 4 3" xfId="34247" xr:uid="{00000000-0005-0000-0000-000080800000}"/>
    <cellStyle name="SAPBEXresItemX 5 3 5" xfId="15663" xr:uid="{00000000-0005-0000-0000-000081800000}"/>
    <cellStyle name="SAPBEXresItemX 5 3 5 2" xfId="29404" xr:uid="{00000000-0005-0000-0000-000082800000}"/>
    <cellStyle name="SAPBEXresItemX 5 3 6" xfId="21726" xr:uid="{00000000-0005-0000-0000-000083800000}"/>
    <cellStyle name="SAPBEXresItemX 5 3 6 2" xfId="35189" xr:uid="{00000000-0005-0000-0000-000084800000}"/>
    <cellStyle name="SAPBEXresItemX 5 3 7" xfId="27478" xr:uid="{00000000-0005-0000-0000-000085800000}"/>
    <cellStyle name="SAPBEXresItemX 5 3 8" xfId="11139" xr:uid="{00000000-0005-0000-0000-000086800000}"/>
    <cellStyle name="SAPBEXresItemX 5 4" xfId="6165" xr:uid="{00000000-0005-0000-0000-000087800000}"/>
    <cellStyle name="SAPBEXresItemX 5 4 2" xfId="19557" xr:uid="{00000000-0005-0000-0000-000088800000}"/>
    <cellStyle name="SAPBEXresItemX 5 4 2 2" xfId="25327" xr:uid="{00000000-0005-0000-0000-000089800000}"/>
    <cellStyle name="SAPBEXresItemX 5 4 2 3" xfId="33030" xr:uid="{00000000-0005-0000-0000-00008A800000}"/>
    <cellStyle name="SAPBEXresItemX 5 4 3" xfId="17882" xr:uid="{00000000-0005-0000-0000-00008B800000}"/>
    <cellStyle name="SAPBEXresItemX 5 4 3 2" xfId="23693" xr:uid="{00000000-0005-0000-0000-00008C800000}"/>
    <cellStyle name="SAPBEXresItemX 5 4 3 2 2" xfId="37156" xr:uid="{00000000-0005-0000-0000-00008D800000}"/>
    <cellStyle name="SAPBEXresItemX 5 4 3 3" xfId="31386" xr:uid="{00000000-0005-0000-0000-00008E800000}"/>
    <cellStyle name="SAPBEXresItemX 5 4 4" xfId="15994" xr:uid="{00000000-0005-0000-0000-00008F800000}"/>
    <cellStyle name="SAPBEXresItemX 5 4 4 2" xfId="29677" xr:uid="{00000000-0005-0000-0000-000090800000}"/>
    <cellStyle name="SAPBEXresItemX 5 4 5" xfId="21999" xr:uid="{00000000-0005-0000-0000-000091800000}"/>
    <cellStyle name="SAPBEXresItemX 5 4 5 2" xfId="35462" xr:uid="{00000000-0005-0000-0000-000092800000}"/>
    <cellStyle name="SAPBEXresItemX 5 4 6" xfId="27751" xr:uid="{00000000-0005-0000-0000-000093800000}"/>
    <cellStyle name="SAPBEXresItemX 5 4 7" xfId="11341" xr:uid="{00000000-0005-0000-0000-000094800000}"/>
    <cellStyle name="SAPBEXresItemX 5 5" xfId="18605" xr:uid="{00000000-0005-0000-0000-000095800000}"/>
    <cellStyle name="SAPBEXresItemX 5 5 2" xfId="24377" xr:uid="{00000000-0005-0000-0000-000096800000}"/>
    <cellStyle name="SAPBEXresItemX 5 5 3" xfId="32079" xr:uid="{00000000-0005-0000-0000-000097800000}"/>
    <cellStyle name="SAPBEXresItemX 5 6" xfId="18541" xr:uid="{00000000-0005-0000-0000-000098800000}"/>
    <cellStyle name="SAPBEXresItemX 5 6 2" xfId="24314" xr:uid="{00000000-0005-0000-0000-000099800000}"/>
    <cellStyle name="SAPBEXresItemX 5 6 3" xfId="32015" xr:uid="{00000000-0005-0000-0000-00009A800000}"/>
    <cellStyle name="SAPBEXresItemX 5 7" xfId="14903" xr:uid="{00000000-0005-0000-0000-00009B800000}"/>
    <cellStyle name="SAPBEXresItemX 5 7 2" xfId="28777" xr:uid="{00000000-0005-0000-0000-00009C800000}"/>
    <cellStyle name="SAPBEXresItemX 5 8" xfId="21098" xr:uid="{00000000-0005-0000-0000-00009D800000}"/>
    <cellStyle name="SAPBEXresItemX 5 8 2" xfId="34561" xr:uid="{00000000-0005-0000-0000-00009E800000}"/>
    <cellStyle name="SAPBEXresItemX 5 9" xfId="26852" xr:uid="{00000000-0005-0000-0000-00009F800000}"/>
    <cellStyle name="SAPBEXresItemX 6" xfId="5279" xr:uid="{00000000-0005-0000-0000-0000A0800000}"/>
    <cellStyle name="SAPBEXresItemX 6 2" xfId="6366" xr:uid="{00000000-0005-0000-0000-0000A1800000}"/>
    <cellStyle name="SAPBEXresItemX 6 2 2" xfId="19733" xr:uid="{00000000-0005-0000-0000-0000A2800000}"/>
    <cellStyle name="SAPBEXresItemX 6 2 2 2" xfId="25503" xr:uid="{00000000-0005-0000-0000-0000A3800000}"/>
    <cellStyle name="SAPBEXresItemX 6 2 2 3" xfId="33206" xr:uid="{00000000-0005-0000-0000-0000A4800000}"/>
    <cellStyle name="SAPBEXresItemX 6 2 3" xfId="17951" xr:uid="{00000000-0005-0000-0000-0000A5800000}"/>
    <cellStyle name="SAPBEXresItemX 6 2 3 2" xfId="23760" xr:uid="{00000000-0005-0000-0000-0000A6800000}"/>
    <cellStyle name="SAPBEXresItemX 6 2 3 2 2" xfId="37223" xr:uid="{00000000-0005-0000-0000-0000A7800000}"/>
    <cellStyle name="SAPBEXresItemX 6 2 3 3" xfId="31455" xr:uid="{00000000-0005-0000-0000-0000A8800000}"/>
    <cellStyle name="SAPBEXresItemX 6 2 4" xfId="16195" xr:uid="{00000000-0005-0000-0000-0000A9800000}"/>
    <cellStyle name="SAPBEXresItemX 6 2 4 2" xfId="29843" xr:uid="{00000000-0005-0000-0000-0000AA800000}"/>
    <cellStyle name="SAPBEXresItemX 6 2 5" xfId="22165" xr:uid="{00000000-0005-0000-0000-0000AB800000}"/>
    <cellStyle name="SAPBEXresItemX 6 2 5 2" xfId="35628" xr:uid="{00000000-0005-0000-0000-0000AC800000}"/>
    <cellStyle name="SAPBEXresItemX 6 2 6" xfId="27917" xr:uid="{00000000-0005-0000-0000-0000AD800000}"/>
    <cellStyle name="SAPBEXresItemX 6 2 7" xfId="11479" xr:uid="{00000000-0005-0000-0000-0000AE800000}"/>
    <cellStyle name="SAPBEXresItemX 6 3" xfId="18781" xr:uid="{00000000-0005-0000-0000-0000AF800000}"/>
    <cellStyle name="SAPBEXresItemX 6 3 2" xfId="24553" xr:uid="{00000000-0005-0000-0000-0000B0800000}"/>
    <cellStyle name="SAPBEXresItemX 6 3 3" xfId="32255" xr:uid="{00000000-0005-0000-0000-0000B1800000}"/>
    <cellStyle name="SAPBEXresItemX 6 4" xfId="18315" xr:uid="{00000000-0005-0000-0000-0000B2800000}"/>
    <cellStyle name="SAPBEXresItemX 6 4 2" xfId="24095" xr:uid="{00000000-0005-0000-0000-0000B3800000}"/>
    <cellStyle name="SAPBEXresItemX 6 4 3" xfId="31796" xr:uid="{00000000-0005-0000-0000-0000B4800000}"/>
    <cellStyle name="SAPBEXresItemX 6 5" xfId="15109" xr:uid="{00000000-0005-0000-0000-0000B5800000}"/>
    <cellStyle name="SAPBEXresItemX 6 5 2" xfId="28945" xr:uid="{00000000-0005-0000-0000-0000B6800000}"/>
    <cellStyle name="SAPBEXresItemX 6 6" xfId="21266" xr:uid="{00000000-0005-0000-0000-0000B7800000}"/>
    <cellStyle name="SAPBEXresItemX 6 6 2" xfId="34729" xr:uid="{00000000-0005-0000-0000-0000B8800000}"/>
    <cellStyle name="SAPBEXresItemX 6 7" xfId="27018" xr:uid="{00000000-0005-0000-0000-0000B9800000}"/>
    <cellStyle name="SAPBEXresItemX 6 8" xfId="10818" xr:uid="{00000000-0005-0000-0000-0000BA800000}"/>
    <cellStyle name="SAPBEXresItemX 7" xfId="5771" xr:uid="{00000000-0005-0000-0000-0000BB800000}"/>
    <cellStyle name="SAPBEXresItemX 7 2" xfId="6858" xr:uid="{00000000-0005-0000-0000-0000BC800000}"/>
    <cellStyle name="SAPBEXresItemX 7 2 2" xfId="20161" xr:uid="{00000000-0005-0000-0000-0000BD800000}"/>
    <cellStyle name="SAPBEXresItemX 7 2 2 2" xfId="25931" xr:uid="{00000000-0005-0000-0000-0000BE800000}"/>
    <cellStyle name="SAPBEXresItemX 7 2 2 3" xfId="33634" xr:uid="{00000000-0005-0000-0000-0000BF800000}"/>
    <cellStyle name="SAPBEXresItemX 7 2 3" xfId="17966" xr:uid="{00000000-0005-0000-0000-0000C0800000}"/>
    <cellStyle name="SAPBEXresItemX 7 2 3 2" xfId="23774" xr:uid="{00000000-0005-0000-0000-0000C1800000}"/>
    <cellStyle name="SAPBEXresItemX 7 2 3 2 2" xfId="37237" xr:uid="{00000000-0005-0000-0000-0000C2800000}"/>
    <cellStyle name="SAPBEXresItemX 7 2 3 3" xfId="31470" xr:uid="{00000000-0005-0000-0000-0000C3800000}"/>
    <cellStyle name="SAPBEXresItemX 7 2 4" xfId="16686" xr:uid="{00000000-0005-0000-0000-0000C4800000}"/>
    <cellStyle name="SAPBEXresItemX 7 2 4 2" xfId="30248" xr:uid="{00000000-0005-0000-0000-0000C5800000}"/>
    <cellStyle name="SAPBEXresItemX 7 2 5" xfId="22571" xr:uid="{00000000-0005-0000-0000-0000C6800000}"/>
    <cellStyle name="SAPBEXresItemX 7 2 5 2" xfId="36034" xr:uid="{00000000-0005-0000-0000-0000C7800000}"/>
    <cellStyle name="SAPBEXresItemX 7 2 6" xfId="28323" xr:uid="{00000000-0005-0000-0000-0000C8800000}"/>
    <cellStyle name="SAPBEXresItemX 7 2 7" xfId="11765" xr:uid="{00000000-0005-0000-0000-0000C9800000}"/>
    <cellStyle name="SAPBEXresItemX 7 3" xfId="19212" xr:uid="{00000000-0005-0000-0000-0000CA800000}"/>
    <cellStyle name="SAPBEXresItemX 7 3 2" xfId="24983" xr:uid="{00000000-0005-0000-0000-0000CB800000}"/>
    <cellStyle name="SAPBEXresItemX 7 3 3" xfId="32685" xr:uid="{00000000-0005-0000-0000-0000CC800000}"/>
    <cellStyle name="SAPBEXresItemX 7 4" xfId="17777" xr:uid="{00000000-0005-0000-0000-0000CD800000}"/>
    <cellStyle name="SAPBEXresItemX 7 4 2" xfId="23592" xr:uid="{00000000-0005-0000-0000-0000CE800000}"/>
    <cellStyle name="SAPBEXresItemX 7 4 2 2" xfId="37055" xr:uid="{00000000-0005-0000-0000-0000CF800000}"/>
    <cellStyle name="SAPBEXresItemX 7 4 3" xfId="31283" xr:uid="{00000000-0005-0000-0000-0000D0800000}"/>
    <cellStyle name="SAPBEXresItemX 7 5" xfId="15600" xr:uid="{00000000-0005-0000-0000-0000D1800000}"/>
    <cellStyle name="SAPBEXresItemX 7 5 2" xfId="29350" xr:uid="{00000000-0005-0000-0000-0000D2800000}"/>
    <cellStyle name="SAPBEXresItemX 7 6" xfId="21672" xr:uid="{00000000-0005-0000-0000-0000D3800000}"/>
    <cellStyle name="SAPBEXresItemX 7 6 2" xfId="35135" xr:uid="{00000000-0005-0000-0000-0000D4800000}"/>
    <cellStyle name="SAPBEXresItemX 7 7" xfId="27424" xr:uid="{00000000-0005-0000-0000-0000D5800000}"/>
    <cellStyle name="SAPBEXresItemX 7 8" xfId="11104" xr:uid="{00000000-0005-0000-0000-0000D6800000}"/>
    <cellStyle name="SAPBEXresItemX 8" xfId="17040" xr:uid="{00000000-0005-0000-0000-0000D7800000}"/>
    <cellStyle name="SAPBEXresItemX 8 2" xfId="22886" xr:uid="{00000000-0005-0000-0000-0000D8800000}"/>
    <cellStyle name="SAPBEXresItemX 8 2 2" xfId="36349" xr:uid="{00000000-0005-0000-0000-0000D9800000}"/>
    <cellStyle name="SAPBEXresItemX 8 3" xfId="30567" xr:uid="{00000000-0005-0000-0000-0000DA800000}"/>
    <cellStyle name="SAPBEXresItemX 9" xfId="19190" xr:uid="{00000000-0005-0000-0000-0000DB800000}"/>
    <cellStyle name="SAPBEXresItemX 9 2" xfId="24961" xr:uid="{00000000-0005-0000-0000-0000DC800000}"/>
    <cellStyle name="SAPBEXresItemX 9 3" xfId="32663" xr:uid="{00000000-0005-0000-0000-0000DD800000}"/>
    <cellStyle name="SAPBEXstdData" xfId="409" xr:uid="{00000000-0005-0000-0000-0000DE800000}"/>
    <cellStyle name="SAPBEXstdData 2" xfId="653" xr:uid="{00000000-0005-0000-0000-0000DF800000}"/>
    <cellStyle name="SAPBEXstdData 2 2" xfId="5105" xr:uid="{00000000-0005-0000-0000-0000E0800000}"/>
    <cellStyle name="SAPBEXstdData 2 2 10" xfId="10709" xr:uid="{00000000-0005-0000-0000-0000E1800000}"/>
    <cellStyle name="SAPBEXstdData 2 2 2" xfId="5693" xr:uid="{00000000-0005-0000-0000-0000E2800000}"/>
    <cellStyle name="SAPBEXstdData 2 2 2 2" xfId="6780" xr:uid="{00000000-0005-0000-0000-0000E3800000}"/>
    <cellStyle name="SAPBEXstdData 2 2 2 2 2" xfId="20102" xr:uid="{00000000-0005-0000-0000-0000E4800000}"/>
    <cellStyle name="SAPBEXstdData 2 2 2 2 2 2" xfId="25872" xr:uid="{00000000-0005-0000-0000-0000E5800000}"/>
    <cellStyle name="SAPBEXstdData 2 2 2 2 2 3" xfId="33575" xr:uid="{00000000-0005-0000-0000-0000E6800000}"/>
    <cellStyle name="SAPBEXstdData 2 2 2 2 3" xfId="18535" xr:uid="{00000000-0005-0000-0000-0000E7800000}"/>
    <cellStyle name="SAPBEXstdData 2 2 2 2 3 2" xfId="24308" xr:uid="{00000000-0005-0000-0000-0000E8800000}"/>
    <cellStyle name="SAPBEXstdData 2 2 2 2 3 3" xfId="32009" xr:uid="{00000000-0005-0000-0000-0000E9800000}"/>
    <cellStyle name="SAPBEXstdData 2 2 2 2 4" xfId="16608" xr:uid="{00000000-0005-0000-0000-0000EA800000}"/>
    <cellStyle name="SAPBEXstdData 2 2 2 2 4 2" xfId="30195" xr:uid="{00000000-0005-0000-0000-0000EB800000}"/>
    <cellStyle name="SAPBEXstdData 2 2 2 2 5" xfId="22518" xr:uid="{00000000-0005-0000-0000-0000EC800000}"/>
    <cellStyle name="SAPBEXstdData 2 2 2 2 5 2" xfId="35981" xr:uid="{00000000-0005-0000-0000-0000ED800000}"/>
    <cellStyle name="SAPBEXstdData 2 2 2 2 6" xfId="28270" xr:uid="{00000000-0005-0000-0000-0000EE800000}"/>
    <cellStyle name="SAPBEXstdData 2 2 2 2 7" xfId="11730" xr:uid="{00000000-0005-0000-0000-0000EF800000}"/>
    <cellStyle name="SAPBEXstdData 2 2 2 3" xfId="19152" xr:uid="{00000000-0005-0000-0000-0000F0800000}"/>
    <cellStyle name="SAPBEXstdData 2 2 2 3 2" xfId="24923" xr:uid="{00000000-0005-0000-0000-0000F1800000}"/>
    <cellStyle name="SAPBEXstdData 2 2 2 3 3" xfId="32625" xr:uid="{00000000-0005-0000-0000-0000F2800000}"/>
    <cellStyle name="SAPBEXstdData 2 2 2 4" xfId="17498" xr:uid="{00000000-0005-0000-0000-0000F3800000}"/>
    <cellStyle name="SAPBEXstdData 2 2 2 4 2" xfId="23321" xr:uid="{00000000-0005-0000-0000-0000F4800000}"/>
    <cellStyle name="SAPBEXstdData 2 2 2 4 2 2" xfId="36784" xr:uid="{00000000-0005-0000-0000-0000F5800000}"/>
    <cellStyle name="SAPBEXstdData 2 2 2 4 3" xfId="31009" xr:uid="{00000000-0005-0000-0000-0000F6800000}"/>
    <cellStyle name="SAPBEXstdData 2 2 2 5" xfId="15522" xr:uid="{00000000-0005-0000-0000-0000F7800000}"/>
    <cellStyle name="SAPBEXstdData 2 2 2 5 2" xfId="29297" xr:uid="{00000000-0005-0000-0000-0000F8800000}"/>
    <cellStyle name="SAPBEXstdData 2 2 2 6" xfId="21619" xr:uid="{00000000-0005-0000-0000-0000F9800000}"/>
    <cellStyle name="SAPBEXstdData 2 2 2 6 2" xfId="35082" xr:uid="{00000000-0005-0000-0000-0000FA800000}"/>
    <cellStyle name="SAPBEXstdData 2 2 2 7" xfId="27371" xr:uid="{00000000-0005-0000-0000-0000FB800000}"/>
    <cellStyle name="SAPBEXstdData 2 2 2 8" xfId="11069" xr:uid="{00000000-0005-0000-0000-0000FC800000}"/>
    <cellStyle name="SAPBEXstdData 2 2 3" xfId="5865" xr:uid="{00000000-0005-0000-0000-0000FD800000}"/>
    <cellStyle name="SAPBEXstdData 2 2 3 2" xfId="6952" xr:uid="{00000000-0005-0000-0000-0000FE800000}"/>
    <cellStyle name="SAPBEXstdData 2 2 3 2 2" xfId="20248" xr:uid="{00000000-0005-0000-0000-0000FF800000}"/>
    <cellStyle name="SAPBEXstdData 2 2 3 2 2 2" xfId="26018" xr:uid="{00000000-0005-0000-0000-000000810000}"/>
    <cellStyle name="SAPBEXstdData 2 2 3 2 2 3" xfId="33721" xr:uid="{00000000-0005-0000-0000-000001810000}"/>
    <cellStyle name="SAPBEXstdData 2 2 3 2 3" xfId="20530" xr:uid="{00000000-0005-0000-0000-000002810000}"/>
    <cellStyle name="SAPBEXstdData 2 2 3 2 3 2" xfId="26295" xr:uid="{00000000-0005-0000-0000-000003810000}"/>
    <cellStyle name="SAPBEXstdData 2 2 3 2 3 3" xfId="33999" xr:uid="{00000000-0005-0000-0000-000004810000}"/>
    <cellStyle name="SAPBEXstdData 2 2 3 2 4" xfId="16780" xr:uid="{00000000-0005-0000-0000-000005810000}"/>
    <cellStyle name="SAPBEXstdData 2 2 3 2 4 2" xfId="30333" xr:uid="{00000000-0005-0000-0000-000006810000}"/>
    <cellStyle name="SAPBEXstdData 2 2 3 2 5" xfId="22656" xr:uid="{00000000-0005-0000-0000-000007810000}"/>
    <cellStyle name="SAPBEXstdData 2 2 3 2 5 2" xfId="36119" xr:uid="{00000000-0005-0000-0000-000008810000}"/>
    <cellStyle name="SAPBEXstdData 2 2 3 2 6" xfId="28408" xr:uid="{00000000-0005-0000-0000-000009810000}"/>
    <cellStyle name="SAPBEXstdData 2 2 3 2 7" xfId="11831" xr:uid="{00000000-0005-0000-0000-00000A810000}"/>
    <cellStyle name="SAPBEXstdData 2 2 3 3" xfId="19299" xr:uid="{00000000-0005-0000-0000-00000B810000}"/>
    <cellStyle name="SAPBEXstdData 2 2 3 3 2" xfId="25070" xr:uid="{00000000-0005-0000-0000-00000C810000}"/>
    <cellStyle name="SAPBEXstdData 2 2 3 3 3" xfId="32772" xr:uid="{00000000-0005-0000-0000-00000D810000}"/>
    <cellStyle name="SAPBEXstdData 2 2 3 4" xfId="20715" xr:uid="{00000000-0005-0000-0000-00000E810000}"/>
    <cellStyle name="SAPBEXstdData 2 2 3 4 2" xfId="26478" xr:uid="{00000000-0005-0000-0000-00000F810000}"/>
    <cellStyle name="SAPBEXstdData 2 2 3 4 3" xfId="34183" xr:uid="{00000000-0005-0000-0000-000010810000}"/>
    <cellStyle name="SAPBEXstdData 2 2 3 5" xfId="15694" xr:uid="{00000000-0005-0000-0000-000011810000}"/>
    <cellStyle name="SAPBEXstdData 2 2 3 5 2" xfId="29435" xr:uid="{00000000-0005-0000-0000-000012810000}"/>
    <cellStyle name="SAPBEXstdData 2 2 3 6" xfId="21757" xr:uid="{00000000-0005-0000-0000-000013810000}"/>
    <cellStyle name="SAPBEXstdData 2 2 3 6 2" xfId="35220" xr:uid="{00000000-0005-0000-0000-000014810000}"/>
    <cellStyle name="SAPBEXstdData 2 2 3 7" xfId="27509" xr:uid="{00000000-0005-0000-0000-000015810000}"/>
    <cellStyle name="SAPBEXstdData 2 2 3 8" xfId="11170" xr:uid="{00000000-0005-0000-0000-000016810000}"/>
    <cellStyle name="SAPBEXstdData 2 2 4" xfId="6197" xr:uid="{00000000-0005-0000-0000-000017810000}"/>
    <cellStyle name="SAPBEXstdData 2 2 4 2" xfId="19588" xr:uid="{00000000-0005-0000-0000-000018810000}"/>
    <cellStyle name="SAPBEXstdData 2 2 4 2 2" xfId="25358" xr:uid="{00000000-0005-0000-0000-000019810000}"/>
    <cellStyle name="SAPBEXstdData 2 2 4 2 3" xfId="33061" xr:uid="{00000000-0005-0000-0000-00001A810000}"/>
    <cellStyle name="SAPBEXstdData 2 2 4 3" xfId="17378" xr:uid="{00000000-0005-0000-0000-00001B810000}"/>
    <cellStyle name="SAPBEXstdData 2 2 4 3 2" xfId="23205" xr:uid="{00000000-0005-0000-0000-00001C810000}"/>
    <cellStyle name="SAPBEXstdData 2 2 4 3 2 2" xfId="36668" xr:uid="{00000000-0005-0000-0000-00001D810000}"/>
    <cellStyle name="SAPBEXstdData 2 2 4 3 3" xfId="30893" xr:uid="{00000000-0005-0000-0000-00001E810000}"/>
    <cellStyle name="SAPBEXstdData 2 2 4 4" xfId="16026" xr:uid="{00000000-0005-0000-0000-00001F810000}"/>
    <cellStyle name="SAPBEXstdData 2 2 4 4 2" xfId="29708" xr:uid="{00000000-0005-0000-0000-000020810000}"/>
    <cellStyle name="SAPBEXstdData 2 2 4 5" xfId="22030" xr:uid="{00000000-0005-0000-0000-000021810000}"/>
    <cellStyle name="SAPBEXstdData 2 2 4 5 2" xfId="35493" xr:uid="{00000000-0005-0000-0000-000022810000}"/>
    <cellStyle name="SAPBEXstdData 2 2 4 6" xfId="27782" xr:uid="{00000000-0005-0000-0000-000023810000}"/>
    <cellStyle name="SAPBEXstdData 2 2 4 7" xfId="11372" xr:uid="{00000000-0005-0000-0000-000024810000}"/>
    <cellStyle name="SAPBEXstdData 2 2 5" xfId="18636" xr:uid="{00000000-0005-0000-0000-000025810000}"/>
    <cellStyle name="SAPBEXstdData 2 2 5 2" xfId="24408" xr:uid="{00000000-0005-0000-0000-000026810000}"/>
    <cellStyle name="SAPBEXstdData 2 2 5 3" xfId="32110" xr:uid="{00000000-0005-0000-0000-000027810000}"/>
    <cellStyle name="SAPBEXstdData 2 2 6" xfId="20003" xr:uid="{00000000-0005-0000-0000-000028810000}"/>
    <cellStyle name="SAPBEXstdData 2 2 6 2" xfId="25773" xr:uid="{00000000-0005-0000-0000-000029810000}"/>
    <cellStyle name="SAPBEXstdData 2 2 6 3" xfId="33476" xr:uid="{00000000-0005-0000-0000-00002A810000}"/>
    <cellStyle name="SAPBEXstdData 2 2 7" xfId="14935" xr:uid="{00000000-0005-0000-0000-00002B810000}"/>
    <cellStyle name="SAPBEXstdData 2 2 7 2" xfId="28808" xr:uid="{00000000-0005-0000-0000-00002C810000}"/>
    <cellStyle name="SAPBEXstdData 2 2 8" xfId="21129" xr:uid="{00000000-0005-0000-0000-00002D810000}"/>
    <cellStyle name="SAPBEXstdData 2 2 8 2" xfId="34592" xr:uid="{00000000-0005-0000-0000-00002E810000}"/>
    <cellStyle name="SAPBEXstdData 2 2 9" xfId="26883" xr:uid="{00000000-0005-0000-0000-00002F810000}"/>
    <cellStyle name="SAPBEXstdData 2 3" xfId="5322" xr:uid="{00000000-0005-0000-0000-000030810000}"/>
    <cellStyle name="SAPBEXstdData 2 3 2" xfId="6409" xr:uid="{00000000-0005-0000-0000-000031810000}"/>
    <cellStyle name="SAPBEXstdData 2 3 2 2" xfId="19775" xr:uid="{00000000-0005-0000-0000-000032810000}"/>
    <cellStyle name="SAPBEXstdData 2 3 2 2 2" xfId="25545" xr:uid="{00000000-0005-0000-0000-000033810000}"/>
    <cellStyle name="SAPBEXstdData 2 3 2 2 3" xfId="33248" xr:uid="{00000000-0005-0000-0000-000034810000}"/>
    <cellStyle name="SAPBEXstdData 2 3 2 3" xfId="18421" xr:uid="{00000000-0005-0000-0000-000035810000}"/>
    <cellStyle name="SAPBEXstdData 2 3 2 3 2" xfId="24197" xr:uid="{00000000-0005-0000-0000-000036810000}"/>
    <cellStyle name="SAPBEXstdData 2 3 2 3 3" xfId="31898" xr:uid="{00000000-0005-0000-0000-000037810000}"/>
    <cellStyle name="SAPBEXstdData 2 3 2 4" xfId="16238" xr:uid="{00000000-0005-0000-0000-000038810000}"/>
    <cellStyle name="SAPBEXstdData 2 3 2 4 2" xfId="29885" xr:uid="{00000000-0005-0000-0000-000039810000}"/>
    <cellStyle name="SAPBEXstdData 2 3 2 5" xfId="22207" xr:uid="{00000000-0005-0000-0000-00003A810000}"/>
    <cellStyle name="SAPBEXstdData 2 3 2 5 2" xfId="35670" xr:uid="{00000000-0005-0000-0000-00003B810000}"/>
    <cellStyle name="SAPBEXstdData 2 3 2 6" xfId="27959" xr:uid="{00000000-0005-0000-0000-00003C810000}"/>
    <cellStyle name="SAPBEXstdData 2 3 2 7" xfId="11521" xr:uid="{00000000-0005-0000-0000-00003D810000}"/>
    <cellStyle name="SAPBEXstdData 2 3 3" xfId="18823" xr:uid="{00000000-0005-0000-0000-00003E810000}"/>
    <cellStyle name="SAPBEXstdData 2 3 3 2" xfId="24595" xr:uid="{00000000-0005-0000-0000-00003F810000}"/>
    <cellStyle name="SAPBEXstdData 2 3 3 3" xfId="32297" xr:uid="{00000000-0005-0000-0000-000040810000}"/>
    <cellStyle name="SAPBEXstdData 2 3 4" xfId="17597" xr:uid="{00000000-0005-0000-0000-000041810000}"/>
    <cellStyle name="SAPBEXstdData 2 3 4 2" xfId="23415" xr:uid="{00000000-0005-0000-0000-000042810000}"/>
    <cellStyle name="SAPBEXstdData 2 3 4 2 2" xfId="36878" xr:uid="{00000000-0005-0000-0000-000043810000}"/>
    <cellStyle name="SAPBEXstdData 2 3 4 3" xfId="31105" xr:uid="{00000000-0005-0000-0000-000044810000}"/>
    <cellStyle name="SAPBEXstdData 2 3 5" xfId="15152" xr:uid="{00000000-0005-0000-0000-000045810000}"/>
    <cellStyle name="SAPBEXstdData 2 3 5 2" xfId="28987" xr:uid="{00000000-0005-0000-0000-000046810000}"/>
    <cellStyle name="SAPBEXstdData 2 3 6" xfId="21308" xr:uid="{00000000-0005-0000-0000-000047810000}"/>
    <cellStyle name="SAPBEXstdData 2 3 6 2" xfId="34771" xr:uid="{00000000-0005-0000-0000-000048810000}"/>
    <cellStyle name="SAPBEXstdData 2 3 7" xfId="27060" xr:uid="{00000000-0005-0000-0000-000049810000}"/>
    <cellStyle name="SAPBEXstdData 2 3 8" xfId="10860" xr:uid="{00000000-0005-0000-0000-00004A810000}"/>
    <cellStyle name="SAPBEXstdData 2 4" xfId="5473" xr:uid="{00000000-0005-0000-0000-00004B810000}"/>
    <cellStyle name="SAPBEXstdData 2 4 2" xfId="6560" xr:uid="{00000000-0005-0000-0000-00004C810000}"/>
    <cellStyle name="SAPBEXstdData 2 4 2 2" xfId="19917" xr:uid="{00000000-0005-0000-0000-00004D810000}"/>
    <cellStyle name="SAPBEXstdData 2 4 2 2 2" xfId="25687" xr:uid="{00000000-0005-0000-0000-00004E810000}"/>
    <cellStyle name="SAPBEXstdData 2 4 2 2 3" xfId="33390" xr:uid="{00000000-0005-0000-0000-00004F810000}"/>
    <cellStyle name="SAPBEXstdData 2 4 2 3" xfId="18097" xr:uid="{00000000-0005-0000-0000-000050810000}"/>
    <cellStyle name="SAPBEXstdData 2 4 2 3 2" xfId="23899" xr:uid="{00000000-0005-0000-0000-000051810000}"/>
    <cellStyle name="SAPBEXstdData 2 4 2 3 3" xfId="31596" xr:uid="{00000000-0005-0000-0000-000052810000}"/>
    <cellStyle name="SAPBEXstdData 2 4 2 4" xfId="16389" xr:uid="{00000000-0005-0000-0000-000053810000}"/>
    <cellStyle name="SAPBEXstdData 2 4 2 4 2" xfId="30024" xr:uid="{00000000-0005-0000-0000-000054810000}"/>
    <cellStyle name="SAPBEXstdData 2 4 2 5" xfId="22346" xr:uid="{00000000-0005-0000-0000-000055810000}"/>
    <cellStyle name="SAPBEXstdData 2 4 2 5 2" xfId="35809" xr:uid="{00000000-0005-0000-0000-000056810000}"/>
    <cellStyle name="SAPBEXstdData 2 4 2 6" xfId="28098" xr:uid="{00000000-0005-0000-0000-000057810000}"/>
    <cellStyle name="SAPBEXstdData 2 4 2 7" xfId="11603" xr:uid="{00000000-0005-0000-0000-000058810000}"/>
    <cellStyle name="SAPBEXstdData 2 4 3" xfId="18966" xr:uid="{00000000-0005-0000-0000-000059810000}"/>
    <cellStyle name="SAPBEXstdData 2 4 3 2" xfId="24738" xr:uid="{00000000-0005-0000-0000-00005A810000}"/>
    <cellStyle name="SAPBEXstdData 2 4 3 3" xfId="32440" xr:uid="{00000000-0005-0000-0000-00005B810000}"/>
    <cellStyle name="SAPBEXstdData 2 4 4" xfId="17852" xr:uid="{00000000-0005-0000-0000-00005C810000}"/>
    <cellStyle name="SAPBEXstdData 2 4 4 2" xfId="23664" xr:uid="{00000000-0005-0000-0000-00005D810000}"/>
    <cellStyle name="SAPBEXstdData 2 4 4 2 2" xfId="37127" xr:uid="{00000000-0005-0000-0000-00005E810000}"/>
    <cellStyle name="SAPBEXstdData 2 4 4 3" xfId="31356" xr:uid="{00000000-0005-0000-0000-00005F810000}"/>
    <cellStyle name="SAPBEXstdData 2 4 5" xfId="15303" xr:uid="{00000000-0005-0000-0000-000060810000}"/>
    <cellStyle name="SAPBEXstdData 2 4 5 2" xfId="29126" xr:uid="{00000000-0005-0000-0000-000061810000}"/>
    <cellStyle name="SAPBEXstdData 2 4 6" xfId="21447" xr:uid="{00000000-0005-0000-0000-000062810000}"/>
    <cellStyle name="SAPBEXstdData 2 4 6 2" xfId="34910" xr:uid="{00000000-0005-0000-0000-000063810000}"/>
    <cellStyle name="SAPBEXstdData 2 4 7" xfId="27199" xr:uid="{00000000-0005-0000-0000-000064810000}"/>
    <cellStyle name="SAPBEXstdData 2 4 8" xfId="10942" xr:uid="{00000000-0005-0000-0000-000065810000}"/>
    <cellStyle name="SAPBEXstdData 2 5" xfId="17152" xr:uid="{00000000-0005-0000-0000-000066810000}"/>
    <cellStyle name="SAPBEXstdData 2 5 2" xfId="22993" xr:uid="{00000000-0005-0000-0000-000067810000}"/>
    <cellStyle name="SAPBEXstdData 2 5 2 2" xfId="36456" xr:uid="{00000000-0005-0000-0000-000068810000}"/>
    <cellStyle name="SAPBEXstdData 2 5 3" xfId="30674" xr:uid="{00000000-0005-0000-0000-000069810000}"/>
    <cellStyle name="SAPBEXstdData 2 6" xfId="17186" xr:uid="{00000000-0005-0000-0000-00006A810000}"/>
    <cellStyle name="SAPBEXstdData 2 6 2" xfId="23025" xr:uid="{00000000-0005-0000-0000-00006B810000}"/>
    <cellStyle name="SAPBEXstdData 2 6 2 2" xfId="36488" xr:uid="{00000000-0005-0000-0000-00006C810000}"/>
    <cellStyle name="SAPBEXstdData 2 6 3" xfId="30707" xr:uid="{00000000-0005-0000-0000-00006D810000}"/>
    <cellStyle name="SAPBEXstdData 2 7" xfId="14849" xr:uid="{00000000-0005-0000-0000-00006E810000}"/>
    <cellStyle name="SAPBEXstdData 2 7 2" xfId="28734" xr:uid="{00000000-0005-0000-0000-00006F810000}"/>
    <cellStyle name="SAPBEXstdData 2 8" xfId="7490" xr:uid="{00000000-0005-0000-0000-000070810000}"/>
    <cellStyle name="SAPBEXstdData 3" xfId="4726" xr:uid="{00000000-0005-0000-0000-000071810000}"/>
    <cellStyle name="SAPBEXstdData 3 10" xfId="10604" xr:uid="{00000000-0005-0000-0000-000072810000}"/>
    <cellStyle name="SAPBEXstdData 3 2" xfId="5243" xr:uid="{00000000-0005-0000-0000-000073810000}"/>
    <cellStyle name="SAPBEXstdData 3 2 2" xfId="5965" xr:uid="{00000000-0005-0000-0000-000074810000}"/>
    <cellStyle name="SAPBEXstdData 3 2 2 2" xfId="7052" xr:uid="{00000000-0005-0000-0000-000075810000}"/>
    <cellStyle name="SAPBEXstdData 3 2 2 2 2" xfId="20348" xr:uid="{00000000-0005-0000-0000-000076810000}"/>
    <cellStyle name="SAPBEXstdData 3 2 2 2 2 2" xfId="26118" xr:uid="{00000000-0005-0000-0000-000077810000}"/>
    <cellStyle name="SAPBEXstdData 3 2 2 2 2 3" xfId="33821" xr:uid="{00000000-0005-0000-0000-000078810000}"/>
    <cellStyle name="SAPBEXstdData 3 2 2 2 3" xfId="20947" xr:uid="{00000000-0005-0000-0000-000079810000}"/>
    <cellStyle name="SAPBEXstdData 3 2 2 2 3 2" xfId="26705" xr:uid="{00000000-0005-0000-0000-00007A810000}"/>
    <cellStyle name="SAPBEXstdData 3 2 2 2 3 3" xfId="34410" xr:uid="{00000000-0005-0000-0000-00007B810000}"/>
    <cellStyle name="SAPBEXstdData 3 2 2 2 4" xfId="16880" xr:uid="{00000000-0005-0000-0000-00007C810000}"/>
    <cellStyle name="SAPBEXstdData 3 2 2 2 4 2" xfId="30433" xr:uid="{00000000-0005-0000-0000-00007D810000}"/>
    <cellStyle name="SAPBEXstdData 3 2 2 2 5" xfId="22756" xr:uid="{00000000-0005-0000-0000-00007E810000}"/>
    <cellStyle name="SAPBEXstdData 3 2 2 2 5 2" xfId="36219" xr:uid="{00000000-0005-0000-0000-00007F810000}"/>
    <cellStyle name="SAPBEXstdData 3 2 2 2 6" xfId="28508" xr:uid="{00000000-0005-0000-0000-000080810000}"/>
    <cellStyle name="SAPBEXstdData 3 2 2 2 7" xfId="11900" xr:uid="{00000000-0005-0000-0000-000081810000}"/>
    <cellStyle name="SAPBEXstdData 3 2 2 3" xfId="19399" xr:uid="{00000000-0005-0000-0000-000082810000}"/>
    <cellStyle name="SAPBEXstdData 3 2 2 3 2" xfId="25170" xr:uid="{00000000-0005-0000-0000-000083810000}"/>
    <cellStyle name="SAPBEXstdData 3 2 2 3 3" xfId="32872" xr:uid="{00000000-0005-0000-0000-000084810000}"/>
    <cellStyle name="SAPBEXstdData 3 2 2 4" xfId="20859" xr:uid="{00000000-0005-0000-0000-000085810000}"/>
    <cellStyle name="SAPBEXstdData 3 2 2 4 2" xfId="26619" xr:uid="{00000000-0005-0000-0000-000086810000}"/>
    <cellStyle name="SAPBEXstdData 3 2 2 4 3" xfId="34324" xr:uid="{00000000-0005-0000-0000-000087810000}"/>
    <cellStyle name="SAPBEXstdData 3 2 2 5" xfId="15794" xr:uid="{00000000-0005-0000-0000-000088810000}"/>
    <cellStyle name="SAPBEXstdData 3 2 2 5 2" xfId="29535" xr:uid="{00000000-0005-0000-0000-000089810000}"/>
    <cellStyle name="SAPBEXstdData 3 2 2 6" xfId="21857" xr:uid="{00000000-0005-0000-0000-00008A810000}"/>
    <cellStyle name="SAPBEXstdData 3 2 2 6 2" xfId="35320" xr:uid="{00000000-0005-0000-0000-00008B810000}"/>
    <cellStyle name="SAPBEXstdData 3 2 2 7" xfId="27609" xr:uid="{00000000-0005-0000-0000-00008C810000}"/>
    <cellStyle name="SAPBEXstdData 3 2 2 8" xfId="11239" xr:uid="{00000000-0005-0000-0000-00008D810000}"/>
    <cellStyle name="SAPBEXstdData 3 2 3" xfId="6330" xr:uid="{00000000-0005-0000-0000-00008E810000}"/>
    <cellStyle name="SAPBEXstdData 3 2 3 2" xfId="19697" xr:uid="{00000000-0005-0000-0000-00008F810000}"/>
    <cellStyle name="SAPBEXstdData 3 2 3 2 2" xfId="25467" xr:uid="{00000000-0005-0000-0000-000090810000}"/>
    <cellStyle name="SAPBEXstdData 3 2 3 2 3" xfId="33170" xr:uid="{00000000-0005-0000-0000-000091810000}"/>
    <cellStyle name="SAPBEXstdData 3 2 3 3" xfId="17388" xr:uid="{00000000-0005-0000-0000-000092810000}"/>
    <cellStyle name="SAPBEXstdData 3 2 3 3 2" xfId="23215" xr:uid="{00000000-0005-0000-0000-000093810000}"/>
    <cellStyle name="SAPBEXstdData 3 2 3 3 2 2" xfId="36678" xr:uid="{00000000-0005-0000-0000-000094810000}"/>
    <cellStyle name="SAPBEXstdData 3 2 3 3 3" xfId="30903" xr:uid="{00000000-0005-0000-0000-000095810000}"/>
    <cellStyle name="SAPBEXstdData 3 2 3 4" xfId="16159" xr:uid="{00000000-0005-0000-0000-000096810000}"/>
    <cellStyle name="SAPBEXstdData 3 2 3 4 2" xfId="29808" xr:uid="{00000000-0005-0000-0000-000097810000}"/>
    <cellStyle name="SAPBEXstdData 3 2 3 5" xfId="22130" xr:uid="{00000000-0005-0000-0000-000098810000}"/>
    <cellStyle name="SAPBEXstdData 3 2 3 5 2" xfId="35593" xr:uid="{00000000-0005-0000-0000-000099810000}"/>
    <cellStyle name="SAPBEXstdData 3 2 3 6" xfId="27882" xr:uid="{00000000-0005-0000-0000-00009A810000}"/>
    <cellStyle name="SAPBEXstdData 3 2 3 7" xfId="11446" xr:uid="{00000000-0005-0000-0000-00009B810000}"/>
    <cellStyle name="SAPBEXstdData 3 2 4" xfId="18746" xr:uid="{00000000-0005-0000-0000-00009C810000}"/>
    <cellStyle name="SAPBEXstdData 3 2 4 2" xfId="24518" xr:uid="{00000000-0005-0000-0000-00009D810000}"/>
    <cellStyle name="SAPBEXstdData 3 2 4 3" xfId="32220" xr:uid="{00000000-0005-0000-0000-00009E810000}"/>
    <cellStyle name="SAPBEXstdData 3 2 5" xfId="17747" xr:uid="{00000000-0005-0000-0000-00009F810000}"/>
    <cellStyle name="SAPBEXstdData 3 2 5 2" xfId="23562" xr:uid="{00000000-0005-0000-0000-0000A0810000}"/>
    <cellStyle name="SAPBEXstdData 3 2 5 2 2" xfId="37025" xr:uid="{00000000-0005-0000-0000-0000A1810000}"/>
    <cellStyle name="SAPBEXstdData 3 2 5 3" xfId="31253" xr:uid="{00000000-0005-0000-0000-0000A2810000}"/>
    <cellStyle name="SAPBEXstdData 3 2 6" xfId="15073" xr:uid="{00000000-0005-0000-0000-0000A3810000}"/>
    <cellStyle name="SAPBEXstdData 3 2 6 2" xfId="28910" xr:uid="{00000000-0005-0000-0000-0000A4810000}"/>
    <cellStyle name="SAPBEXstdData 3 2 7" xfId="21231" xr:uid="{00000000-0005-0000-0000-0000A5810000}"/>
    <cellStyle name="SAPBEXstdData 3 2 7 2" xfId="34694" xr:uid="{00000000-0005-0000-0000-0000A6810000}"/>
    <cellStyle name="SAPBEXstdData 3 2 8" xfId="26983" xr:uid="{00000000-0005-0000-0000-0000A7810000}"/>
    <cellStyle name="SAPBEXstdData 3 2 9" xfId="10785" xr:uid="{00000000-0005-0000-0000-0000A8810000}"/>
    <cellStyle name="SAPBEXstdData 3 3" xfId="5512" xr:uid="{00000000-0005-0000-0000-0000A9810000}"/>
    <cellStyle name="SAPBEXstdData 3 3 2" xfId="6599" xr:uid="{00000000-0005-0000-0000-0000AA810000}"/>
    <cellStyle name="SAPBEXstdData 3 3 2 2" xfId="19949" xr:uid="{00000000-0005-0000-0000-0000AB810000}"/>
    <cellStyle name="SAPBEXstdData 3 3 2 2 2" xfId="25719" xr:uid="{00000000-0005-0000-0000-0000AC810000}"/>
    <cellStyle name="SAPBEXstdData 3 3 2 2 3" xfId="33422" xr:uid="{00000000-0005-0000-0000-0000AD810000}"/>
    <cellStyle name="SAPBEXstdData 3 3 2 3" xfId="17596" xr:uid="{00000000-0005-0000-0000-0000AE810000}"/>
    <cellStyle name="SAPBEXstdData 3 3 2 3 2" xfId="23414" xr:uid="{00000000-0005-0000-0000-0000AF810000}"/>
    <cellStyle name="SAPBEXstdData 3 3 2 3 2 2" xfId="36877" xr:uid="{00000000-0005-0000-0000-0000B0810000}"/>
    <cellStyle name="SAPBEXstdData 3 3 2 3 3" xfId="31104" xr:uid="{00000000-0005-0000-0000-0000B1810000}"/>
    <cellStyle name="SAPBEXstdData 3 3 2 4" xfId="16428" xr:uid="{00000000-0005-0000-0000-0000B2810000}"/>
    <cellStyle name="SAPBEXstdData 3 3 2 4 2" xfId="30054" xr:uid="{00000000-0005-0000-0000-0000B3810000}"/>
    <cellStyle name="SAPBEXstdData 3 3 2 5" xfId="22376" xr:uid="{00000000-0005-0000-0000-0000B4810000}"/>
    <cellStyle name="SAPBEXstdData 3 3 2 5 2" xfId="35839" xr:uid="{00000000-0005-0000-0000-0000B5810000}"/>
    <cellStyle name="SAPBEXstdData 3 3 2 6" xfId="28128" xr:uid="{00000000-0005-0000-0000-0000B6810000}"/>
    <cellStyle name="SAPBEXstdData 3 3 2 7" xfId="11627" xr:uid="{00000000-0005-0000-0000-0000B7810000}"/>
    <cellStyle name="SAPBEXstdData 3 3 3" xfId="18998" xr:uid="{00000000-0005-0000-0000-0000B8810000}"/>
    <cellStyle name="SAPBEXstdData 3 3 3 2" xfId="24770" xr:uid="{00000000-0005-0000-0000-0000B9810000}"/>
    <cellStyle name="SAPBEXstdData 3 3 3 3" xfId="32472" xr:uid="{00000000-0005-0000-0000-0000BA810000}"/>
    <cellStyle name="SAPBEXstdData 3 3 4" xfId="20467" xr:uid="{00000000-0005-0000-0000-0000BB810000}"/>
    <cellStyle name="SAPBEXstdData 3 3 4 2" xfId="26235" xr:uid="{00000000-0005-0000-0000-0000BC810000}"/>
    <cellStyle name="SAPBEXstdData 3 3 4 3" xfId="33939" xr:uid="{00000000-0005-0000-0000-0000BD810000}"/>
    <cellStyle name="SAPBEXstdData 3 3 5" xfId="15342" xr:uid="{00000000-0005-0000-0000-0000BE810000}"/>
    <cellStyle name="SAPBEXstdData 3 3 5 2" xfId="29156" xr:uid="{00000000-0005-0000-0000-0000BF810000}"/>
    <cellStyle name="SAPBEXstdData 3 3 6" xfId="21477" xr:uid="{00000000-0005-0000-0000-0000C0810000}"/>
    <cellStyle name="SAPBEXstdData 3 3 6 2" xfId="34940" xr:uid="{00000000-0005-0000-0000-0000C1810000}"/>
    <cellStyle name="SAPBEXstdData 3 3 7" xfId="27229" xr:uid="{00000000-0005-0000-0000-0000C2810000}"/>
    <cellStyle name="SAPBEXstdData 3 3 8" xfId="10966" xr:uid="{00000000-0005-0000-0000-0000C3810000}"/>
    <cellStyle name="SAPBEXstdData 3 4" xfId="6074" xr:uid="{00000000-0005-0000-0000-0000C4810000}"/>
    <cellStyle name="SAPBEXstdData 3 4 2" xfId="19481" xr:uid="{00000000-0005-0000-0000-0000C5810000}"/>
    <cellStyle name="SAPBEXstdData 3 4 2 2" xfId="25251" xr:uid="{00000000-0005-0000-0000-0000C6810000}"/>
    <cellStyle name="SAPBEXstdData 3 4 2 3" xfId="32954" xr:uid="{00000000-0005-0000-0000-0000C7810000}"/>
    <cellStyle name="SAPBEXstdData 3 4 3" xfId="18370" xr:uid="{00000000-0005-0000-0000-0000C8810000}"/>
    <cellStyle name="SAPBEXstdData 3 4 3 2" xfId="24149" xr:uid="{00000000-0005-0000-0000-0000C9810000}"/>
    <cellStyle name="SAPBEXstdData 3 4 3 3" xfId="31850" xr:uid="{00000000-0005-0000-0000-0000CA810000}"/>
    <cellStyle name="SAPBEXstdData 3 4 4" xfId="15903" xr:uid="{00000000-0005-0000-0000-0000CB810000}"/>
    <cellStyle name="SAPBEXstdData 3 4 4 2" xfId="29606" xr:uid="{00000000-0005-0000-0000-0000CC810000}"/>
    <cellStyle name="SAPBEXstdData 3 4 5" xfId="21928" xr:uid="{00000000-0005-0000-0000-0000CD810000}"/>
    <cellStyle name="SAPBEXstdData 3 4 5 2" xfId="35391" xr:uid="{00000000-0005-0000-0000-0000CE810000}"/>
    <cellStyle name="SAPBEXstdData 3 4 6" xfId="27680" xr:uid="{00000000-0005-0000-0000-0000CF810000}"/>
    <cellStyle name="SAPBEXstdData 3 4 7" xfId="11304" xr:uid="{00000000-0005-0000-0000-0000D0810000}"/>
    <cellStyle name="SAPBEXstdData 3 5" xfId="18441" xr:uid="{00000000-0005-0000-0000-0000D1810000}"/>
    <cellStyle name="SAPBEXstdData 3 5 2" xfId="24216" xr:uid="{00000000-0005-0000-0000-0000D2810000}"/>
    <cellStyle name="SAPBEXstdData 3 5 3" xfId="31917" xr:uid="{00000000-0005-0000-0000-0000D3810000}"/>
    <cellStyle name="SAPBEXstdData 3 6" xfId="18493" xr:uid="{00000000-0005-0000-0000-0000D4810000}"/>
    <cellStyle name="SAPBEXstdData 3 6 2" xfId="24268" xr:uid="{00000000-0005-0000-0000-0000D5810000}"/>
    <cellStyle name="SAPBEXstdData 3 6 3" xfId="31969" xr:uid="{00000000-0005-0000-0000-0000D6810000}"/>
    <cellStyle name="SAPBEXstdData 3 7" xfId="14775" xr:uid="{00000000-0005-0000-0000-0000D7810000}"/>
    <cellStyle name="SAPBEXstdData 3 7 2" xfId="28686" xr:uid="{00000000-0005-0000-0000-0000D8810000}"/>
    <cellStyle name="SAPBEXstdData 3 8" xfId="21028" xr:uid="{00000000-0005-0000-0000-0000D9810000}"/>
    <cellStyle name="SAPBEXstdData 3 8 2" xfId="34491" xr:uid="{00000000-0005-0000-0000-0000DA810000}"/>
    <cellStyle name="SAPBEXstdData 3 9" xfId="26782" xr:uid="{00000000-0005-0000-0000-0000DB810000}"/>
    <cellStyle name="SAPBEXstdData 4" xfId="5551" xr:uid="{00000000-0005-0000-0000-0000DC810000}"/>
    <cellStyle name="SAPBEXstdData 4 2" xfId="6638" xr:uid="{00000000-0005-0000-0000-0000DD810000}"/>
    <cellStyle name="SAPBEXstdData 4 2 2" xfId="19980" xr:uid="{00000000-0005-0000-0000-0000DE810000}"/>
    <cellStyle name="SAPBEXstdData 4 2 2 2" xfId="25750" xr:uid="{00000000-0005-0000-0000-0000DF810000}"/>
    <cellStyle name="SAPBEXstdData 4 2 2 3" xfId="33453" xr:uid="{00000000-0005-0000-0000-0000E0810000}"/>
    <cellStyle name="SAPBEXstdData 4 2 3" xfId="17527" xr:uid="{00000000-0005-0000-0000-0000E1810000}"/>
    <cellStyle name="SAPBEXstdData 4 2 3 2" xfId="23348" xr:uid="{00000000-0005-0000-0000-0000E2810000}"/>
    <cellStyle name="SAPBEXstdData 4 2 3 2 2" xfId="36811" xr:uid="{00000000-0005-0000-0000-0000E3810000}"/>
    <cellStyle name="SAPBEXstdData 4 2 3 3" xfId="31036" xr:uid="{00000000-0005-0000-0000-0000E4810000}"/>
    <cellStyle name="SAPBEXstdData 4 2 4" xfId="16466" xr:uid="{00000000-0005-0000-0000-0000E5810000}"/>
    <cellStyle name="SAPBEXstdData 4 2 4 2" xfId="30083" xr:uid="{00000000-0005-0000-0000-0000E6810000}"/>
    <cellStyle name="SAPBEXstdData 4 2 5" xfId="22406" xr:uid="{00000000-0005-0000-0000-0000E7810000}"/>
    <cellStyle name="SAPBEXstdData 4 2 5 2" xfId="35869" xr:uid="{00000000-0005-0000-0000-0000E8810000}"/>
    <cellStyle name="SAPBEXstdData 4 2 6" xfId="28158" xr:uid="{00000000-0005-0000-0000-0000E9810000}"/>
    <cellStyle name="SAPBEXstdData 4 2 7" xfId="11652" xr:uid="{00000000-0005-0000-0000-0000EA810000}"/>
    <cellStyle name="SAPBEXstdData 4 3" xfId="19031" xr:uid="{00000000-0005-0000-0000-0000EB810000}"/>
    <cellStyle name="SAPBEXstdData 4 3 2" xfId="24803" xr:uid="{00000000-0005-0000-0000-0000EC810000}"/>
    <cellStyle name="SAPBEXstdData 4 3 3" xfId="32505" xr:uid="{00000000-0005-0000-0000-0000ED810000}"/>
    <cellStyle name="SAPBEXstdData 4 4" xfId="18307" xr:uid="{00000000-0005-0000-0000-0000EE810000}"/>
    <cellStyle name="SAPBEXstdData 4 4 2" xfId="24088" xr:uid="{00000000-0005-0000-0000-0000EF810000}"/>
    <cellStyle name="SAPBEXstdData 4 4 3" xfId="31789" xr:uid="{00000000-0005-0000-0000-0000F0810000}"/>
    <cellStyle name="SAPBEXstdData 4 5" xfId="15380" xr:uid="{00000000-0005-0000-0000-0000F1810000}"/>
    <cellStyle name="SAPBEXstdData 4 5 2" xfId="29185" xr:uid="{00000000-0005-0000-0000-0000F2810000}"/>
    <cellStyle name="SAPBEXstdData 4 6" xfId="21507" xr:uid="{00000000-0005-0000-0000-0000F3810000}"/>
    <cellStyle name="SAPBEXstdData 4 6 2" xfId="34970" xr:uid="{00000000-0005-0000-0000-0000F4810000}"/>
    <cellStyle name="SAPBEXstdData 4 7" xfId="27259" xr:uid="{00000000-0005-0000-0000-0000F5810000}"/>
    <cellStyle name="SAPBEXstdData 4 8" xfId="10991" xr:uid="{00000000-0005-0000-0000-0000F6810000}"/>
    <cellStyle name="SAPBEXstdData 5" xfId="17041" xr:uid="{00000000-0005-0000-0000-0000F7810000}"/>
    <cellStyle name="SAPBEXstdData 5 2" xfId="22887" xr:uid="{00000000-0005-0000-0000-0000F8810000}"/>
    <cellStyle name="SAPBEXstdData 5 2 2" xfId="36350" xr:uid="{00000000-0005-0000-0000-0000F9810000}"/>
    <cellStyle name="SAPBEXstdData 5 3" xfId="30568" xr:uid="{00000000-0005-0000-0000-0000FA810000}"/>
    <cellStyle name="SAPBEXstdData 6" xfId="17838" xr:uid="{00000000-0005-0000-0000-0000FB810000}"/>
    <cellStyle name="SAPBEXstdData 6 2" xfId="23650" xr:uid="{00000000-0005-0000-0000-0000FC810000}"/>
    <cellStyle name="SAPBEXstdData 6 2 2" xfId="37113" xr:uid="{00000000-0005-0000-0000-0000FD810000}"/>
    <cellStyle name="SAPBEXstdData 6 3" xfId="31342" xr:uid="{00000000-0005-0000-0000-0000FE810000}"/>
    <cellStyle name="SAPBEXstdData 7" xfId="12112" xr:uid="{00000000-0005-0000-0000-0000FF810000}"/>
    <cellStyle name="SAPBEXstdData 7 2" xfId="28558" xr:uid="{00000000-0005-0000-0000-000000820000}"/>
    <cellStyle name="SAPBEXstdData 8" xfId="7294" xr:uid="{00000000-0005-0000-0000-000001820000}"/>
    <cellStyle name="SAPBEXstdData 9" xfId="37390" xr:uid="{00000000-0005-0000-0000-000002820000}"/>
    <cellStyle name="SAPBEXstdDataEmph" xfId="410" xr:uid="{00000000-0005-0000-0000-000003820000}"/>
    <cellStyle name="SAPBEXstdDataEmph 2" xfId="654" xr:uid="{00000000-0005-0000-0000-000004820000}"/>
    <cellStyle name="SAPBEXstdDataEmph 2 2" xfId="5106" xr:uid="{00000000-0005-0000-0000-000005820000}"/>
    <cellStyle name="SAPBEXstdDataEmph 2 2 10" xfId="10710" xr:uid="{00000000-0005-0000-0000-000006820000}"/>
    <cellStyle name="SAPBEXstdDataEmph 2 2 2" xfId="5694" xr:uid="{00000000-0005-0000-0000-000007820000}"/>
    <cellStyle name="SAPBEXstdDataEmph 2 2 2 2" xfId="6781" xr:uid="{00000000-0005-0000-0000-000008820000}"/>
    <cellStyle name="SAPBEXstdDataEmph 2 2 2 2 2" xfId="20103" xr:uid="{00000000-0005-0000-0000-000009820000}"/>
    <cellStyle name="SAPBEXstdDataEmph 2 2 2 2 2 2" xfId="25873" xr:uid="{00000000-0005-0000-0000-00000A820000}"/>
    <cellStyle name="SAPBEXstdDataEmph 2 2 2 2 2 3" xfId="33576" xr:uid="{00000000-0005-0000-0000-00000B820000}"/>
    <cellStyle name="SAPBEXstdDataEmph 2 2 2 2 3" xfId="17718" xr:uid="{00000000-0005-0000-0000-00000C820000}"/>
    <cellStyle name="SAPBEXstdDataEmph 2 2 2 2 3 2" xfId="23533" xr:uid="{00000000-0005-0000-0000-00000D820000}"/>
    <cellStyle name="SAPBEXstdDataEmph 2 2 2 2 3 2 2" xfId="36996" xr:uid="{00000000-0005-0000-0000-00000E820000}"/>
    <cellStyle name="SAPBEXstdDataEmph 2 2 2 2 3 3" xfId="31224" xr:uid="{00000000-0005-0000-0000-00000F820000}"/>
    <cellStyle name="SAPBEXstdDataEmph 2 2 2 2 4" xfId="16609" xr:uid="{00000000-0005-0000-0000-000010820000}"/>
    <cellStyle name="SAPBEXstdDataEmph 2 2 2 2 4 2" xfId="30196" xr:uid="{00000000-0005-0000-0000-000011820000}"/>
    <cellStyle name="SAPBEXstdDataEmph 2 2 2 2 5" xfId="22519" xr:uid="{00000000-0005-0000-0000-000012820000}"/>
    <cellStyle name="SAPBEXstdDataEmph 2 2 2 2 5 2" xfId="35982" xr:uid="{00000000-0005-0000-0000-000013820000}"/>
    <cellStyle name="SAPBEXstdDataEmph 2 2 2 2 6" xfId="28271" xr:uid="{00000000-0005-0000-0000-000014820000}"/>
    <cellStyle name="SAPBEXstdDataEmph 2 2 2 2 7" xfId="11731" xr:uid="{00000000-0005-0000-0000-000015820000}"/>
    <cellStyle name="SAPBEXstdDataEmph 2 2 2 3" xfId="19153" xr:uid="{00000000-0005-0000-0000-000016820000}"/>
    <cellStyle name="SAPBEXstdDataEmph 2 2 2 3 2" xfId="24924" xr:uid="{00000000-0005-0000-0000-000017820000}"/>
    <cellStyle name="SAPBEXstdDataEmph 2 2 2 3 3" xfId="32626" xr:uid="{00000000-0005-0000-0000-000018820000}"/>
    <cellStyle name="SAPBEXstdDataEmph 2 2 2 4" xfId="18497" xr:uid="{00000000-0005-0000-0000-000019820000}"/>
    <cellStyle name="SAPBEXstdDataEmph 2 2 2 4 2" xfId="24272" xr:uid="{00000000-0005-0000-0000-00001A820000}"/>
    <cellStyle name="SAPBEXstdDataEmph 2 2 2 4 3" xfId="31973" xr:uid="{00000000-0005-0000-0000-00001B820000}"/>
    <cellStyle name="SAPBEXstdDataEmph 2 2 2 5" xfId="15523" xr:uid="{00000000-0005-0000-0000-00001C820000}"/>
    <cellStyle name="SAPBEXstdDataEmph 2 2 2 5 2" xfId="29298" xr:uid="{00000000-0005-0000-0000-00001D820000}"/>
    <cellStyle name="SAPBEXstdDataEmph 2 2 2 6" xfId="21620" xr:uid="{00000000-0005-0000-0000-00001E820000}"/>
    <cellStyle name="SAPBEXstdDataEmph 2 2 2 6 2" xfId="35083" xr:uid="{00000000-0005-0000-0000-00001F820000}"/>
    <cellStyle name="SAPBEXstdDataEmph 2 2 2 7" xfId="27372" xr:uid="{00000000-0005-0000-0000-000020820000}"/>
    <cellStyle name="SAPBEXstdDataEmph 2 2 2 8" xfId="11070" xr:uid="{00000000-0005-0000-0000-000021820000}"/>
    <cellStyle name="SAPBEXstdDataEmph 2 2 3" xfId="5866" xr:uid="{00000000-0005-0000-0000-000022820000}"/>
    <cellStyle name="SAPBEXstdDataEmph 2 2 3 2" xfId="6953" xr:uid="{00000000-0005-0000-0000-000023820000}"/>
    <cellStyle name="SAPBEXstdDataEmph 2 2 3 2 2" xfId="20249" xr:uid="{00000000-0005-0000-0000-000024820000}"/>
    <cellStyle name="SAPBEXstdDataEmph 2 2 3 2 2 2" xfId="26019" xr:uid="{00000000-0005-0000-0000-000025820000}"/>
    <cellStyle name="SAPBEXstdDataEmph 2 2 3 2 2 3" xfId="33722" xr:uid="{00000000-0005-0000-0000-000026820000}"/>
    <cellStyle name="SAPBEXstdDataEmph 2 2 3 2 3" xfId="18029" xr:uid="{00000000-0005-0000-0000-000027820000}"/>
    <cellStyle name="SAPBEXstdDataEmph 2 2 3 2 3 2" xfId="23833" xr:uid="{00000000-0005-0000-0000-000028820000}"/>
    <cellStyle name="SAPBEXstdDataEmph 2 2 3 2 3 3" xfId="31530" xr:uid="{00000000-0005-0000-0000-000029820000}"/>
    <cellStyle name="SAPBEXstdDataEmph 2 2 3 2 4" xfId="16781" xr:uid="{00000000-0005-0000-0000-00002A820000}"/>
    <cellStyle name="SAPBEXstdDataEmph 2 2 3 2 4 2" xfId="30334" xr:uid="{00000000-0005-0000-0000-00002B820000}"/>
    <cellStyle name="SAPBEXstdDataEmph 2 2 3 2 5" xfId="22657" xr:uid="{00000000-0005-0000-0000-00002C820000}"/>
    <cellStyle name="SAPBEXstdDataEmph 2 2 3 2 5 2" xfId="36120" xr:uid="{00000000-0005-0000-0000-00002D820000}"/>
    <cellStyle name="SAPBEXstdDataEmph 2 2 3 2 6" xfId="28409" xr:uid="{00000000-0005-0000-0000-00002E820000}"/>
    <cellStyle name="SAPBEXstdDataEmph 2 2 3 2 7" xfId="11832" xr:uid="{00000000-0005-0000-0000-00002F820000}"/>
    <cellStyle name="SAPBEXstdDataEmph 2 2 3 3" xfId="19300" xr:uid="{00000000-0005-0000-0000-000030820000}"/>
    <cellStyle name="SAPBEXstdDataEmph 2 2 3 3 2" xfId="25071" xr:uid="{00000000-0005-0000-0000-000031820000}"/>
    <cellStyle name="SAPBEXstdDataEmph 2 2 3 3 3" xfId="32773" xr:uid="{00000000-0005-0000-0000-000032820000}"/>
    <cellStyle name="SAPBEXstdDataEmph 2 2 3 4" xfId="20796" xr:uid="{00000000-0005-0000-0000-000033820000}"/>
    <cellStyle name="SAPBEXstdDataEmph 2 2 3 4 2" xfId="26557" xr:uid="{00000000-0005-0000-0000-000034820000}"/>
    <cellStyle name="SAPBEXstdDataEmph 2 2 3 4 3" xfId="34262" xr:uid="{00000000-0005-0000-0000-000035820000}"/>
    <cellStyle name="SAPBEXstdDataEmph 2 2 3 5" xfId="15695" xr:uid="{00000000-0005-0000-0000-000036820000}"/>
    <cellStyle name="SAPBEXstdDataEmph 2 2 3 5 2" xfId="29436" xr:uid="{00000000-0005-0000-0000-000037820000}"/>
    <cellStyle name="SAPBEXstdDataEmph 2 2 3 6" xfId="21758" xr:uid="{00000000-0005-0000-0000-000038820000}"/>
    <cellStyle name="SAPBEXstdDataEmph 2 2 3 6 2" xfId="35221" xr:uid="{00000000-0005-0000-0000-000039820000}"/>
    <cellStyle name="SAPBEXstdDataEmph 2 2 3 7" xfId="27510" xr:uid="{00000000-0005-0000-0000-00003A820000}"/>
    <cellStyle name="SAPBEXstdDataEmph 2 2 3 8" xfId="11171" xr:uid="{00000000-0005-0000-0000-00003B820000}"/>
    <cellStyle name="SAPBEXstdDataEmph 2 2 4" xfId="6198" xr:uid="{00000000-0005-0000-0000-00003C820000}"/>
    <cellStyle name="SAPBEXstdDataEmph 2 2 4 2" xfId="19589" xr:uid="{00000000-0005-0000-0000-00003D820000}"/>
    <cellStyle name="SAPBEXstdDataEmph 2 2 4 2 2" xfId="25359" xr:uid="{00000000-0005-0000-0000-00003E820000}"/>
    <cellStyle name="SAPBEXstdDataEmph 2 2 4 2 3" xfId="33062" xr:uid="{00000000-0005-0000-0000-00003F820000}"/>
    <cellStyle name="SAPBEXstdDataEmph 2 2 4 3" xfId="20680" xr:uid="{00000000-0005-0000-0000-000040820000}"/>
    <cellStyle name="SAPBEXstdDataEmph 2 2 4 3 2" xfId="26443" xr:uid="{00000000-0005-0000-0000-000041820000}"/>
    <cellStyle name="SAPBEXstdDataEmph 2 2 4 3 3" xfId="34148" xr:uid="{00000000-0005-0000-0000-000042820000}"/>
    <cellStyle name="SAPBEXstdDataEmph 2 2 4 4" xfId="16027" xr:uid="{00000000-0005-0000-0000-000043820000}"/>
    <cellStyle name="SAPBEXstdDataEmph 2 2 4 4 2" xfId="29709" xr:uid="{00000000-0005-0000-0000-000044820000}"/>
    <cellStyle name="SAPBEXstdDataEmph 2 2 4 5" xfId="22031" xr:uid="{00000000-0005-0000-0000-000045820000}"/>
    <cellStyle name="SAPBEXstdDataEmph 2 2 4 5 2" xfId="35494" xr:uid="{00000000-0005-0000-0000-000046820000}"/>
    <cellStyle name="SAPBEXstdDataEmph 2 2 4 6" xfId="27783" xr:uid="{00000000-0005-0000-0000-000047820000}"/>
    <cellStyle name="SAPBEXstdDataEmph 2 2 4 7" xfId="11373" xr:uid="{00000000-0005-0000-0000-000048820000}"/>
    <cellStyle name="SAPBEXstdDataEmph 2 2 5" xfId="18637" xr:uid="{00000000-0005-0000-0000-000049820000}"/>
    <cellStyle name="SAPBEXstdDataEmph 2 2 5 2" xfId="24409" xr:uid="{00000000-0005-0000-0000-00004A820000}"/>
    <cellStyle name="SAPBEXstdDataEmph 2 2 5 3" xfId="32111" xr:uid="{00000000-0005-0000-0000-00004B820000}"/>
    <cellStyle name="SAPBEXstdDataEmph 2 2 6" xfId="20565" xr:uid="{00000000-0005-0000-0000-00004C820000}"/>
    <cellStyle name="SAPBEXstdDataEmph 2 2 6 2" xfId="26330" xr:uid="{00000000-0005-0000-0000-00004D820000}"/>
    <cellStyle name="SAPBEXstdDataEmph 2 2 6 3" xfId="34034" xr:uid="{00000000-0005-0000-0000-00004E820000}"/>
    <cellStyle name="SAPBEXstdDataEmph 2 2 7" xfId="14936" xr:uid="{00000000-0005-0000-0000-00004F820000}"/>
    <cellStyle name="SAPBEXstdDataEmph 2 2 7 2" xfId="28809" xr:uid="{00000000-0005-0000-0000-000050820000}"/>
    <cellStyle name="SAPBEXstdDataEmph 2 2 8" xfId="21130" xr:uid="{00000000-0005-0000-0000-000051820000}"/>
    <cellStyle name="SAPBEXstdDataEmph 2 2 8 2" xfId="34593" xr:uid="{00000000-0005-0000-0000-000052820000}"/>
    <cellStyle name="SAPBEXstdDataEmph 2 2 9" xfId="26884" xr:uid="{00000000-0005-0000-0000-000053820000}"/>
    <cellStyle name="SAPBEXstdDataEmph 2 3" xfId="5323" xr:uid="{00000000-0005-0000-0000-000054820000}"/>
    <cellStyle name="SAPBEXstdDataEmph 2 3 2" xfId="6410" xr:uid="{00000000-0005-0000-0000-000055820000}"/>
    <cellStyle name="SAPBEXstdDataEmph 2 3 2 2" xfId="19776" xr:uid="{00000000-0005-0000-0000-000056820000}"/>
    <cellStyle name="SAPBEXstdDataEmph 2 3 2 2 2" xfId="25546" xr:uid="{00000000-0005-0000-0000-000057820000}"/>
    <cellStyle name="SAPBEXstdDataEmph 2 3 2 2 3" xfId="33249" xr:uid="{00000000-0005-0000-0000-000058820000}"/>
    <cellStyle name="SAPBEXstdDataEmph 2 3 2 3" xfId="17573" xr:uid="{00000000-0005-0000-0000-000059820000}"/>
    <cellStyle name="SAPBEXstdDataEmph 2 3 2 3 2" xfId="23392" xr:uid="{00000000-0005-0000-0000-00005A820000}"/>
    <cellStyle name="SAPBEXstdDataEmph 2 3 2 3 2 2" xfId="36855" xr:uid="{00000000-0005-0000-0000-00005B820000}"/>
    <cellStyle name="SAPBEXstdDataEmph 2 3 2 3 3" xfId="31082" xr:uid="{00000000-0005-0000-0000-00005C820000}"/>
    <cellStyle name="SAPBEXstdDataEmph 2 3 2 4" xfId="16239" xr:uid="{00000000-0005-0000-0000-00005D820000}"/>
    <cellStyle name="SAPBEXstdDataEmph 2 3 2 4 2" xfId="29886" xr:uid="{00000000-0005-0000-0000-00005E820000}"/>
    <cellStyle name="SAPBEXstdDataEmph 2 3 2 5" xfId="22208" xr:uid="{00000000-0005-0000-0000-00005F820000}"/>
    <cellStyle name="SAPBEXstdDataEmph 2 3 2 5 2" xfId="35671" xr:uid="{00000000-0005-0000-0000-000060820000}"/>
    <cellStyle name="SAPBEXstdDataEmph 2 3 2 6" xfId="27960" xr:uid="{00000000-0005-0000-0000-000061820000}"/>
    <cellStyle name="SAPBEXstdDataEmph 2 3 2 7" xfId="11522" xr:uid="{00000000-0005-0000-0000-000062820000}"/>
    <cellStyle name="SAPBEXstdDataEmph 2 3 3" xfId="18824" xr:uid="{00000000-0005-0000-0000-000063820000}"/>
    <cellStyle name="SAPBEXstdDataEmph 2 3 3 2" xfId="24596" xr:uid="{00000000-0005-0000-0000-000064820000}"/>
    <cellStyle name="SAPBEXstdDataEmph 2 3 3 3" xfId="32298" xr:uid="{00000000-0005-0000-0000-000065820000}"/>
    <cellStyle name="SAPBEXstdDataEmph 2 3 4" xfId="20661" xr:uid="{00000000-0005-0000-0000-000066820000}"/>
    <cellStyle name="SAPBEXstdDataEmph 2 3 4 2" xfId="26424" xr:uid="{00000000-0005-0000-0000-000067820000}"/>
    <cellStyle name="SAPBEXstdDataEmph 2 3 4 3" xfId="34129" xr:uid="{00000000-0005-0000-0000-000068820000}"/>
    <cellStyle name="SAPBEXstdDataEmph 2 3 5" xfId="15153" xr:uid="{00000000-0005-0000-0000-000069820000}"/>
    <cellStyle name="SAPBEXstdDataEmph 2 3 5 2" xfId="28988" xr:uid="{00000000-0005-0000-0000-00006A820000}"/>
    <cellStyle name="SAPBEXstdDataEmph 2 3 6" xfId="21309" xr:uid="{00000000-0005-0000-0000-00006B820000}"/>
    <cellStyle name="SAPBEXstdDataEmph 2 3 6 2" xfId="34772" xr:uid="{00000000-0005-0000-0000-00006C820000}"/>
    <cellStyle name="SAPBEXstdDataEmph 2 3 7" xfId="27061" xr:uid="{00000000-0005-0000-0000-00006D820000}"/>
    <cellStyle name="SAPBEXstdDataEmph 2 3 8" xfId="10861" xr:uid="{00000000-0005-0000-0000-00006E820000}"/>
    <cellStyle name="SAPBEXstdDataEmph 2 4" xfId="5406" xr:uid="{00000000-0005-0000-0000-00006F820000}"/>
    <cellStyle name="SAPBEXstdDataEmph 2 4 2" xfId="6493" xr:uid="{00000000-0005-0000-0000-000070820000}"/>
    <cellStyle name="SAPBEXstdDataEmph 2 4 2 2" xfId="19857" xr:uid="{00000000-0005-0000-0000-000071820000}"/>
    <cellStyle name="SAPBEXstdDataEmph 2 4 2 2 2" xfId="25627" xr:uid="{00000000-0005-0000-0000-000072820000}"/>
    <cellStyle name="SAPBEXstdDataEmph 2 4 2 2 3" xfId="33330" xr:uid="{00000000-0005-0000-0000-000073820000}"/>
    <cellStyle name="SAPBEXstdDataEmph 2 4 2 3" xfId="17598" xr:uid="{00000000-0005-0000-0000-000074820000}"/>
    <cellStyle name="SAPBEXstdDataEmph 2 4 2 3 2" xfId="23416" xr:uid="{00000000-0005-0000-0000-000075820000}"/>
    <cellStyle name="SAPBEXstdDataEmph 2 4 2 3 2 2" xfId="36879" xr:uid="{00000000-0005-0000-0000-000076820000}"/>
    <cellStyle name="SAPBEXstdDataEmph 2 4 2 3 3" xfId="31106" xr:uid="{00000000-0005-0000-0000-000077820000}"/>
    <cellStyle name="SAPBEXstdDataEmph 2 4 2 4" xfId="16322" xr:uid="{00000000-0005-0000-0000-000078820000}"/>
    <cellStyle name="SAPBEXstdDataEmph 2 4 2 4 2" xfId="29967" xr:uid="{00000000-0005-0000-0000-000079820000}"/>
    <cellStyle name="SAPBEXstdDataEmph 2 4 2 5" xfId="22289" xr:uid="{00000000-0005-0000-0000-00007A820000}"/>
    <cellStyle name="SAPBEXstdDataEmph 2 4 2 5 2" xfId="35752" xr:uid="{00000000-0005-0000-0000-00007B820000}"/>
    <cellStyle name="SAPBEXstdDataEmph 2 4 2 6" xfId="28041" xr:uid="{00000000-0005-0000-0000-00007C820000}"/>
    <cellStyle name="SAPBEXstdDataEmph 2 4 2 7" xfId="11563" xr:uid="{00000000-0005-0000-0000-00007D820000}"/>
    <cellStyle name="SAPBEXstdDataEmph 2 4 3" xfId="18906" xr:uid="{00000000-0005-0000-0000-00007E820000}"/>
    <cellStyle name="SAPBEXstdDataEmph 2 4 3 2" xfId="24678" xr:uid="{00000000-0005-0000-0000-00007F820000}"/>
    <cellStyle name="SAPBEXstdDataEmph 2 4 3 3" xfId="32380" xr:uid="{00000000-0005-0000-0000-000080820000}"/>
    <cellStyle name="SAPBEXstdDataEmph 2 4 4" xfId="20735" xr:uid="{00000000-0005-0000-0000-000081820000}"/>
    <cellStyle name="SAPBEXstdDataEmph 2 4 4 2" xfId="26498" xr:uid="{00000000-0005-0000-0000-000082820000}"/>
    <cellStyle name="SAPBEXstdDataEmph 2 4 4 3" xfId="34203" xr:uid="{00000000-0005-0000-0000-000083820000}"/>
    <cellStyle name="SAPBEXstdDataEmph 2 4 5" xfId="15236" xr:uid="{00000000-0005-0000-0000-000084820000}"/>
    <cellStyle name="SAPBEXstdDataEmph 2 4 5 2" xfId="29069" xr:uid="{00000000-0005-0000-0000-000085820000}"/>
    <cellStyle name="SAPBEXstdDataEmph 2 4 6" xfId="21390" xr:uid="{00000000-0005-0000-0000-000086820000}"/>
    <cellStyle name="SAPBEXstdDataEmph 2 4 6 2" xfId="34853" xr:uid="{00000000-0005-0000-0000-000087820000}"/>
    <cellStyle name="SAPBEXstdDataEmph 2 4 7" xfId="27142" xr:uid="{00000000-0005-0000-0000-000088820000}"/>
    <cellStyle name="SAPBEXstdDataEmph 2 4 8" xfId="10902" xr:uid="{00000000-0005-0000-0000-000089820000}"/>
    <cellStyle name="SAPBEXstdDataEmph 2 5" xfId="17153" xr:uid="{00000000-0005-0000-0000-00008A820000}"/>
    <cellStyle name="SAPBEXstdDataEmph 2 5 2" xfId="22994" xr:uid="{00000000-0005-0000-0000-00008B820000}"/>
    <cellStyle name="SAPBEXstdDataEmph 2 5 2 2" xfId="36457" xr:uid="{00000000-0005-0000-0000-00008C820000}"/>
    <cellStyle name="SAPBEXstdDataEmph 2 5 3" xfId="30675" xr:uid="{00000000-0005-0000-0000-00008D820000}"/>
    <cellStyle name="SAPBEXstdDataEmph 2 6" xfId="17267" xr:uid="{00000000-0005-0000-0000-00008E820000}"/>
    <cellStyle name="SAPBEXstdDataEmph 2 6 2" xfId="23099" xr:uid="{00000000-0005-0000-0000-00008F820000}"/>
    <cellStyle name="SAPBEXstdDataEmph 2 6 2 2" xfId="36562" xr:uid="{00000000-0005-0000-0000-000090820000}"/>
    <cellStyle name="SAPBEXstdDataEmph 2 6 3" xfId="30784" xr:uid="{00000000-0005-0000-0000-000091820000}"/>
    <cellStyle name="SAPBEXstdDataEmph 2 7" xfId="14850" xr:uid="{00000000-0005-0000-0000-000092820000}"/>
    <cellStyle name="SAPBEXstdDataEmph 2 7 2" xfId="28735" xr:uid="{00000000-0005-0000-0000-000093820000}"/>
    <cellStyle name="SAPBEXstdDataEmph 2 8" xfId="7491" xr:uid="{00000000-0005-0000-0000-000094820000}"/>
    <cellStyle name="SAPBEXstdDataEmph 3" xfId="4727" xr:uid="{00000000-0005-0000-0000-000095820000}"/>
    <cellStyle name="SAPBEXstdDataEmph 3 10" xfId="10605" xr:uid="{00000000-0005-0000-0000-000096820000}"/>
    <cellStyle name="SAPBEXstdDataEmph 3 2" xfId="5244" xr:uid="{00000000-0005-0000-0000-000097820000}"/>
    <cellStyle name="SAPBEXstdDataEmph 3 2 2" xfId="5966" xr:uid="{00000000-0005-0000-0000-000098820000}"/>
    <cellStyle name="SAPBEXstdDataEmph 3 2 2 2" xfId="7053" xr:uid="{00000000-0005-0000-0000-000099820000}"/>
    <cellStyle name="SAPBEXstdDataEmph 3 2 2 2 2" xfId="20349" xr:uid="{00000000-0005-0000-0000-00009A820000}"/>
    <cellStyle name="SAPBEXstdDataEmph 3 2 2 2 2 2" xfId="26119" xr:uid="{00000000-0005-0000-0000-00009B820000}"/>
    <cellStyle name="SAPBEXstdDataEmph 3 2 2 2 2 3" xfId="33822" xr:uid="{00000000-0005-0000-0000-00009C820000}"/>
    <cellStyle name="SAPBEXstdDataEmph 3 2 2 2 3" xfId="20948" xr:uid="{00000000-0005-0000-0000-00009D820000}"/>
    <cellStyle name="SAPBEXstdDataEmph 3 2 2 2 3 2" xfId="26706" xr:uid="{00000000-0005-0000-0000-00009E820000}"/>
    <cellStyle name="SAPBEXstdDataEmph 3 2 2 2 3 3" xfId="34411" xr:uid="{00000000-0005-0000-0000-00009F820000}"/>
    <cellStyle name="SAPBEXstdDataEmph 3 2 2 2 4" xfId="16881" xr:uid="{00000000-0005-0000-0000-0000A0820000}"/>
    <cellStyle name="SAPBEXstdDataEmph 3 2 2 2 4 2" xfId="30434" xr:uid="{00000000-0005-0000-0000-0000A1820000}"/>
    <cellStyle name="SAPBEXstdDataEmph 3 2 2 2 5" xfId="22757" xr:uid="{00000000-0005-0000-0000-0000A2820000}"/>
    <cellStyle name="SAPBEXstdDataEmph 3 2 2 2 5 2" xfId="36220" xr:uid="{00000000-0005-0000-0000-0000A3820000}"/>
    <cellStyle name="SAPBEXstdDataEmph 3 2 2 2 6" xfId="28509" xr:uid="{00000000-0005-0000-0000-0000A4820000}"/>
    <cellStyle name="SAPBEXstdDataEmph 3 2 2 2 7" xfId="11901" xr:uid="{00000000-0005-0000-0000-0000A5820000}"/>
    <cellStyle name="SAPBEXstdDataEmph 3 2 2 3" xfId="19400" xr:uid="{00000000-0005-0000-0000-0000A6820000}"/>
    <cellStyle name="SAPBEXstdDataEmph 3 2 2 3 2" xfId="25171" xr:uid="{00000000-0005-0000-0000-0000A7820000}"/>
    <cellStyle name="SAPBEXstdDataEmph 3 2 2 3 3" xfId="32873" xr:uid="{00000000-0005-0000-0000-0000A8820000}"/>
    <cellStyle name="SAPBEXstdDataEmph 3 2 2 4" xfId="20665" xr:uid="{00000000-0005-0000-0000-0000A9820000}"/>
    <cellStyle name="SAPBEXstdDataEmph 3 2 2 4 2" xfId="26428" xr:uid="{00000000-0005-0000-0000-0000AA820000}"/>
    <cellStyle name="SAPBEXstdDataEmph 3 2 2 4 3" xfId="34133" xr:uid="{00000000-0005-0000-0000-0000AB820000}"/>
    <cellStyle name="SAPBEXstdDataEmph 3 2 2 5" xfId="15795" xr:uid="{00000000-0005-0000-0000-0000AC820000}"/>
    <cellStyle name="SAPBEXstdDataEmph 3 2 2 5 2" xfId="29536" xr:uid="{00000000-0005-0000-0000-0000AD820000}"/>
    <cellStyle name="SAPBEXstdDataEmph 3 2 2 6" xfId="21858" xr:uid="{00000000-0005-0000-0000-0000AE820000}"/>
    <cellStyle name="SAPBEXstdDataEmph 3 2 2 6 2" xfId="35321" xr:uid="{00000000-0005-0000-0000-0000AF820000}"/>
    <cellStyle name="SAPBEXstdDataEmph 3 2 2 7" xfId="27610" xr:uid="{00000000-0005-0000-0000-0000B0820000}"/>
    <cellStyle name="SAPBEXstdDataEmph 3 2 2 8" xfId="11240" xr:uid="{00000000-0005-0000-0000-0000B1820000}"/>
    <cellStyle name="SAPBEXstdDataEmph 3 2 3" xfId="6331" xr:uid="{00000000-0005-0000-0000-0000B2820000}"/>
    <cellStyle name="SAPBEXstdDataEmph 3 2 3 2" xfId="19698" xr:uid="{00000000-0005-0000-0000-0000B3820000}"/>
    <cellStyle name="SAPBEXstdDataEmph 3 2 3 2 2" xfId="25468" xr:uid="{00000000-0005-0000-0000-0000B4820000}"/>
    <cellStyle name="SAPBEXstdDataEmph 3 2 3 2 3" xfId="33171" xr:uid="{00000000-0005-0000-0000-0000B5820000}"/>
    <cellStyle name="SAPBEXstdDataEmph 3 2 3 3" xfId="17703" xr:uid="{00000000-0005-0000-0000-0000B6820000}"/>
    <cellStyle name="SAPBEXstdDataEmph 3 2 3 3 2" xfId="23518" xr:uid="{00000000-0005-0000-0000-0000B7820000}"/>
    <cellStyle name="SAPBEXstdDataEmph 3 2 3 3 2 2" xfId="36981" xr:uid="{00000000-0005-0000-0000-0000B8820000}"/>
    <cellStyle name="SAPBEXstdDataEmph 3 2 3 3 3" xfId="31209" xr:uid="{00000000-0005-0000-0000-0000B9820000}"/>
    <cellStyle name="SAPBEXstdDataEmph 3 2 3 4" xfId="16160" xr:uid="{00000000-0005-0000-0000-0000BA820000}"/>
    <cellStyle name="SAPBEXstdDataEmph 3 2 3 4 2" xfId="29809" xr:uid="{00000000-0005-0000-0000-0000BB820000}"/>
    <cellStyle name="SAPBEXstdDataEmph 3 2 3 5" xfId="22131" xr:uid="{00000000-0005-0000-0000-0000BC820000}"/>
    <cellStyle name="SAPBEXstdDataEmph 3 2 3 5 2" xfId="35594" xr:uid="{00000000-0005-0000-0000-0000BD820000}"/>
    <cellStyle name="SAPBEXstdDataEmph 3 2 3 6" xfId="27883" xr:uid="{00000000-0005-0000-0000-0000BE820000}"/>
    <cellStyle name="SAPBEXstdDataEmph 3 2 3 7" xfId="11447" xr:uid="{00000000-0005-0000-0000-0000BF820000}"/>
    <cellStyle name="SAPBEXstdDataEmph 3 2 4" xfId="18747" xr:uid="{00000000-0005-0000-0000-0000C0820000}"/>
    <cellStyle name="SAPBEXstdDataEmph 3 2 4 2" xfId="24519" xr:uid="{00000000-0005-0000-0000-0000C1820000}"/>
    <cellStyle name="SAPBEXstdDataEmph 3 2 4 3" xfId="32221" xr:uid="{00000000-0005-0000-0000-0000C2820000}"/>
    <cellStyle name="SAPBEXstdDataEmph 3 2 5" xfId="20666" xr:uid="{00000000-0005-0000-0000-0000C3820000}"/>
    <cellStyle name="SAPBEXstdDataEmph 3 2 5 2" xfId="26429" xr:uid="{00000000-0005-0000-0000-0000C4820000}"/>
    <cellStyle name="SAPBEXstdDataEmph 3 2 5 3" xfId="34134" xr:uid="{00000000-0005-0000-0000-0000C5820000}"/>
    <cellStyle name="SAPBEXstdDataEmph 3 2 6" xfId="15074" xr:uid="{00000000-0005-0000-0000-0000C6820000}"/>
    <cellStyle name="SAPBEXstdDataEmph 3 2 6 2" xfId="28911" xr:uid="{00000000-0005-0000-0000-0000C7820000}"/>
    <cellStyle name="SAPBEXstdDataEmph 3 2 7" xfId="21232" xr:uid="{00000000-0005-0000-0000-0000C8820000}"/>
    <cellStyle name="SAPBEXstdDataEmph 3 2 7 2" xfId="34695" xr:uid="{00000000-0005-0000-0000-0000C9820000}"/>
    <cellStyle name="SAPBEXstdDataEmph 3 2 8" xfId="26984" xr:uid="{00000000-0005-0000-0000-0000CA820000}"/>
    <cellStyle name="SAPBEXstdDataEmph 3 2 9" xfId="10786" xr:uid="{00000000-0005-0000-0000-0000CB820000}"/>
    <cellStyle name="SAPBEXstdDataEmph 3 3" xfId="5511" xr:uid="{00000000-0005-0000-0000-0000CC820000}"/>
    <cellStyle name="SAPBEXstdDataEmph 3 3 2" xfId="6598" xr:uid="{00000000-0005-0000-0000-0000CD820000}"/>
    <cellStyle name="SAPBEXstdDataEmph 3 3 2 2" xfId="19948" xr:uid="{00000000-0005-0000-0000-0000CE820000}"/>
    <cellStyle name="SAPBEXstdDataEmph 3 3 2 2 2" xfId="25718" xr:uid="{00000000-0005-0000-0000-0000CF820000}"/>
    <cellStyle name="SAPBEXstdDataEmph 3 3 2 2 3" xfId="33421" xr:uid="{00000000-0005-0000-0000-0000D0820000}"/>
    <cellStyle name="SAPBEXstdDataEmph 3 3 2 3" xfId="18426" xr:uid="{00000000-0005-0000-0000-0000D1820000}"/>
    <cellStyle name="SAPBEXstdDataEmph 3 3 2 3 2" xfId="24202" xr:uid="{00000000-0005-0000-0000-0000D2820000}"/>
    <cellStyle name="SAPBEXstdDataEmph 3 3 2 3 3" xfId="31903" xr:uid="{00000000-0005-0000-0000-0000D3820000}"/>
    <cellStyle name="SAPBEXstdDataEmph 3 3 2 4" xfId="16427" xr:uid="{00000000-0005-0000-0000-0000D4820000}"/>
    <cellStyle name="SAPBEXstdDataEmph 3 3 2 4 2" xfId="30053" xr:uid="{00000000-0005-0000-0000-0000D5820000}"/>
    <cellStyle name="SAPBEXstdDataEmph 3 3 2 5" xfId="22375" xr:uid="{00000000-0005-0000-0000-0000D6820000}"/>
    <cellStyle name="SAPBEXstdDataEmph 3 3 2 5 2" xfId="35838" xr:uid="{00000000-0005-0000-0000-0000D7820000}"/>
    <cellStyle name="SAPBEXstdDataEmph 3 3 2 6" xfId="28127" xr:uid="{00000000-0005-0000-0000-0000D8820000}"/>
    <cellStyle name="SAPBEXstdDataEmph 3 3 2 7" xfId="11626" xr:uid="{00000000-0005-0000-0000-0000D9820000}"/>
    <cellStyle name="SAPBEXstdDataEmph 3 3 3" xfId="18997" xr:uid="{00000000-0005-0000-0000-0000DA820000}"/>
    <cellStyle name="SAPBEXstdDataEmph 3 3 3 2" xfId="24769" xr:uid="{00000000-0005-0000-0000-0000DB820000}"/>
    <cellStyle name="SAPBEXstdDataEmph 3 3 3 3" xfId="32471" xr:uid="{00000000-0005-0000-0000-0000DC820000}"/>
    <cellStyle name="SAPBEXstdDataEmph 3 3 4" xfId="17502" xr:uid="{00000000-0005-0000-0000-0000DD820000}"/>
    <cellStyle name="SAPBEXstdDataEmph 3 3 4 2" xfId="23325" xr:uid="{00000000-0005-0000-0000-0000DE820000}"/>
    <cellStyle name="SAPBEXstdDataEmph 3 3 4 2 2" xfId="36788" xr:uid="{00000000-0005-0000-0000-0000DF820000}"/>
    <cellStyle name="SAPBEXstdDataEmph 3 3 4 3" xfId="31013" xr:uid="{00000000-0005-0000-0000-0000E0820000}"/>
    <cellStyle name="SAPBEXstdDataEmph 3 3 5" xfId="15341" xr:uid="{00000000-0005-0000-0000-0000E1820000}"/>
    <cellStyle name="SAPBEXstdDataEmph 3 3 5 2" xfId="29155" xr:uid="{00000000-0005-0000-0000-0000E2820000}"/>
    <cellStyle name="SAPBEXstdDataEmph 3 3 6" xfId="21476" xr:uid="{00000000-0005-0000-0000-0000E3820000}"/>
    <cellStyle name="SAPBEXstdDataEmph 3 3 6 2" xfId="34939" xr:uid="{00000000-0005-0000-0000-0000E4820000}"/>
    <cellStyle name="SAPBEXstdDataEmph 3 3 7" xfId="27228" xr:uid="{00000000-0005-0000-0000-0000E5820000}"/>
    <cellStyle name="SAPBEXstdDataEmph 3 3 8" xfId="10965" xr:uid="{00000000-0005-0000-0000-0000E6820000}"/>
    <cellStyle name="SAPBEXstdDataEmph 3 4" xfId="6075" xr:uid="{00000000-0005-0000-0000-0000E7820000}"/>
    <cellStyle name="SAPBEXstdDataEmph 3 4 2" xfId="19482" xr:uid="{00000000-0005-0000-0000-0000E8820000}"/>
    <cellStyle name="SAPBEXstdDataEmph 3 4 2 2" xfId="25252" xr:uid="{00000000-0005-0000-0000-0000E9820000}"/>
    <cellStyle name="SAPBEXstdDataEmph 3 4 2 3" xfId="32955" xr:uid="{00000000-0005-0000-0000-0000EA820000}"/>
    <cellStyle name="SAPBEXstdDataEmph 3 4 3" xfId="16961" xr:uid="{00000000-0005-0000-0000-0000EB820000}"/>
    <cellStyle name="SAPBEXstdDataEmph 3 4 3 2" xfId="22811" xr:uid="{00000000-0005-0000-0000-0000EC820000}"/>
    <cellStyle name="SAPBEXstdDataEmph 3 4 3 2 2" xfId="36274" xr:uid="{00000000-0005-0000-0000-0000ED820000}"/>
    <cellStyle name="SAPBEXstdDataEmph 3 4 3 3" xfId="30489" xr:uid="{00000000-0005-0000-0000-0000EE820000}"/>
    <cellStyle name="SAPBEXstdDataEmph 3 4 4" xfId="15904" xr:uid="{00000000-0005-0000-0000-0000EF820000}"/>
    <cellStyle name="SAPBEXstdDataEmph 3 4 4 2" xfId="29607" xr:uid="{00000000-0005-0000-0000-0000F0820000}"/>
    <cellStyle name="SAPBEXstdDataEmph 3 4 5" xfId="21929" xr:uid="{00000000-0005-0000-0000-0000F1820000}"/>
    <cellStyle name="SAPBEXstdDataEmph 3 4 5 2" xfId="35392" xr:uid="{00000000-0005-0000-0000-0000F2820000}"/>
    <cellStyle name="SAPBEXstdDataEmph 3 4 6" xfId="27681" xr:uid="{00000000-0005-0000-0000-0000F3820000}"/>
    <cellStyle name="SAPBEXstdDataEmph 3 4 7" xfId="11305" xr:uid="{00000000-0005-0000-0000-0000F4820000}"/>
    <cellStyle name="SAPBEXstdDataEmph 3 5" xfId="18442" xr:uid="{00000000-0005-0000-0000-0000F5820000}"/>
    <cellStyle name="SAPBEXstdDataEmph 3 5 2" xfId="24217" xr:uid="{00000000-0005-0000-0000-0000F6820000}"/>
    <cellStyle name="SAPBEXstdDataEmph 3 5 3" xfId="31918" xr:uid="{00000000-0005-0000-0000-0000F7820000}"/>
    <cellStyle name="SAPBEXstdDataEmph 3 6" xfId="17416" xr:uid="{00000000-0005-0000-0000-0000F8820000}"/>
    <cellStyle name="SAPBEXstdDataEmph 3 6 2" xfId="23242" xr:uid="{00000000-0005-0000-0000-0000F9820000}"/>
    <cellStyle name="SAPBEXstdDataEmph 3 6 2 2" xfId="36705" xr:uid="{00000000-0005-0000-0000-0000FA820000}"/>
    <cellStyle name="SAPBEXstdDataEmph 3 6 3" xfId="30930" xr:uid="{00000000-0005-0000-0000-0000FB820000}"/>
    <cellStyle name="SAPBEXstdDataEmph 3 7" xfId="14776" xr:uid="{00000000-0005-0000-0000-0000FC820000}"/>
    <cellStyle name="SAPBEXstdDataEmph 3 7 2" xfId="28687" xr:uid="{00000000-0005-0000-0000-0000FD820000}"/>
    <cellStyle name="SAPBEXstdDataEmph 3 8" xfId="21029" xr:uid="{00000000-0005-0000-0000-0000FE820000}"/>
    <cellStyle name="SAPBEXstdDataEmph 3 8 2" xfId="34492" xr:uid="{00000000-0005-0000-0000-0000FF820000}"/>
    <cellStyle name="SAPBEXstdDataEmph 3 9" xfId="26783" xr:uid="{00000000-0005-0000-0000-000000830000}"/>
    <cellStyle name="SAPBEXstdDataEmph 4" xfId="5262" xr:uid="{00000000-0005-0000-0000-000001830000}"/>
    <cellStyle name="SAPBEXstdDataEmph 4 2" xfId="6349" xr:uid="{00000000-0005-0000-0000-000002830000}"/>
    <cellStyle name="SAPBEXstdDataEmph 4 2 2" xfId="19716" xr:uid="{00000000-0005-0000-0000-000003830000}"/>
    <cellStyle name="SAPBEXstdDataEmph 4 2 2 2" xfId="25486" xr:uid="{00000000-0005-0000-0000-000004830000}"/>
    <cellStyle name="SAPBEXstdDataEmph 4 2 2 3" xfId="33189" xr:uid="{00000000-0005-0000-0000-000005830000}"/>
    <cellStyle name="SAPBEXstdDataEmph 4 2 3" xfId="17629" xr:uid="{00000000-0005-0000-0000-000006830000}"/>
    <cellStyle name="SAPBEXstdDataEmph 4 2 3 2" xfId="23447" xr:uid="{00000000-0005-0000-0000-000007830000}"/>
    <cellStyle name="SAPBEXstdDataEmph 4 2 3 2 2" xfId="36910" xr:uid="{00000000-0005-0000-0000-000008830000}"/>
    <cellStyle name="SAPBEXstdDataEmph 4 2 3 3" xfId="31137" xr:uid="{00000000-0005-0000-0000-000009830000}"/>
    <cellStyle name="SAPBEXstdDataEmph 4 2 4" xfId="16178" xr:uid="{00000000-0005-0000-0000-00000A830000}"/>
    <cellStyle name="SAPBEXstdDataEmph 4 2 4 2" xfId="29826" xr:uid="{00000000-0005-0000-0000-00000B830000}"/>
    <cellStyle name="SAPBEXstdDataEmph 4 2 5" xfId="22148" xr:uid="{00000000-0005-0000-0000-00000C830000}"/>
    <cellStyle name="SAPBEXstdDataEmph 4 2 5 2" xfId="35611" xr:uid="{00000000-0005-0000-0000-00000D830000}"/>
    <cellStyle name="SAPBEXstdDataEmph 4 2 6" xfId="27900" xr:uid="{00000000-0005-0000-0000-00000E830000}"/>
    <cellStyle name="SAPBEXstdDataEmph 4 2 7" xfId="11462" xr:uid="{00000000-0005-0000-0000-00000F830000}"/>
    <cellStyle name="SAPBEXstdDataEmph 4 3" xfId="18764" xr:uid="{00000000-0005-0000-0000-000010830000}"/>
    <cellStyle name="SAPBEXstdDataEmph 4 3 2" xfId="24536" xr:uid="{00000000-0005-0000-0000-000011830000}"/>
    <cellStyle name="SAPBEXstdDataEmph 4 3 3" xfId="32238" xr:uid="{00000000-0005-0000-0000-000012830000}"/>
    <cellStyle name="SAPBEXstdDataEmph 4 4" xfId="17700" xr:uid="{00000000-0005-0000-0000-000013830000}"/>
    <cellStyle name="SAPBEXstdDataEmph 4 4 2" xfId="23515" xr:uid="{00000000-0005-0000-0000-000014830000}"/>
    <cellStyle name="SAPBEXstdDataEmph 4 4 2 2" xfId="36978" xr:uid="{00000000-0005-0000-0000-000015830000}"/>
    <cellStyle name="SAPBEXstdDataEmph 4 4 3" xfId="31206" xr:uid="{00000000-0005-0000-0000-000016830000}"/>
    <cellStyle name="SAPBEXstdDataEmph 4 5" xfId="15092" xr:uid="{00000000-0005-0000-0000-000017830000}"/>
    <cellStyle name="SAPBEXstdDataEmph 4 5 2" xfId="28928" xr:uid="{00000000-0005-0000-0000-000018830000}"/>
    <cellStyle name="SAPBEXstdDataEmph 4 6" xfId="21249" xr:uid="{00000000-0005-0000-0000-000019830000}"/>
    <cellStyle name="SAPBEXstdDataEmph 4 6 2" xfId="34712" xr:uid="{00000000-0005-0000-0000-00001A830000}"/>
    <cellStyle name="SAPBEXstdDataEmph 4 7" xfId="27001" xr:uid="{00000000-0005-0000-0000-00001B830000}"/>
    <cellStyle name="SAPBEXstdDataEmph 4 8" xfId="10801" xr:uid="{00000000-0005-0000-0000-00001C830000}"/>
    <cellStyle name="SAPBEXstdDataEmph 5" xfId="17042" xr:uid="{00000000-0005-0000-0000-00001D830000}"/>
    <cellStyle name="SAPBEXstdDataEmph 5 2" xfId="22888" xr:uid="{00000000-0005-0000-0000-00001E830000}"/>
    <cellStyle name="SAPBEXstdDataEmph 5 2 2" xfId="36351" xr:uid="{00000000-0005-0000-0000-00001F830000}"/>
    <cellStyle name="SAPBEXstdDataEmph 5 3" xfId="30569" xr:uid="{00000000-0005-0000-0000-000020830000}"/>
    <cellStyle name="SAPBEXstdDataEmph 6" xfId="17158" xr:uid="{00000000-0005-0000-0000-000021830000}"/>
    <cellStyle name="SAPBEXstdDataEmph 6 2" xfId="22999" xr:uid="{00000000-0005-0000-0000-000022830000}"/>
    <cellStyle name="SAPBEXstdDataEmph 6 2 2" xfId="36462" xr:uid="{00000000-0005-0000-0000-000023830000}"/>
    <cellStyle name="SAPBEXstdDataEmph 6 3" xfId="30680" xr:uid="{00000000-0005-0000-0000-000024830000}"/>
    <cellStyle name="SAPBEXstdDataEmph 7" xfId="11999" xr:uid="{00000000-0005-0000-0000-000025830000}"/>
    <cellStyle name="SAPBEXstdDataEmph 7 2" xfId="28536" xr:uid="{00000000-0005-0000-0000-000026830000}"/>
    <cellStyle name="SAPBEXstdDataEmph 8" xfId="7295" xr:uid="{00000000-0005-0000-0000-000027830000}"/>
    <cellStyle name="SAPBEXstdDataEmph 9" xfId="37391" xr:uid="{00000000-0005-0000-0000-000028830000}"/>
    <cellStyle name="SAPBEXstdItem" xfId="411" xr:uid="{00000000-0005-0000-0000-000029830000}"/>
    <cellStyle name="SAPBEXstdItem 2" xfId="655" xr:uid="{00000000-0005-0000-0000-00002A830000}"/>
    <cellStyle name="SAPBEXstdItem 2 2" xfId="5107" xr:uid="{00000000-0005-0000-0000-00002B830000}"/>
    <cellStyle name="SAPBEXstdItem 2 2 10" xfId="10711" xr:uid="{00000000-0005-0000-0000-00002C830000}"/>
    <cellStyle name="SAPBEXstdItem 2 2 2" xfId="5695" xr:uid="{00000000-0005-0000-0000-00002D830000}"/>
    <cellStyle name="SAPBEXstdItem 2 2 2 2" xfId="6782" xr:uid="{00000000-0005-0000-0000-00002E830000}"/>
    <cellStyle name="SAPBEXstdItem 2 2 2 2 2" xfId="20104" xr:uid="{00000000-0005-0000-0000-00002F830000}"/>
    <cellStyle name="SAPBEXstdItem 2 2 2 2 2 2" xfId="25874" xr:uid="{00000000-0005-0000-0000-000030830000}"/>
    <cellStyle name="SAPBEXstdItem 2 2 2 2 2 3" xfId="33577" xr:uid="{00000000-0005-0000-0000-000031830000}"/>
    <cellStyle name="SAPBEXstdItem 2 2 2 2 3" xfId="18463" xr:uid="{00000000-0005-0000-0000-000032830000}"/>
    <cellStyle name="SAPBEXstdItem 2 2 2 2 3 2" xfId="24238" xr:uid="{00000000-0005-0000-0000-000033830000}"/>
    <cellStyle name="SAPBEXstdItem 2 2 2 2 3 3" xfId="31939" xr:uid="{00000000-0005-0000-0000-000034830000}"/>
    <cellStyle name="SAPBEXstdItem 2 2 2 2 4" xfId="16610" xr:uid="{00000000-0005-0000-0000-000035830000}"/>
    <cellStyle name="SAPBEXstdItem 2 2 2 2 4 2" xfId="30197" xr:uid="{00000000-0005-0000-0000-000036830000}"/>
    <cellStyle name="SAPBEXstdItem 2 2 2 2 5" xfId="22520" xr:uid="{00000000-0005-0000-0000-000037830000}"/>
    <cellStyle name="SAPBEXstdItem 2 2 2 2 5 2" xfId="35983" xr:uid="{00000000-0005-0000-0000-000038830000}"/>
    <cellStyle name="SAPBEXstdItem 2 2 2 2 6" xfId="28272" xr:uid="{00000000-0005-0000-0000-000039830000}"/>
    <cellStyle name="SAPBEXstdItem 2 2 2 2 7" xfId="11732" xr:uid="{00000000-0005-0000-0000-00003A830000}"/>
    <cellStyle name="SAPBEXstdItem 2 2 2 3" xfId="19154" xr:uid="{00000000-0005-0000-0000-00003B830000}"/>
    <cellStyle name="SAPBEXstdItem 2 2 2 3 2" xfId="24925" xr:uid="{00000000-0005-0000-0000-00003C830000}"/>
    <cellStyle name="SAPBEXstdItem 2 2 2 3 3" xfId="32627" xr:uid="{00000000-0005-0000-0000-00003D830000}"/>
    <cellStyle name="SAPBEXstdItem 2 2 2 4" xfId="18219" xr:uid="{00000000-0005-0000-0000-00003E830000}"/>
    <cellStyle name="SAPBEXstdItem 2 2 2 4 2" xfId="24012" xr:uid="{00000000-0005-0000-0000-00003F830000}"/>
    <cellStyle name="SAPBEXstdItem 2 2 2 4 3" xfId="31711" xr:uid="{00000000-0005-0000-0000-000040830000}"/>
    <cellStyle name="SAPBEXstdItem 2 2 2 5" xfId="15524" xr:uid="{00000000-0005-0000-0000-000041830000}"/>
    <cellStyle name="SAPBEXstdItem 2 2 2 5 2" xfId="29299" xr:uid="{00000000-0005-0000-0000-000042830000}"/>
    <cellStyle name="SAPBEXstdItem 2 2 2 6" xfId="21621" xr:uid="{00000000-0005-0000-0000-000043830000}"/>
    <cellStyle name="SAPBEXstdItem 2 2 2 6 2" xfId="35084" xr:uid="{00000000-0005-0000-0000-000044830000}"/>
    <cellStyle name="SAPBEXstdItem 2 2 2 7" xfId="27373" xr:uid="{00000000-0005-0000-0000-000045830000}"/>
    <cellStyle name="SAPBEXstdItem 2 2 2 8" xfId="11071" xr:uid="{00000000-0005-0000-0000-000046830000}"/>
    <cellStyle name="SAPBEXstdItem 2 2 3" xfId="5867" xr:uid="{00000000-0005-0000-0000-000047830000}"/>
    <cellStyle name="SAPBEXstdItem 2 2 3 2" xfId="6954" xr:uid="{00000000-0005-0000-0000-000048830000}"/>
    <cellStyle name="SAPBEXstdItem 2 2 3 2 2" xfId="20250" xr:uid="{00000000-0005-0000-0000-000049830000}"/>
    <cellStyle name="SAPBEXstdItem 2 2 3 2 2 2" xfId="26020" xr:uid="{00000000-0005-0000-0000-00004A830000}"/>
    <cellStyle name="SAPBEXstdItem 2 2 3 2 2 3" xfId="33723" xr:uid="{00000000-0005-0000-0000-00004B830000}"/>
    <cellStyle name="SAPBEXstdItem 2 2 3 2 3" xfId="17908" xr:uid="{00000000-0005-0000-0000-00004C830000}"/>
    <cellStyle name="SAPBEXstdItem 2 2 3 2 3 2" xfId="23718" xr:uid="{00000000-0005-0000-0000-00004D830000}"/>
    <cellStyle name="SAPBEXstdItem 2 2 3 2 3 2 2" xfId="37181" xr:uid="{00000000-0005-0000-0000-00004E830000}"/>
    <cellStyle name="SAPBEXstdItem 2 2 3 2 3 3" xfId="31412" xr:uid="{00000000-0005-0000-0000-00004F830000}"/>
    <cellStyle name="SAPBEXstdItem 2 2 3 2 4" xfId="16782" xr:uid="{00000000-0005-0000-0000-000050830000}"/>
    <cellStyle name="SAPBEXstdItem 2 2 3 2 4 2" xfId="30335" xr:uid="{00000000-0005-0000-0000-000051830000}"/>
    <cellStyle name="SAPBEXstdItem 2 2 3 2 5" xfId="22658" xr:uid="{00000000-0005-0000-0000-000052830000}"/>
    <cellStyle name="SAPBEXstdItem 2 2 3 2 5 2" xfId="36121" xr:uid="{00000000-0005-0000-0000-000053830000}"/>
    <cellStyle name="SAPBEXstdItem 2 2 3 2 6" xfId="28410" xr:uid="{00000000-0005-0000-0000-000054830000}"/>
    <cellStyle name="SAPBEXstdItem 2 2 3 2 7" xfId="11833" xr:uid="{00000000-0005-0000-0000-000055830000}"/>
    <cellStyle name="SAPBEXstdItem 2 2 3 3" xfId="19301" xr:uid="{00000000-0005-0000-0000-000056830000}"/>
    <cellStyle name="SAPBEXstdItem 2 2 3 3 2" xfId="25072" xr:uid="{00000000-0005-0000-0000-000057830000}"/>
    <cellStyle name="SAPBEXstdItem 2 2 3 3 3" xfId="32774" xr:uid="{00000000-0005-0000-0000-000058830000}"/>
    <cellStyle name="SAPBEXstdItem 2 2 3 4" xfId="20737" xr:uid="{00000000-0005-0000-0000-000059830000}"/>
    <cellStyle name="SAPBEXstdItem 2 2 3 4 2" xfId="26500" xr:uid="{00000000-0005-0000-0000-00005A830000}"/>
    <cellStyle name="SAPBEXstdItem 2 2 3 4 3" xfId="34205" xr:uid="{00000000-0005-0000-0000-00005B830000}"/>
    <cellStyle name="SAPBEXstdItem 2 2 3 5" xfId="15696" xr:uid="{00000000-0005-0000-0000-00005C830000}"/>
    <cellStyle name="SAPBEXstdItem 2 2 3 5 2" xfId="29437" xr:uid="{00000000-0005-0000-0000-00005D830000}"/>
    <cellStyle name="SAPBEXstdItem 2 2 3 6" xfId="21759" xr:uid="{00000000-0005-0000-0000-00005E830000}"/>
    <cellStyle name="SAPBEXstdItem 2 2 3 6 2" xfId="35222" xr:uid="{00000000-0005-0000-0000-00005F830000}"/>
    <cellStyle name="SAPBEXstdItem 2 2 3 7" xfId="27511" xr:uid="{00000000-0005-0000-0000-000060830000}"/>
    <cellStyle name="SAPBEXstdItem 2 2 3 8" xfId="11172" xr:uid="{00000000-0005-0000-0000-000061830000}"/>
    <cellStyle name="SAPBEXstdItem 2 2 4" xfId="6199" xr:uid="{00000000-0005-0000-0000-000062830000}"/>
    <cellStyle name="SAPBEXstdItem 2 2 4 2" xfId="19590" xr:uid="{00000000-0005-0000-0000-000063830000}"/>
    <cellStyle name="SAPBEXstdItem 2 2 4 2 2" xfId="25360" xr:uid="{00000000-0005-0000-0000-000064830000}"/>
    <cellStyle name="SAPBEXstdItem 2 2 4 2 3" xfId="33063" xr:uid="{00000000-0005-0000-0000-000065830000}"/>
    <cellStyle name="SAPBEXstdItem 2 2 4 3" xfId="18067" xr:uid="{00000000-0005-0000-0000-000066830000}"/>
    <cellStyle name="SAPBEXstdItem 2 2 4 3 2" xfId="23869" xr:uid="{00000000-0005-0000-0000-000067830000}"/>
    <cellStyle name="SAPBEXstdItem 2 2 4 3 3" xfId="31566" xr:uid="{00000000-0005-0000-0000-000068830000}"/>
    <cellStyle name="SAPBEXstdItem 2 2 4 4" xfId="16028" xr:uid="{00000000-0005-0000-0000-000069830000}"/>
    <cellStyle name="SAPBEXstdItem 2 2 4 4 2" xfId="29710" xr:uid="{00000000-0005-0000-0000-00006A830000}"/>
    <cellStyle name="SAPBEXstdItem 2 2 4 5" xfId="22032" xr:uid="{00000000-0005-0000-0000-00006B830000}"/>
    <cellStyle name="SAPBEXstdItem 2 2 4 5 2" xfId="35495" xr:uid="{00000000-0005-0000-0000-00006C830000}"/>
    <cellStyle name="SAPBEXstdItem 2 2 4 6" xfId="27784" xr:uid="{00000000-0005-0000-0000-00006D830000}"/>
    <cellStyle name="SAPBEXstdItem 2 2 4 7" xfId="11374" xr:uid="{00000000-0005-0000-0000-00006E830000}"/>
    <cellStyle name="SAPBEXstdItem 2 2 5" xfId="18638" xr:uid="{00000000-0005-0000-0000-00006F830000}"/>
    <cellStyle name="SAPBEXstdItem 2 2 5 2" xfId="24410" xr:uid="{00000000-0005-0000-0000-000070830000}"/>
    <cellStyle name="SAPBEXstdItem 2 2 5 3" xfId="32112" xr:uid="{00000000-0005-0000-0000-000071830000}"/>
    <cellStyle name="SAPBEXstdItem 2 2 6" xfId="17991" xr:uid="{00000000-0005-0000-0000-000072830000}"/>
    <cellStyle name="SAPBEXstdItem 2 2 6 2" xfId="23798" xr:uid="{00000000-0005-0000-0000-000073830000}"/>
    <cellStyle name="SAPBEXstdItem 2 2 6 3" xfId="31494" xr:uid="{00000000-0005-0000-0000-000074830000}"/>
    <cellStyle name="SAPBEXstdItem 2 2 7" xfId="14937" xr:uid="{00000000-0005-0000-0000-000075830000}"/>
    <cellStyle name="SAPBEXstdItem 2 2 7 2" xfId="28810" xr:uid="{00000000-0005-0000-0000-000076830000}"/>
    <cellStyle name="SAPBEXstdItem 2 2 8" xfId="21131" xr:uid="{00000000-0005-0000-0000-000077830000}"/>
    <cellStyle name="SAPBEXstdItem 2 2 8 2" xfId="34594" xr:uid="{00000000-0005-0000-0000-000078830000}"/>
    <cellStyle name="SAPBEXstdItem 2 2 9" xfId="26885" xr:uid="{00000000-0005-0000-0000-000079830000}"/>
    <cellStyle name="SAPBEXstdItem 2 3" xfId="5324" xr:uid="{00000000-0005-0000-0000-00007A830000}"/>
    <cellStyle name="SAPBEXstdItem 2 3 2" xfId="6411" xr:uid="{00000000-0005-0000-0000-00007B830000}"/>
    <cellStyle name="SAPBEXstdItem 2 3 2 2" xfId="19777" xr:uid="{00000000-0005-0000-0000-00007C830000}"/>
    <cellStyle name="SAPBEXstdItem 2 3 2 2 2" xfId="25547" xr:uid="{00000000-0005-0000-0000-00007D830000}"/>
    <cellStyle name="SAPBEXstdItem 2 3 2 2 3" xfId="33250" xr:uid="{00000000-0005-0000-0000-00007E830000}"/>
    <cellStyle name="SAPBEXstdItem 2 3 2 3" xfId="17567" xr:uid="{00000000-0005-0000-0000-00007F830000}"/>
    <cellStyle name="SAPBEXstdItem 2 3 2 3 2" xfId="23387" xr:uid="{00000000-0005-0000-0000-000080830000}"/>
    <cellStyle name="SAPBEXstdItem 2 3 2 3 2 2" xfId="36850" xr:uid="{00000000-0005-0000-0000-000081830000}"/>
    <cellStyle name="SAPBEXstdItem 2 3 2 3 3" xfId="31076" xr:uid="{00000000-0005-0000-0000-000082830000}"/>
    <cellStyle name="SAPBEXstdItem 2 3 2 4" xfId="16240" xr:uid="{00000000-0005-0000-0000-000083830000}"/>
    <cellStyle name="SAPBEXstdItem 2 3 2 4 2" xfId="29887" xr:uid="{00000000-0005-0000-0000-000084830000}"/>
    <cellStyle name="SAPBEXstdItem 2 3 2 5" xfId="22209" xr:uid="{00000000-0005-0000-0000-000085830000}"/>
    <cellStyle name="SAPBEXstdItem 2 3 2 5 2" xfId="35672" xr:uid="{00000000-0005-0000-0000-000086830000}"/>
    <cellStyle name="SAPBEXstdItem 2 3 2 6" xfId="27961" xr:uid="{00000000-0005-0000-0000-000087830000}"/>
    <cellStyle name="SAPBEXstdItem 2 3 2 7" xfId="11523" xr:uid="{00000000-0005-0000-0000-000088830000}"/>
    <cellStyle name="SAPBEXstdItem 2 3 3" xfId="18825" xr:uid="{00000000-0005-0000-0000-000089830000}"/>
    <cellStyle name="SAPBEXstdItem 2 3 3 2" xfId="24597" xr:uid="{00000000-0005-0000-0000-00008A830000}"/>
    <cellStyle name="SAPBEXstdItem 2 3 3 3" xfId="32299" xr:uid="{00000000-0005-0000-0000-00008B830000}"/>
    <cellStyle name="SAPBEXstdItem 2 3 4" xfId="20137" xr:uid="{00000000-0005-0000-0000-00008C830000}"/>
    <cellStyle name="SAPBEXstdItem 2 3 4 2" xfId="25907" xr:uid="{00000000-0005-0000-0000-00008D830000}"/>
    <cellStyle name="SAPBEXstdItem 2 3 4 3" xfId="33610" xr:uid="{00000000-0005-0000-0000-00008E830000}"/>
    <cellStyle name="SAPBEXstdItem 2 3 5" xfId="15154" xr:uid="{00000000-0005-0000-0000-00008F830000}"/>
    <cellStyle name="SAPBEXstdItem 2 3 5 2" xfId="28989" xr:uid="{00000000-0005-0000-0000-000090830000}"/>
    <cellStyle name="SAPBEXstdItem 2 3 6" xfId="21310" xr:uid="{00000000-0005-0000-0000-000091830000}"/>
    <cellStyle name="SAPBEXstdItem 2 3 6 2" xfId="34773" xr:uid="{00000000-0005-0000-0000-000092830000}"/>
    <cellStyle name="SAPBEXstdItem 2 3 7" xfId="27062" xr:uid="{00000000-0005-0000-0000-000093830000}"/>
    <cellStyle name="SAPBEXstdItem 2 3 8" xfId="10862" xr:uid="{00000000-0005-0000-0000-000094830000}"/>
    <cellStyle name="SAPBEXstdItem 2 4" xfId="5378" xr:uid="{00000000-0005-0000-0000-000095830000}"/>
    <cellStyle name="SAPBEXstdItem 2 4 2" xfId="6465" xr:uid="{00000000-0005-0000-0000-000096830000}"/>
    <cellStyle name="SAPBEXstdItem 2 4 2 2" xfId="19830" xr:uid="{00000000-0005-0000-0000-000097830000}"/>
    <cellStyle name="SAPBEXstdItem 2 4 2 2 2" xfId="25600" xr:uid="{00000000-0005-0000-0000-000098830000}"/>
    <cellStyle name="SAPBEXstdItem 2 4 2 2 3" xfId="33303" xr:uid="{00000000-0005-0000-0000-000099830000}"/>
    <cellStyle name="SAPBEXstdItem 2 4 2 3" xfId="18230" xr:uid="{00000000-0005-0000-0000-00009A830000}"/>
    <cellStyle name="SAPBEXstdItem 2 4 2 3 2" xfId="24020" xr:uid="{00000000-0005-0000-0000-00009B830000}"/>
    <cellStyle name="SAPBEXstdItem 2 4 2 3 3" xfId="31720" xr:uid="{00000000-0005-0000-0000-00009C830000}"/>
    <cellStyle name="SAPBEXstdItem 2 4 2 4" xfId="16294" xr:uid="{00000000-0005-0000-0000-00009D830000}"/>
    <cellStyle name="SAPBEXstdItem 2 4 2 4 2" xfId="29940" xr:uid="{00000000-0005-0000-0000-00009E830000}"/>
    <cellStyle name="SAPBEXstdItem 2 4 2 5" xfId="22262" xr:uid="{00000000-0005-0000-0000-00009F830000}"/>
    <cellStyle name="SAPBEXstdItem 2 4 2 5 2" xfId="35725" xr:uid="{00000000-0005-0000-0000-0000A0830000}"/>
    <cellStyle name="SAPBEXstdItem 2 4 2 6" xfId="28014" xr:uid="{00000000-0005-0000-0000-0000A1830000}"/>
    <cellStyle name="SAPBEXstdItem 2 4 2 7" xfId="11546" xr:uid="{00000000-0005-0000-0000-0000A2830000}"/>
    <cellStyle name="SAPBEXstdItem 2 4 3" xfId="18879" xr:uid="{00000000-0005-0000-0000-0000A3830000}"/>
    <cellStyle name="SAPBEXstdItem 2 4 3 2" xfId="24651" xr:uid="{00000000-0005-0000-0000-0000A4830000}"/>
    <cellStyle name="SAPBEXstdItem 2 4 3 3" xfId="32353" xr:uid="{00000000-0005-0000-0000-0000A5830000}"/>
    <cellStyle name="SAPBEXstdItem 2 4 4" xfId="19041" xr:uid="{00000000-0005-0000-0000-0000A6830000}"/>
    <cellStyle name="SAPBEXstdItem 2 4 4 2" xfId="24813" xr:uid="{00000000-0005-0000-0000-0000A7830000}"/>
    <cellStyle name="SAPBEXstdItem 2 4 4 3" xfId="32515" xr:uid="{00000000-0005-0000-0000-0000A8830000}"/>
    <cellStyle name="SAPBEXstdItem 2 4 5" xfId="15208" xr:uid="{00000000-0005-0000-0000-0000A9830000}"/>
    <cellStyle name="SAPBEXstdItem 2 4 5 2" xfId="29042" xr:uid="{00000000-0005-0000-0000-0000AA830000}"/>
    <cellStyle name="SAPBEXstdItem 2 4 6" xfId="21363" xr:uid="{00000000-0005-0000-0000-0000AB830000}"/>
    <cellStyle name="SAPBEXstdItem 2 4 6 2" xfId="34826" xr:uid="{00000000-0005-0000-0000-0000AC830000}"/>
    <cellStyle name="SAPBEXstdItem 2 4 7" xfId="27115" xr:uid="{00000000-0005-0000-0000-0000AD830000}"/>
    <cellStyle name="SAPBEXstdItem 2 4 8" xfId="10885" xr:uid="{00000000-0005-0000-0000-0000AE830000}"/>
    <cellStyle name="SAPBEXstdItem 2 5" xfId="17154" xr:uid="{00000000-0005-0000-0000-0000AF830000}"/>
    <cellStyle name="SAPBEXstdItem 2 5 2" xfId="22995" xr:uid="{00000000-0005-0000-0000-0000B0830000}"/>
    <cellStyle name="SAPBEXstdItem 2 5 2 2" xfId="36458" xr:uid="{00000000-0005-0000-0000-0000B1830000}"/>
    <cellStyle name="SAPBEXstdItem 2 5 3" xfId="30676" xr:uid="{00000000-0005-0000-0000-0000B2830000}"/>
    <cellStyle name="SAPBEXstdItem 2 6" xfId="17753" xr:uid="{00000000-0005-0000-0000-0000B3830000}"/>
    <cellStyle name="SAPBEXstdItem 2 6 2" xfId="23568" xr:uid="{00000000-0005-0000-0000-0000B4830000}"/>
    <cellStyle name="SAPBEXstdItem 2 6 2 2" xfId="37031" xr:uid="{00000000-0005-0000-0000-0000B5830000}"/>
    <cellStyle name="SAPBEXstdItem 2 6 3" xfId="31259" xr:uid="{00000000-0005-0000-0000-0000B6830000}"/>
    <cellStyle name="SAPBEXstdItem 2 7" xfId="16909" xr:uid="{00000000-0005-0000-0000-0000B7830000}"/>
    <cellStyle name="SAPBEXstdItem 2 7 2" xfId="30446" xr:uid="{00000000-0005-0000-0000-0000B8830000}"/>
    <cellStyle name="SAPBEXstdItem 2 8" xfId="7492" xr:uid="{00000000-0005-0000-0000-0000B9830000}"/>
    <cellStyle name="SAPBEXstdItem 3" xfId="4728" xr:uid="{00000000-0005-0000-0000-0000BA830000}"/>
    <cellStyle name="SAPBEXstdItem 3 10" xfId="10606" xr:uid="{00000000-0005-0000-0000-0000BB830000}"/>
    <cellStyle name="SAPBEXstdItem 3 2" xfId="5245" xr:uid="{00000000-0005-0000-0000-0000BC830000}"/>
    <cellStyle name="SAPBEXstdItem 3 2 2" xfId="5967" xr:uid="{00000000-0005-0000-0000-0000BD830000}"/>
    <cellStyle name="SAPBEXstdItem 3 2 2 2" xfId="7054" xr:uid="{00000000-0005-0000-0000-0000BE830000}"/>
    <cellStyle name="SAPBEXstdItem 3 2 2 2 2" xfId="20350" xr:uid="{00000000-0005-0000-0000-0000BF830000}"/>
    <cellStyle name="SAPBEXstdItem 3 2 2 2 2 2" xfId="26120" xr:uid="{00000000-0005-0000-0000-0000C0830000}"/>
    <cellStyle name="SAPBEXstdItem 3 2 2 2 2 3" xfId="33823" xr:uid="{00000000-0005-0000-0000-0000C1830000}"/>
    <cellStyle name="SAPBEXstdItem 3 2 2 2 3" xfId="20949" xr:uid="{00000000-0005-0000-0000-0000C2830000}"/>
    <cellStyle name="SAPBEXstdItem 3 2 2 2 3 2" xfId="26707" xr:uid="{00000000-0005-0000-0000-0000C3830000}"/>
    <cellStyle name="SAPBEXstdItem 3 2 2 2 3 3" xfId="34412" xr:uid="{00000000-0005-0000-0000-0000C4830000}"/>
    <cellStyle name="SAPBEXstdItem 3 2 2 2 4" xfId="16882" xr:uid="{00000000-0005-0000-0000-0000C5830000}"/>
    <cellStyle name="SAPBEXstdItem 3 2 2 2 4 2" xfId="30435" xr:uid="{00000000-0005-0000-0000-0000C6830000}"/>
    <cellStyle name="SAPBEXstdItem 3 2 2 2 5" xfId="22758" xr:uid="{00000000-0005-0000-0000-0000C7830000}"/>
    <cellStyle name="SAPBEXstdItem 3 2 2 2 5 2" xfId="36221" xr:uid="{00000000-0005-0000-0000-0000C8830000}"/>
    <cellStyle name="SAPBEXstdItem 3 2 2 2 6" xfId="28510" xr:uid="{00000000-0005-0000-0000-0000C9830000}"/>
    <cellStyle name="SAPBEXstdItem 3 2 2 2 7" xfId="11902" xr:uid="{00000000-0005-0000-0000-0000CA830000}"/>
    <cellStyle name="SAPBEXstdItem 3 2 2 3" xfId="19401" xr:uid="{00000000-0005-0000-0000-0000CB830000}"/>
    <cellStyle name="SAPBEXstdItem 3 2 2 3 2" xfId="25172" xr:uid="{00000000-0005-0000-0000-0000CC830000}"/>
    <cellStyle name="SAPBEXstdItem 3 2 2 3 3" xfId="32874" xr:uid="{00000000-0005-0000-0000-0000CD830000}"/>
    <cellStyle name="SAPBEXstdItem 3 2 2 4" xfId="18259" xr:uid="{00000000-0005-0000-0000-0000CE830000}"/>
    <cellStyle name="SAPBEXstdItem 3 2 2 4 2" xfId="24043" xr:uid="{00000000-0005-0000-0000-0000CF830000}"/>
    <cellStyle name="SAPBEXstdItem 3 2 2 4 3" xfId="31744" xr:uid="{00000000-0005-0000-0000-0000D0830000}"/>
    <cellStyle name="SAPBEXstdItem 3 2 2 5" xfId="15796" xr:uid="{00000000-0005-0000-0000-0000D1830000}"/>
    <cellStyle name="SAPBEXstdItem 3 2 2 5 2" xfId="29537" xr:uid="{00000000-0005-0000-0000-0000D2830000}"/>
    <cellStyle name="SAPBEXstdItem 3 2 2 6" xfId="21859" xr:uid="{00000000-0005-0000-0000-0000D3830000}"/>
    <cellStyle name="SAPBEXstdItem 3 2 2 6 2" xfId="35322" xr:uid="{00000000-0005-0000-0000-0000D4830000}"/>
    <cellStyle name="SAPBEXstdItem 3 2 2 7" xfId="27611" xr:uid="{00000000-0005-0000-0000-0000D5830000}"/>
    <cellStyle name="SAPBEXstdItem 3 2 2 8" xfId="11241" xr:uid="{00000000-0005-0000-0000-0000D6830000}"/>
    <cellStyle name="SAPBEXstdItem 3 2 3" xfId="6332" xr:uid="{00000000-0005-0000-0000-0000D7830000}"/>
    <cellStyle name="SAPBEXstdItem 3 2 3 2" xfId="19699" xr:uid="{00000000-0005-0000-0000-0000D8830000}"/>
    <cellStyle name="SAPBEXstdItem 3 2 3 2 2" xfId="25469" xr:uid="{00000000-0005-0000-0000-0000D9830000}"/>
    <cellStyle name="SAPBEXstdItem 3 2 3 2 3" xfId="33172" xr:uid="{00000000-0005-0000-0000-0000DA830000}"/>
    <cellStyle name="SAPBEXstdItem 3 2 3 3" xfId="20394" xr:uid="{00000000-0005-0000-0000-0000DB830000}"/>
    <cellStyle name="SAPBEXstdItem 3 2 3 3 2" xfId="26163" xr:uid="{00000000-0005-0000-0000-0000DC830000}"/>
    <cellStyle name="SAPBEXstdItem 3 2 3 3 3" xfId="33867" xr:uid="{00000000-0005-0000-0000-0000DD830000}"/>
    <cellStyle name="SAPBEXstdItem 3 2 3 4" xfId="16161" xr:uid="{00000000-0005-0000-0000-0000DE830000}"/>
    <cellStyle name="SAPBEXstdItem 3 2 3 4 2" xfId="29810" xr:uid="{00000000-0005-0000-0000-0000DF830000}"/>
    <cellStyle name="SAPBEXstdItem 3 2 3 5" xfId="22132" xr:uid="{00000000-0005-0000-0000-0000E0830000}"/>
    <cellStyle name="SAPBEXstdItem 3 2 3 5 2" xfId="35595" xr:uid="{00000000-0005-0000-0000-0000E1830000}"/>
    <cellStyle name="SAPBEXstdItem 3 2 3 6" xfId="27884" xr:uid="{00000000-0005-0000-0000-0000E2830000}"/>
    <cellStyle name="SAPBEXstdItem 3 2 3 7" xfId="11448" xr:uid="{00000000-0005-0000-0000-0000E3830000}"/>
    <cellStyle name="SAPBEXstdItem 3 2 4" xfId="18748" xr:uid="{00000000-0005-0000-0000-0000E4830000}"/>
    <cellStyle name="SAPBEXstdItem 3 2 4 2" xfId="24520" xr:uid="{00000000-0005-0000-0000-0000E5830000}"/>
    <cellStyle name="SAPBEXstdItem 3 2 4 3" xfId="32222" xr:uid="{00000000-0005-0000-0000-0000E6830000}"/>
    <cellStyle name="SAPBEXstdItem 3 2 5" xfId="17850" xr:uid="{00000000-0005-0000-0000-0000E7830000}"/>
    <cellStyle name="SAPBEXstdItem 3 2 5 2" xfId="23662" xr:uid="{00000000-0005-0000-0000-0000E8830000}"/>
    <cellStyle name="SAPBEXstdItem 3 2 5 2 2" xfId="37125" xr:uid="{00000000-0005-0000-0000-0000E9830000}"/>
    <cellStyle name="SAPBEXstdItem 3 2 5 3" xfId="31354" xr:uid="{00000000-0005-0000-0000-0000EA830000}"/>
    <cellStyle name="SAPBEXstdItem 3 2 6" xfId="15075" xr:uid="{00000000-0005-0000-0000-0000EB830000}"/>
    <cellStyle name="SAPBEXstdItem 3 2 6 2" xfId="28912" xr:uid="{00000000-0005-0000-0000-0000EC830000}"/>
    <cellStyle name="SAPBEXstdItem 3 2 7" xfId="21233" xr:uid="{00000000-0005-0000-0000-0000ED830000}"/>
    <cellStyle name="SAPBEXstdItem 3 2 7 2" xfId="34696" xr:uid="{00000000-0005-0000-0000-0000EE830000}"/>
    <cellStyle name="SAPBEXstdItem 3 2 8" xfId="26985" xr:uid="{00000000-0005-0000-0000-0000EF830000}"/>
    <cellStyle name="SAPBEXstdItem 3 2 9" xfId="10787" xr:uid="{00000000-0005-0000-0000-0000F0830000}"/>
    <cellStyle name="SAPBEXstdItem 3 3" xfId="5510" xr:uid="{00000000-0005-0000-0000-0000F1830000}"/>
    <cellStyle name="SAPBEXstdItem 3 3 2" xfId="6597" xr:uid="{00000000-0005-0000-0000-0000F2830000}"/>
    <cellStyle name="SAPBEXstdItem 3 3 2 2" xfId="19947" xr:uid="{00000000-0005-0000-0000-0000F3830000}"/>
    <cellStyle name="SAPBEXstdItem 3 3 2 2 2" xfId="25717" xr:uid="{00000000-0005-0000-0000-0000F4830000}"/>
    <cellStyle name="SAPBEXstdItem 3 3 2 2 3" xfId="33420" xr:uid="{00000000-0005-0000-0000-0000F5830000}"/>
    <cellStyle name="SAPBEXstdItem 3 3 2 3" xfId="20659" xr:uid="{00000000-0005-0000-0000-0000F6830000}"/>
    <cellStyle name="SAPBEXstdItem 3 3 2 3 2" xfId="26422" xr:uid="{00000000-0005-0000-0000-0000F7830000}"/>
    <cellStyle name="SAPBEXstdItem 3 3 2 3 3" xfId="34127" xr:uid="{00000000-0005-0000-0000-0000F8830000}"/>
    <cellStyle name="SAPBEXstdItem 3 3 2 4" xfId="16426" xr:uid="{00000000-0005-0000-0000-0000F9830000}"/>
    <cellStyle name="SAPBEXstdItem 3 3 2 4 2" xfId="30052" xr:uid="{00000000-0005-0000-0000-0000FA830000}"/>
    <cellStyle name="SAPBEXstdItem 3 3 2 5" xfId="22374" xr:uid="{00000000-0005-0000-0000-0000FB830000}"/>
    <cellStyle name="SAPBEXstdItem 3 3 2 5 2" xfId="35837" xr:uid="{00000000-0005-0000-0000-0000FC830000}"/>
    <cellStyle name="SAPBEXstdItem 3 3 2 6" xfId="28126" xr:uid="{00000000-0005-0000-0000-0000FD830000}"/>
    <cellStyle name="SAPBEXstdItem 3 3 2 7" xfId="11625" xr:uid="{00000000-0005-0000-0000-0000FE830000}"/>
    <cellStyle name="SAPBEXstdItem 3 3 3" xfId="18996" xr:uid="{00000000-0005-0000-0000-0000FF830000}"/>
    <cellStyle name="SAPBEXstdItem 3 3 3 2" xfId="24768" xr:uid="{00000000-0005-0000-0000-000000840000}"/>
    <cellStyle name="SAPBEXstdItem 3 3 3 3" xfId="32470" xr:uid="{00000000-0005-0000-0000-000001840000}"/>
    <cellStyle name="SAPBEXstdItem 3 3 4" xfId="18065" xr:uid="{00000000-0005-0000-0000-000002840000}"/>
    <cellStyle name="SAPBEXstdItem 3 3 4 2" xfId="23867" xr:uid="{00000000-0005-0000-0000-000003840000}"/>
    <cellStyle name="SAPBEXstdItem 3 3 4 3" xfId="31564" xr:uid="{00000000-0005-0000-0000-000004840000}"/>
    <cellStyle name="SAPBEXstdItem 3 3 5" xfId="15340" xr:uid="{00000000-0005-0000-0000-000005840000}"/>
    <cellStyle name="SAPBEXstdItem 3 3 5 2" xfId="29154" xr:uid="{00000000-0005-0000-0000-000006840000}"/>
    <cellStyle name="SAPBEXstdItem 3 3 6" xfId="21475" xr:uid="{00000000-0005-0000-0000-000007840000}"/>
    <cellStyle name="SAPBEXstdItem 3 3 6 2" xfId="34938" xr:uid="{00000000-0005-0000-0000-000008840000}"/>
    <cellStyle name="SAPBEXstdItem 3 3 7" xfId="27227" xr:uid="{00000000-0005-0000-0000-000009840000}"/>
    <cellStyle name="SAPBEXstdItem 3 3 8" xfId="10964" xr:uid="{00000000-0005-0000-0000-00000A840000}"/>
    <cellStyle name="SAPBEXstdItem 3 4" xfId="6076" xr:uid="{00000000-0005-0000-0000-00000B840000}"/>
    <cellStyle name="SAPBEXstdItem 3 4 2" xfId="19483" xr:uid="{00000000-0005-0000-0000-00000C840000}"/>
    <cellStyle name="SAPBEXstdItem 3 4 2 2" xfId="25253" xr:uid="{00000000-0005-0000-0000-00000D840000}"/>
    <cellStyle name="SAPBEXstdItem 3 4 2 3" xfId="32956" xr:uid="{00000000-0005-0000-0000-00000E840000}"/>
    <cellStyle name="SAPBEXstdItem 3 4 3" xfId="18377" xr:uid="{00000000-0005-0000-0000-00000F840000}"/>
    <cellStyle name="SAPBEXstdItem 3 4 3 2" xfId="24156" xr:uid="{00000000-0005-0000-0000-000010840000}"/>
    <cellStyle name="SAPBEXstdItem 3 4 3 3" xfId="31857" xr:uid="{00000000-0005-0000-0000-000011840000}"/>
    <cellStyle name="SAPBEXstdItem 3 4 4" xfId="15905" xr:uid="{00000000-0005-0000-0000-000012840000}"/>
    <cellStyle name="SAPBEXstdItem 3 4 4 2" xfId="29608" xr:uid="{00000000-0005-0000-0000-000013840000}"/>
    <cellStyle name="SAPBEXstdItem 3 4 5" xfId="21930" xr:uid="{00000000-0005-0000-0000-000014840000}"/>
    <cellStyle name="SAPBEXstdItem 3 4 5 2" xfId="35393" xr:uid="{00000000-0005-0000-0000-000015840000}"/>
    <cellStyle name="SAPBEXstdItem 3 4 6" xfId="27682" xr:uid="{00000000-0005-0000-0000-000016840000}"/>
    <cellStyle name="SAPBEXstdItem 3 4 7" xfId="11306" xr:uid="{00000000-0005-0000-0000-000017840000}"/>
    <cellStyle name="SAPBEXstdItem 3 5" xfId="18443" xr:uid="{00000000-0005-0000-0000-000018840000}"/>
    <cellStyle name="SAPBEXstdItem 3 5 2" xfId="24218" xr:uid="{00000000-0005-0000-0000-000019840000}"/>
    <cellStyle name="SAPBEXstdItem 3 5 3" xfId="31919" xr:uid="{00000000-0005-0000-0000-00001A840000}"/>
    <cellStyle name="SAPBEXstdItem 3 6" xfId="17518" xr:uid="{00000000-0005-0000-0000-00001B840000}"/>
    <cellStyle name="SAPBEXstdItem 3 6 2" xfId="23339" xr:uid="{00000000-0005-0000-0000-00001C840000}"/>
    <cellStyle name="SAPBEXstdItem 3 6 2 2" xfId="36802" xr:uid="{00000000-0005-0000-0000-00001D840000}"/>
    <cellStyle name="SAPBEXstdItem 3 6 3" xfId="31027" xr:uid="{00000000-0005-0000-0000-00001E840000}"/>
    <cellStyle name="SAPBEXstdItem 3 7" xfId="14777" xr:uid="{00000000-0005-0000-0000-00001F840000}"/>
    <cellStyle name="SAPBEXstdItem 3 7 2" xfId="28688" xr:uid="{00000000-0005-0000-0000-000020840000}"/>
    <cellStyle name="SAPBEXstdItem 3 8" xfId="21030" xr:uid="{00000000-0005-0000-0000-000021840000}"/>
    <cellStyle name="SAPBEXstdItem 3 8 2" xfId="34493" xr:uid="{00000000-0005-0000-0000-000022840000}"/>
    <cellStyle name="SAPBEXstdItem 3 9" xfId="26784" xr:uid="{00000000-0005-0000-0000-000023840000}"/>
    <cellStyle name="SAPBEXstdItem 4" xfId="5785" xr:uid="{00000000-0005-0000-0000-000024840000}"/>
    <cellStyle name="SAPBEXstdItem 4 2" xfId="6872" xr:uid="{00000000-0005-0000-0000-000025840000}"/>
    <cellStyle name="SAPBEXstdItem 4 2 2" xfId="20169" xr:uid="{00000000-0005-0000-0000-000026840000}"/>
    <cellStyle name="SAPBEXstdItem 4 2 2 2" xfId="25939" xr:uid="{00000000-0005-0000-0000-000027840000}"/>
    <cellStyle name="SAPBEXstdItem 4 2 2 3" xfId="33642" xr:uid="{00000000-0005-0000-0000-000028840000}"/>
    <cellStyle name="SAPBEXstdItem 4 2 3" xfId="20887" xr:uid="{00000000-0005-0000-0000-000029840000}"/>
    <cellStyle name="SAPBEXstdItem 4 2 3 2" xfId="26647" xr:uid="{00000000-0005-0000-0000-00002A840000}"/>
    <cellStyle name="SAPBEXstdItem 4 2 3 3" xfId="34352" xr:uid="{00000000-0005-0000-0000-00002B840000}"/>
    <cellStyle name="SAPBEXstdItem 4 2 4" xfId="16700" xr:uid="{00000000-0005-0000-0000-00002C840000}"/>
    <cellStyle name="SAPBEXstdItem 4 2 4 2" xfId="30254" xr:uid="{00000000-0005-0000-0000-00002D840000}"/>
    <cellStyle name="SAPBEXstdItem 4 2 5" xfId="22577" xr:uid="{00000000-0005-0000-0000-00002E840000}"/>
    <cellStyle name="SAPBEXstdItem 4 2 5 2" xfId="36040" xr:uid="{00000000-0005-0000-0000-00002F840000}"/>
    <cellStyle name="SAPBEXstdItem 4 2 6" xfId="28329" xr:uid="{00000000-0005-0000-0000-000030840000}"/>
    <cellStyle name="SAPBEXstdItem 4 2 7" xfId="11773" xr:uid="{00000000-0005-0000-0000-000031840000}"/>
    <cellStyle name="SAPBEXstdItem 4 3" xfId="19219" xr:uid="{00000000-0005-0000-0000-000032840000}"/>
    <cellStyle name="SAPBEXstdItem 4 3 2" xfId="24990" xr:uid="{00000000-0005-0000-0000-000033840000}"/>
    <cellStyle name="SAPBEXstdItem 4 3 3" xfId="32692" xr:uid="{00000000-0005-0000-0000-000034840000}"/>
    <cellStyle name="SAPBEXstdItem 4 4" xfId="17456" xr:uid="{00000000-0005-0000-0000-000035840000}"/>
    <cellStyle name="SAPBEXstdItem 4 4 2" xfId="23280" xr:uid="{00000000-0005-0000-0000-000036840000}"/>
    <cellStyle name="SAPBEXstdItem 4 4 2 2" xfId="36743" xr:uid="{00000000-0005-0000-0000-000037840000}"/>
    <cellStyle name="SAPBEXstdItem 4 4 3" xfId="30968" xr:uid="{00000000-0005-0000-0000-000038840000}"/>
    <cellStyle name="SAPBEXstdItem 4 5" xfId="15614" xr:uid="{00000000-0005-0000-0000-000039840000}"/>
    <cellStyle name="SAPBEXstdItem 4 5 2" xfId="29356" xr:uid="{00000000-0005-0000-0000-00003A840000}"/>
    <cellStyle name="SAPBEXstdItem 4 6" xfId="21678" xr:uid="{00000000-0005-0000-0000-00003B840000}"/>
    <cellStyle name="SAPBEXstdItem 4 6 2" xfId="35141" xr:uid="{00000000-0005-0000-0000-00003C840000}"/>
    <cellStyle name="SAPBEXstdItem 4 7" xfId="27430" xr:uid="{00000000-0005-0000-0000-00003D840000}"/>
    <cellStyle name="SAPBEXstdItem 4 8" xfId="11112" xr:uid="{00000000-0005-0000-0000-00003E840000}"/>
    <cellStyle name="SAPBEXstdItem 5" xfId="17043" xr:uid="{00000000-0005-0000-0000-00003F840000}"/>
    <cellStyle name="SAPBEXstdItem 5 2" xfId="22889" xr:uid="{00000000-0005-0000-0000-000040840000}"/>
    <cellStyle name="SAPBEXstdItem 5 2 2" xfId="36352" xr:uid="{00000000-0005-0000-0000-000041840000}"/>
    <cellStyle name="SAPBEXstdItem 5 3" xfId="30570" xr:uid="{00000000-0005-0000-0000-000042840000}"/>
    <cellStyle name="SAPBEXstdItem 6" xfId="16974" xr:uid="{00000000-0005-0000-0000-000043840000}"/>
    <cellStyle name="SAPBEXstdItem 6 2" xfId="22824" xr:uid="{00000000-0005-0000-0000-000044840000}"/>
    <cellStyle name="SAPBEXstdItem 6 2 2" xfId="36287" xr:uid="{00000000-0005-0000-0000-000045840000}"/>
    <cellStyle name="SAPBEXstdItem 6 3" xfId="30502" xr:uid="{00000000-0005-0000-0000-000046840000}"/>
    <cellStyle name="SAPBEXstdItem 7" xfId="12214" xr:uid="{00000000-0005-0000-0000-000047840000}"/>
    <cellStyle name="SAPBEXstdItem 7 2" xfId="28580" xr:uid="{00000000-0005-0000-0000-000048840000}"/>
    <cellStyle name="SAPBEXstdItem 8" xfId="7296" xr:uid="{00000000-0005-0000-0000-000049840000}"/>
    <cellStyle name="SAPBEXstdItem 9" xfId="37392" xr:uid="{00000000-0005-0000-0000-00004A840000}"/>
    <cellStyle name="SAPBEXstdItemX" xfId="412" xr:uid="{00000000-0005-0000-0000-00004B840000}"/>
    <cellStyle name="SAPBEXstdItemX 10" xfId="12111" xr:uid="{00000000-0005-0000-0000-00004C840000}"/>
    <cellStyle name="SAPBEXstdItemX 10 2" xfId="28557" xr:uid="{00000000-0005-0000-0000-00004D840000}"/>
    <cellStyle name="SAPBEXstdItemX 11" xfId="7297" xr:uid="{00000000-0005-0000-0000-00004E840000}"/>
    <cellStyle name="SAPBEXstdItemX 12" xfId="37393" xr:uid="{00000000-0005-0000-0000-00004F840000}"/>
    <cellStyle name="SAPBEXstdItemX 2" xfId="656" xr:uid="{00000000-0005-0000-0000-000050840000}"/>
    <cellStyle name="SAPBEXstdItemX 2 2" xfId="997" xr:uid="{00000000-0005-0000-0000-000051840000}"/>
    <cellStyle name="SAPBEXstdItemX 2 2 2" xfId="5138" xr:uid="{00000000-0005-0000-0000-000052840000}"/>
    <cellStyle name="SAPBEXstdItemX 2 2 2 2" xfId="5726" xr:uid="{00000000-0005-0000-0000-000053840000}"/>
    <cellStyle name="SAPBEXstdItemX 2 2 2 2 2" xfId="6813" xr:uid="{00000000-0005-0000-0000-000054840000}"/>
    <cellStyle name="SAPBEXstdItemX 2 2 2 2 2 2" xfId="20135" xr:uid="{00000000-0005-0000-0000-000055840000}"/>
    <cellStyle name="SAPBEXstdItemX 2 2 2 2 2 2 2" xfId="25905" xr:uid="{00000000-0005-0000-0000-000056840000}"/>
    <cellStyle name="SAPBEXstdItemX 2 2 2 2 2 2 3" xfId="33608" xr:uid="{00000000-0005-0000-0000-000057840000}"/>
    <cellStyle name="SAPBEXstdItemX 2 2 2 2 2 3" xfId="17289" xr:uid="{00000000-0005-0000-0000-000058840000}"/>
    <cellStyle name="SAPBEXstdItemX 2 2 2 2 2 3 2" xfId="23119" xr:uid="{00000000-0005-0000-0000-000059840000}"/>
    <cellStyle name="SAPBEXstdItemX 2 2 2 2 2 3 2 2" xfId="36582" xr:uid="{00000000-0005-0000-0000-00005A840000}"/>
    <cellStyle name="SAPBEXstdItemX 2 2 2 2 2 3 3" xfId="30806" xr:uid="{00000000-0005-0000-0000-00005B840000}"/>
    <cellStyle name="SAPBEXstdItemX 2 2 2 2 2 4" xfId="16641" xr:uid="{00000000-0005-0000-0000-00005C840000}"/>
    <cellStyle name="SAPBEXstdItemX 2 2 2 2 2 4 2" xfId="30228" xr:uid="{00000000-0005-0000-0000-00005D840000}"/>
    <cellStyle name="SAPBEXstdItemX 2 2 2 2 2 5" xfId="22551" xr:uid="{00000000-0005-0000-0000-00005E840000}"/>
    <cellStyle name="SAPBEXstdItemX 2 2 2 2 2 5 2" xfId="36014" xr:uid="{00000000-0005-0000-0000-00005F840000}"/>
    <cellStyle name="SAPBEXstdItemX 2 2 2 2 2 6" xfId="28303" xr:uid="{00000000-0005-0000-0000-000060840000}"/>
    <cellStyle name="SAPBEXstdItemX 2 2 2 2 3" xfId="19185" xr:uid="{00000000-0005-0000-0000-000061840000}"/>
    <cellStyle name="SAPBEXstdItemX 2 2 2 2 3 2" xfId="24956" xr:uid="{00000000-0005-0000-0000-000062840000}"/>
    <cellStyle name="SAPBEXstdItemX 2 2 2 2 3 3" xfId="32658" xr:uid="{00000000-0005-0000-0000-000063840000}"/>
    <cellStyle name="SAPBEXstdItemX 2 2 2 2 4" xfId="18428" xr:uid="{00000000-0005-0000-0000-000064840000}"/>
    <cellStyle name="SAPBEXstdItemX 2 2 2 2 4 2" xfId="24204" xr:uid="{00000000-0005-0000-0000-000065840000}"/>
    <cellStyle name="SAPBEXstdItemX 2 2 2 2 4 3" xfId="31905" xr:uid="{00000000-0005-0000-0000-000066840000}"/>
    <cellStyle name="SAPBEXstdItemX 2 2 2 2 5" xfId="15555" xr:uid="{00000000-0005-0000-0000-000067840000}"/>
    <cellStyle name="SAPBEXstdItemX 2 2 2 2 5 2" xfId="29330" xr:uid="{00000000-0005-0000-0000-000068840000}"/>
    <cellStyle name="SAPBEXstdItemX 2 2 2 2 6" xfId="21652" xr:uid="{00000000-0005-0000-0000-000069840000}"/>
    <cellStyle name="SAPBEXstdItemX 2 2 2 2 6 2" xfId="35115" xr:uid="{00000000-0005-0000-0000-00006A840000}"/>
    <cellStyle name="SAPBEXstdItemX 2 2 2 2 7" xfId="27404" xr:uid="{00000000-0005-0000-0000-00006B840000}"/>
    <cellStyle name="SAPBEXstdItemX 2 2 2 3" xfId="5898" xr:uid="{00000000-0005-0000-0000-00006C840000}"/>
    <cellStyle name="SAPBEXstdItemX 2 2 2 3 2" xfId="6985" xr:uid="{00000000-0005-0000-0000-00006D840000}"/>
    <cellStyle name="SAPBEXstdItemX 2 2 2 3 2 2" xfId="20281" xr:uid="{00000000-0005-0000-0000-00006E840000}"/>
    <cellStyle name="SAPBEXstdItemX 2 2 2 3 2 2 2" xfId="26051" xr:uid="{00000000-0005-0000-0000-00006F840000}"/>
    <cellStyle name="SAPBEXstdItemX 2 2 2 3 2 2 3" xfId="33754" xr:uid="{00000000-0005-0000-0000-000070840000}"/>
    <cellStyle name="SAPBEXstdItemX 2 2 2 3 2 3" xfId="17555" xr:uid="{00000000-0005-0000-0000-000071840000}"/>
    <cellStyle name="SAPBEXstdItemX 2 2 2 3 2 3 2" xfId="23376" xr:uid="{00000000-0005-0000-0000-000072840000}"/>
    <cellStyle name="SAPBEXstdItemX 2 2 2 3 2 3 2 2" xfId="36839" xr:uid="{00000000-0005-0000-0000-000073840000}"/>
    <cellStyle name="SAPBEXstdItemX 2 2 2 3 2 3 3" xfId="31064" xr:uid="{00000000-0005-0000-0000-000074840000}"/>
    <cellStyle name="SAPBEXstdItemX 2 2 2 3 2 4" xfId="16813" xr:uid="{00000000-0005-0000-0000-000075840000}"/>
    <cellStyle name="SAPBEXstdItemX 2 2 2 3 2 4 2" xfId="30366" xr:uid="{00000000-0005-0000-0000-000076840000}"/>
    <cellStyle name="SAPBEXstdItemX 2 2 2 3 2 5" xfId="22689" xr:uid="{00000000-0005-0000-0000-000077840000}"/>
    <cellStyle name="SAPBEXstdItemX 2 2 2 3 2 5 2" xfId="36152" xr:uid="{00000000-0005-0000-0000-000078840000}"/>
    <cellStyle name="SAPBEXstdItemX 2 2 2 3 2 6" xfId="28441" xr:uid="{00000000-0005-0000-0000-000079840000}"/>
    <cellStyle name="SAPBEXstdItemX 2 2 2 3 3" xfId="19332" xr:uid="{00000000-0005-0000-0000-00007A840000}"/>
    <cellStyle name="SAPBEXstdItemX 2 2 2 3 3 2" xfId="25103" xr:uid="{00000000-0005-0000-0000-00007B840000}"/>
    <cellStyle name="SAPBEXstdItemX 2 2 2 3 3 3" xfId="32805" xr:uid="{00000000-0005-0000-0000-00007C840000}"/>
    <cellStyle name="SAPBEXstdItemX 2 2 2 3 4" xfId="20646" xr:uid="{00000000-0005-0000-0000-00007D840000}"/>
    <cellStyle name="SAPBEXstdItemX 2 2 2 3 4 2" xfId="26409" xr:uid="{00000000-0005-0000-0000-00007E840000}"/>
    <cellStyle name="SAPBEXstdItemX 2 2 2 3 4 3" xfId="34114" xr:uid="{00000000-0005-0000-0000-00007F840000}"/>
    <cellStyle name="SAPBEXstdItemX 2 2 2 3 5" xfId="15727" xr:uid="{00000000-0005-0000-0000-000080840000}"/>
    <cellStyle name="SAPBEXstdItemX 2 2 2 3 5 2" xfId="29468" xr:uid="{00000000-0005-0000-0000-000081840000}"/>
    <cellStyle name="SAPBEXstdItemX 2 2 2 3 6" xfId="21790" xr:uid="{00000000-0005-0000-0000-000082840000}"/>
    <cellStyle name="SAPBEXstdItemX 2 2 2 3 6 2" xfId="35253" xr:uid="{00000000-0005-0000-0000-000083840000}"/>
    <cellStyle name="SAPBEXstdItemX 2 2 2 3 7" xfId="27542" xr:uid="{00000000-0005-0000-0000-000084840000}"/>
    <cellStyle name="SAPBEXstdItemX 2 2 2 4" xfId="6230" xr:uid="{00000000-0005-0000-0000-000085840000}"/>
    <cellStyle name="SAPBEXstdItemX 2 2 2 4 2" xfId="19621" xr:uid="{00000000-0005-0000-0000-000086840000}"/>
    <cellStyle name="SAPBEXstdItemX 2 2 2 4 2 2" xfId="25391" xr:uid="{00000000-0005-0000-0000-000087840000}"/>
    <cellStyle name="SAPBEXstdItemX 2 2 2 4 2 3" xfId="33094" xr:uid="{00000000-0005-0000-0000-000088840000}"/>
    <cellStyle name="SAPBEXstdItemX 2 2 2 4 3" xfId="17424" xr:uid="{00000000-0005-0000-0000-000089840000}"/>
    <cellStyle name="SAPBEXstdItemX 2 2 2 4 3 2" xfId="23249" xr:uid="{00000000-0005-0000-0000-00008A840000}"/>
    <cellStyle name="SAPBEXstdItemX 2 2 2 4 3 2 2" xfId="36712" xr:uid="{00000000-0005-0000-0000-00008B840000}"/>
    <cellStyle name="SAPBEXstdItemX 2 2 2 4 3 3" xfId="30937" xr:uid="{00000000-0005-0000-0000-00008C840000}"/>
    <cellStyle name="SAPBEXstdItemX 2 2 2 4 4" xfId="16059" xr:uid="{00000000-0005-0000-0000-00008D840000}"/>
    <cellStyle name="SAPBEXstdItemX 2 2 2 4 4 2" xfId="29741" xr:uid="{00000000-0005-0000-0000-00008E840000}"/>
    <cellStyle name="SAPBEXstdItemX 2 2 2 4 5" xfId="22063" xr:uid="{00000000-0005-0000-0000-00008F840000}"/>
    <cellStyle name="SAPBEXstdItemX 2 2 2 4 5 2" xfId="35526" xr:uid="{00000000-0005-0000-0000-000090840000}"/>
    <cellStyle name="SAPBEXstdItemX 2 2 2 4 6" xfId="27815" xr:uid="{00000000-0005-0000-0000-000091840000}"/>
    <cellStyle name="SAPBEXstdItemX 2 2 2 5" xfId="18669" xr:uid="{00000000-0005-0000-0000-000092840000}"/>
    <cellStyle name="SAPBEXstdItemX 2 2 2 5 2" xfId="24441" xr:uid="{00000000-0005-0000-0000-000093840000}"/>
    <cellStyle name="SAPBEXstdItemX 2 2 2 5 3" xfId="32143" xr:uid="{00000000-0005-0000-0000-000094840000}"/>
    <cellStyle name="SAPBEXstdItemX 2 2 2 6" xfId="17961" xr:uid="{00000000-0005-0000-0000-000095840000}"/>
    <cellStyle name="SAPBEXstdItemX 2 2 2 6 2" xfId="23770" xr:uid="{00000000-0005-0000-0000-000096840000}"/>
    <cellStyle name="SAPBEXstdItemX 2 2 2 6 2 2" xfId="37233" xr:uid="{00000000-0005-0000-0000-000097840000}"/>
    <cellStyle name="SAPBEXstdItemX 2 2 2 6 3" xfId="31465" xr:uid="{00000000-0005-0000-0000-000098840000}"/>
    <cellStyle name="SAPBEXstdItemX 2 2 2 7" xfId="14968" xr:uid="{00000000-0005-0000-0000-000099840000}"/>
    <cellStyle name="SAPBEXstdItemX 2 2 2 7 2" xfId="28841" xr:uid="{00000000-0005-0000-0000-00009A840000}"/>
    <cellStyle name="SAPBEXstdItemX 2 2 2 8" xfId="21162" xr:uid="{00000000-0005-0000-0000-00009B840000}"/>
    <cellStyle name="SAPBEXstdItemX 2 2 2 8 2" xfId="34625" xr:uid="{00000000-0005-0000-0000-00009C840000}"/>
    <cellStyle name="SAPBEXstdItemX 2 2 2 9" xfId="26916" xr:uid="{00000000-0005-0000-0000-00009D840000}"/>
    <cellStyle name="SAPBEXstdItemX 2 2 3" xfId="5364" xr:uid="{00000000-0005-0000-0000-00009E840000}"/>
    <cellStyle name="SAPBEXstdItemX 2 2 3 2" xfId="6451" xr:uid="{00000000-0005-0000-0000-00009F840000}"/>
    <cellStyle name="SAPBEXstdItemX 2 2 3 2 2" xfId="19816" xr:uid="{00000000-0005-0000-0000-0000A0840000}"/>
    <cellStyle name="SAPBEXstdItemX 2 2 3 2 2 2" xfId="25586" xr:uid="{00000000-0005-0000-0000-0000A1840000}"/>
    <cellStyle name="SAPBEXstdItemX 2 2 3 2 2 3" xfId="33289" xr:uid="{00000000-0005-0000-0000-0000A2840000}"/>
    <cellStyle name="SAPBEXstdItemX 2 2 3 2 3" xfId="18430" xr:uid="{00000000-0005-0000-0000-0000A3840000}"/>
    <cellStyle name="SAPBEXstdItemX 2 2 3 2 3 2" xfId="24205" xr:uid="{00000000-0005-0000-0000-0000A4840000}"/>
    <cellStyle name="SAPBEXstdItemX 2 2 3 2 3 3" xfId="31906" xr:uid="{00000000-0005-0000-0000-0000A5840000}"/>
    <cellStyle name="SAPBEXstdItemX 2 2 3 2 4" xfId="16280" xr:uid="{00000000-0005-0000-0000-0000A6840000}"/>
    <cellStyle name="SAPBEXstdItemX 2 2 3 2 4 2" xfId="29926" xr:uid="{00000000-0005-0000-0000-0000A7840000}"/>
    <cellStyle name="SAPBEXstdItemX 2 2 3 2 5" xfId="22248" xr:uid="{00000000-0005-0000-0000-0000A8840000}"/>
    <cellStyle name="SAPBEXstdItemX 2 2 3 2 5 2" xfId="35711" xr:uid="{00000000-0005-0000-0000-0000A9840000}"/>
    <cellStyle name="SAPBEXstdItemX 2 2 3 2 6" xfId="28000" xr:uid="{00000000-0005-0000-0000-0000AA840000}"/>
    <cellStyle name="SAPBEXstdItemX 2 2 3 3" xfId="18865" xr:uid="{00000000-0005-0000-0000-0000AB840000}"/>
    <cellStyle name="SAPBEXstdItemX 2 2 3 3 2" xfId="24637" xr:uid="{00000000-0005-0000-0000-0000AC840000}"/>
    <cellStyle name="SAPBEXstdItemX 2 2 3 3 3" xfId="32339" xr:uid="{00000000-0005-0000-0000-0000AD840000}"/>
    <cellStyle name="SAPBEXstdItemX 2 2 3 4" xfId="16944" xr:uid="{00000000-0005-0000-0000-0000AE840000}"/>
    <cellStyle name="SAPBEXstdItemX 2 2 3 4 2" xfId="22795" xr:uid="{00000000-0005-0000-0000-0000AF840000}"/>
    <cellStyle name="SAPBEXstdItemX 2 2 3 4 2 2" xfId="36258" xr:uid="{00000000-0005-0000-0000-0000B0840000}"/>
    <cellStyle name="SAPBEXstdItemX 2 2 3 4 3" xfId="30473" xr:uid="{00000000-0005-0000-0000-0000B1840000}"/>
    <cellStyle name="SAPBEXstdItemX 2 2 3 5" xfId="15194" xr:uid="{00000000-0005-0000-0000-0000B2840000}"/>
    <cellStyle name="SAPBEXstdItemX 2 2 3 5 2" xfId="29028" xr:uid="{00000000-0005-0000-0000-0000B3840000}"/>
    <cellStyle name="SAPBEXstdItemX 2 2 3 6" xfId="21349" xr:uid="{00000000-0005-0000-0000-0000B4840000}"/>
    <cellStyle name="SAPBEXstdItemX 2 2 3 6 2" xfId="34812" xr:uid="{00000000-0005-0000-0000-0000B5840000}"/>
    <cellStyle name="SAPBEXstdItemX 2 2 3 7" xfId="27101" xr:uid="{00000000-0005-0000-0000-0000B6840000}"/>
    <cellStyle name="SAPBEXstdItemX 2 2 4" xfId="5460" xr:uid="{00000000-0005-0000-0000-0000B7840000}"/>
    <cellStyle name="SAPBEXstdItemX 2 2 4 2" xfId="6547" xr:uid="{00000000-0005-0000-0000-0000B8840000}"/>
    <cellStyle name="SAPBEXstdItemX 2 2 4 2 2" xfId="19905" xr:uid="{00000000-0005-0000-0000-0000B9840000}"/>
    <cellStyle name="SAPBEXstdItemX 2 2 4 2 2 2" xfId="25675" xr:uid="{00000000-0005-0000-0000-0000BA840000}"/>
    <cellStyle name="SAPBEXstdItemX 2 2 4 2 2 3" xfId="33378" xr:uid="{00000000-0005-0000-0000-0000BB840000}"/>
    <cellStyle name="SAPBEXstdItemX 2 2 4 2 3" xfId="20624" xr:uid="{00000000-0005-0000-0000-0000BC840000}"/>
    <cellStyle name="SAPBEXstdItemX 2 2 4 2 3 2" xfId="26388" xr:uid="{00000000-0005-0000-0000-0000BD840000}"/>
    <cellStyle name="SAPBEXstdItemX 2 2 4 2 3 3" xfId="34093" xr:uid="{00000000-0005-0000-0000-0000BE840000}"/>
    <cellStyle name="SAPBEXstdItemX 2 2 4 2 4" xfId="16376" xr:uid="{00000000-0005-0000-0000-0000BF840000}"/>
    <cellStyle name="SAPBEXstdItemX 2 2 4 2 4 2" xfId="30012" xr:uid="{00000000-0005-0000-0000-0000C0840000}"/>
    <cellStyle name="SAPBEXstdItemX 2 2 4 2 5" xfId="22334" xr:uid="{00000000-0005-0000-0000-0000C1840000}"/>
    <cellStyle name="SAPBEXstdItemX 2 2 4 2 5 2" xfId="35797" xr:uid="{00000000-0005-0000-0000-0000C2840000}"/>
    <cellStyle name="SAPBEXstdItemX 2 2 4 2 6" xfId="28086" xr:uid="{00000000-0005-0000-0000-0000C3840000}"/>
    <cellStyle name="SAPBEXstdItemX 2 2 4 3" xfId="18954" xr:uid="{00000000-0005-0000-0000-0000C4840000}"/>
    <cellStyle name="SAPBEXstdItemX 2 2 4 3 2" xfId="24726" xr:uid="{00000000-0005-0000-0000-0000C5840000}"/>
    <cellStyle name="SAPBEXstdItemX 2 2 4 3 3" xfId="32428" xr:uid="{00000000-0005-0000-0000-0000C6840000}"/>
    <cellStyle name="SAPBEXstdItemX 2 2 4 4" xfId="17491" xr:uid="{00000000-0005-0000-0000-0000C7840000}"/>
    <cellStyle name="SAPBEXstdItemX 2 2 4 4 2" xfId="23314" xr:uid="{00000000-0005-0000-0000-0000C8840000}"/>
    <cellStyle name="SAPBEXstdItemX 2 2 4 4 2 2" xfId="36777" xr:uid="{00000000-0005-0000-0000-0000C9840000}"/>
    <cellStyle name="SAPBEXstdItemX 2 2 4 4 3" xfId="31002" xr:uid="{00000000-0005-0000-0000-0000CA840000}"/>
    <cellStyle name="SAPBEXstdItemX 2 2 4 5" xfId="15290" xr:uid="{00000000-0005-0000-0000-0000CB840000}"/>
    <cellStyle name="SAPBEXstdItemX 2 2 4 5 2" xfId="29114" xr:uid="{00000000-0005-0000-0000-0000CC840000}"/>
    <cellStyle name="SAPBEXstdItemX 2 2 4 6" xfId="21435" xr:uid="{00000000-0005-0000-0000-0000CD840000}"/>
    <cellStyle name="SAPBEXstdItemX 2 2 4 6 2" xfId="34898" xr:uid="{00000000-0005-0000-0000-0000CE840000}"/>
    <cellStyle name="SAPBEXstdItemX 2 2 4 7" xfId="27187" xr:uid="{00000000-0005-0000-0000-0000CF840000}"/>
    <cellStyle name="SAPBEXstdItemX 2 2 5" xfId="17288" xr:uid="{00000000-0005-0000-0000-0000D0840000}"/>
    <cellStyle name="SAPBEXstdItemX 2 2 5 2" xfId="23118" xr:uid="{00000000-0005-0000-0000-0000D1840000}"/>
    <cellStyle name="SAPBEXstdItemX 2 2 5 2 2" xfId="36581" xr:uid="{00000000-0005-0000-0000-0000D2840000}"/>
    <cellStyle name="SAPBEXstdItemX 2 2 5 3" xfId="30805" xr:uid="{00000000-0005-0000-0000-0000D3840000}"/>
    <cellStyle name="SAPBEXstdItemX 2 2 6" xfId="20784" xr:uid="{00000000-0005-0000-0000-0000D4840000}"/>
    <cellStyle name="SAPBEXstdItemX 2 2 6 2" xfId="26545" xr:uid="{00000000-0005-0000-0000-0000D5840000}"/>
    <cellStyle name="SAPBEXstdItemX 2 2 6 3" xfId="34250" xr:uid="{00000000-0005-0000-0000-0000D6840000}"/>
    <cellStyle name="SAPBEXstdItemX 2 2 7" xfId="14237" xr:uid="{00000000-0005-0000-0000-0000D7840000}"/>
    <cellStyle name="SAPBEXstdItemX 2 2 7 2" xfId="28624" xr:uid="{00000000-0005-0000-0000-0000D8840000}"/>
    <cellStyle name="SAPBEXstdItemX 2 3" xfId="5108" xr:uid="{00000000-0005-0000-0000-0000D9840000}"/>
    <cellStyle name="SAPBEXstdItemX 2 3 10" xfId="10712" xr:uid="{00000000-0005-0000-0000-0000DA840000}"/>
    <cellStyle name="SAPBEXstdItemX 2 3 2" xfId="5696" xr:uid="{00000000-0005-0000-0000-0000DB840000}"/>
    <cellStyle name="SAPBEXstdItemX 2 3 2 2" xfId="6783" xr:uid="{00000000-0005-0000-0000-0000DC840000}"/>
    <cellStyle name="SAPBEXstdItemX 2 3 2 2 2" xfId="20105" xr:uid="{00000000-0005-0000-0000-0000DD840000}"/>
    <cellStyle name="SAPBEXstdItemX 2 3 2 2 2 2" xfId="25875" xr:uid="{00000000-0005-0000-0000-0000DE840000}"/>
    <cellStyle name="SAPBEXstdItemX 2 3 2 2 2 3" xfId="33578" xr:uid="{00000000-0005-0000-0000-0000DF840000}"/>
    <cellStyle name="SAPBEXstdItemX 2 3 2 2 3" xfId="19222" xr:uid="{00000000-0005-0000-0000-0000E0840000}"/>
    <cellStyle name="SAPBEXstdItemX 2 3 2 2 3 2" xfId="24993" xr:uid="{00000000-0005-0000-0000-0000E1840000}"/>
    <cellStyle name="SAPBEXstdItemX 2 3 2 2 3 3" xfId="32695" xr:uid="{00000000-0005-0000-0000-0000E2840000}"/>
    <cellStyle name="SAPBEXstdItemX 2 3 2 2 4" xfId="16611" xr:uid="{00000000-0005-0000-0000-0000E3840000}"/>
    <cellStyle name="SAPBEXstdItemX 2 3 2 2 4 2" xfId="30198" xr:uid="{00000000-0005-0000-0000-0000E4840000}"/>
    <cellStyle name="SAPBEXstdItemX 2 3 2 2 5" xfId="22521" xr:uid="{00000000-0005-0000-0000-0000E5840000}"/>
    <cellStyle name="SAPBEXstdItemX 2 3 2 2 5 2" xfId="35984" xr:uid="{00000000-0005-0000-0000-0000E6840000}"/>
    <cellStyle name="SAPBEXstdItemX 2 3 2 2 6" xfId="28273" xr:uid="{00000000-0005-0000-0000-0000E7840000}"/>
    <cellStyle name="SAPBEXstdItemX 2 3 2 2 7" xfId="11733" xr:uid="{00000000-0005-0000-0000-0000E8840000}"/>
    <cellStyle name="SAPBEXstdItemX 2 3 2 3" xfId="19155" xr:uid="{00000000-0005-0000-0000-0000E9840000}"/>
    <cellStyle name="SAPBEXstdItemX 2 3 2 3 2" xfId="24926" xr:uid="{00000000-0005-0000-0000-0000EA840000}"/>
    <cellStyle name="SAPBEXstdItemX 2 3 2 3 3" xfId="32628" xr:uid="{00000000-0005-0000-0000-0000EB840000}"/>
    <cellStyle name="SAPBEXstdItemX 2 3 2 4" xfId="16954" xr:uid="{00000000-0005-0000-0000-0000EC840000}"/>
    <cellStyle name="SAPBEXstdItemX 2 3 2 4 2" xfId="22804" xr:uid="{00000000-0005-0000-0000-0000ED840000}"/>
    <cellStyle name="SAPBEXstdItemX 2 3 2 4 2 2" xfId="36267" xr:uid="{00000000-0005-0000-0000-0000EE840000}"/>
    <cellStyle name="SAPBEXstdItemX 2 3 2 4 3" xfId="30482" xr:uid="{00000000-0005-0000-0000-0000EF840000}"/>
    <cellStyle name="SAPBEXstdItemX 2 3 2 5" xfId="15525" xr:uid="{00000000-0005-0000-0000-0000F0840000}"/>
    <cellStyle name="SAPBEXstdItemX 2 3 2 5 2" xfId="29300" xr:uid="{00000000-0005-0000-0000-0000F1840000}"/>
    <cellStyle name="SAPBEXstdItemX 2 3 2 6" xfId="21622" xr:uid="{00000000-0005-0000-0000-0000F2840000}"/>
    <cellStyle name="SAPBEXstdItemX 2 3 2 6 2" xfId="35085" xr:uid="{00000000-0005-0000-0000-0000F3840000}"/>
    <cellStyle name="SAPBEXstdItemX 2 3 2 7" xfId="27374" xr:uid="{00000000-0005-0000-0000-0000F4840000}"/>
    <cellStyle name="SAPBEXstdItemX 2 3 2 8" xfId="11072" xr:uid="{00000000-0005-0000-0000-0000F5840000}"/>
    <cellStyle name="SAPBEXstdItemX 2 3 3" xfId="5868" xr:uid="{00000000-0005-0000-0000-0000F6840000}"/>
    <cellStyle name="SAPBEXstdItemX 2 3 3 2" xfId="6955" xr:uid="{00000000-0005-0000-0000-0000F7840000}"/>
    <cellStyle name="SAPBEXstdItemX 2 3 3 2 2" xfId="20251" xr:uid="{00000000-0005-0000-0000-0000F8840000}"/>
    <cellStyle name="SAPBEXstdItemX 2 3 3 2 2 2" xfId="26021" xr:uid="{00000000-0005-0000-0000-0000F9840000}"/>
    <cellStyle name="SAPBEXstdItemX 2 3 3 2 2 3" xfId="33724" xr:uid="{00000000-0005-0000-0000-0000FA840000}"/>
    <cellStyle name="SAPBEXstdItemX 2 3 3 2 3" xfId="20845" xr:uid="{00000000-0005-0000-0000-0000FB840000}"/>
    <cellStyle name="SAPBEXstdItemX 2 3 3 2 3 2" xfId="26605" xr:uid="{00000000-0005-0000-0000-0000FC840000}"/>
    <cellStyle name="SAPBEXstdItemX 2 3 3 2 3 3" xfId="34310" xr:uid="{00000000-0005-0000-0000-0000FD840000}"/>
    <cellStyle name="SAPBEXstdItemX 2 3 3 2 4" xfId="16783" xr:uid="{00000000-0005-0000-0000-0000FE840000}"/>
    <cellStyle name="SAPBEXstdItemX 2 3 3 2 4 2" xfId="30336" xr:uid="{00000000-0005-0000-0000-0000FF840000}"/>
    <cellStyle name="SAPBEXstdItemX 2 3 3 2 5" xfId="22659" xr:uid="{00000000-0005-0000-0000-000000850000}"/>
    <cellStyle name="SAPBEXstdItemX 2 3 3 2 5 2" xfId="36122" xr:uid="{00000000-0005-0000-0000-000001850000}"/>
    <cellStyle name="SAPBEXstdItemX 2 3 3 2 6" xfId="28411" xr:uid="{00000000-0005-0000-0000-000002850000}"/>
    <cellStyle name="SAPBEXstdItemX 2 3 3 2 7" xfId="11834" xr:uid="{00000000-0005-0000-0000-000003850000}"/>
    <cellStyle name="SAPBEXstdItemX 2 3 3 3" xfId="19302" xr:uid="{00000000-0005-0000-0000-000004850000}"/>
    <cellStyle name="SAPBEXstdItemX 2 3 3 3 2" xfId="25073" xr:uid="{00000000-0005-0000-0000-000005850000}"/>
    <cellStyle name="SAPBEXstdItemX 2 3 3 3 3" xfId="32775" xr:uid="{00000000-0005-0000-0000-000006850000}"/>
    <cellStyle name="SAPBEXstdItemX 2 3 3 4" xfId="17646" xr:uid="{00000000-0005-0000-0000-000007850000}"/>
    <cellStyle name="SAPBEXstdItemX 2 3 3 4 2" xfId="23464" xr:uid="{00000000-0005-0000-0000-000008850000}"/>
    <cellStyle name="SAPBEXstdItemX 2 3 3 4 2 2" xfId="36927" xr:uid="{00000000-0005-0000-0000-000009850000}"/>
    <cellStyle name="SAPBEXstdItemX 2 3 3 4 3" xfId="31154" xr:uid="{00000000-0005-0000-0000-00000A850000}"/>
    <cellStyle name="SAPBEXstdItemX 2 3 3 5" xfId="15697" xr:uid="{00000000-0005-0000-0000-00000B850000}"/>
    <cellStyle name="SAPBEXstdItemX 2 3 3 5 2" xfId="29438" xr:uid="{00000000-0005-0000-0000-00000C850000}"/>
    <cellStyle name="SAPBEXstdItemX 2 3 3 6" xfId="21760" xr:uid="{00000000-0005-0000-0000-00000D850000}"/>
    <cellStyle name="SAPBEXstdItemX 2 3 3 6 2" xfId="35223" xr:uid="{00000000-0005-0000-0000-00000E850000}"/>
    <cellStyle name="SAPBEXstdItemX 2 3 3 7" xfId="27512" xr:uid="{00000000-0005-0000-0000-00000F850000}"/>
    <cellStyle name="SAPBEXstdItemX 2 3 3 8" xfId="11173" xr:uid="{00000000-0005-0000-0000-000010850000}"/>
    <cellStyle name="SAPBEXstdItemX 2 3 4" xfId="6200" xr:uid="{00000000-0005-0000-0000-000011850000}"/>
    <cellStyle name="SAPBEXstdItemX 2 3 4 2" xfId="19591" xr:uid="{00000000-0005-0000-0000-000012850000}"/>
    <cellStyle name="SAPBEXstdItemX 2 3 4 2 2" xfId="25361" xr:uid="{00000000-0005-0000-0000-000013850000}"/>
    <cellStyle name="SAPBEXstdItemX 2 3 4 2 3" xfId="33064" xr:uid="{00000000-0005-0000-0000-000014850000}"/>
    <cellStyle name="SAPBEXstdItemX 2 3 4 3" xfId="17631" xr:uid="{00000000-0005-0000-0000-000015850000}"/>
    <cellStyle name="SAPBEXstdItemX 2 3 4 3 2" xfId="23449" xr:uid="{00000000-0005-0000-0000-000016850000}"/>
    <cellStyle name="SAPBEXstdItemX 2 3 4 3 2 2" xfId="36912" xr:uid="{00000000-0005-0000-0000-000017850000}"/>
    <cellStyle name="SAPBEXstdItemX 2 3 4 3 3" xfId="31139" xr:uid="{00000000-0005-0000-0000-000018850000}"/>
    <cellStyle name="SAPBEXstdItemX 2 3 4 4" xfId="16029" xr:uid="{00000000-0005-0000-0000-000019850000}"/>
    <cellStyle name="SAPBEXstdItemX 2 3 4 4 2" xfId="29711" xr:uid="{00000000-0005-0000-0000-00001A850000}"/>
    <cellStyle name="SAPBEXstdItemX 2 3 4 5" xfId="22033" xr:uid="{00000000-0005-0000-0000-00001B850000}"/>
    <cellStyle name="SAPBEXstdItemX 2 3 4 5 2" xfId="35496" xr:uid="{00000000-0005-0000-0000-00001C850000}"/>
    <cellStyle name="SAPBEXstdItemX 2 3 4 6" xfId="27785" xr:uid="{00000000-0005-0000-0000-00001D850000}"/>
    <cellStyle name="SAPBEXstdItemX 2 3 4 7" xfId="11375" xr:uid="{00000000-0005-0000-0000-00001E850000}"/>
    <cellStyle name="SAPBEXstdItemX 2 3 5" xfId="18639" xr:uid="{00000000-0005-0000-0000-00001F850000}"/>
    <cellStyle name="SAPBEXstdItemX 2 3 5 2" xfId="24411" xr:uid="{00000000-0005-0000-0000-000020850000}"/>
    <cellStyle name="SAPBEXstdItemX 2 3 5 3" xfId="32113" xr:uid="{00000000-0005-0000-0000-000021850000}"/>
    <cellStyle name="SAPBEXstdItemX 2 3 6" xfId="17818" xr:uid="{00000000-0005-0000-0000-000022850000}"/>
    <cellStyle name="SAPBEXstdItemX 2 3 6 2" xfId="23632" xr:uid="{00000000-0005-0000-0000-000023850000}"/>
    <cellStyle name="SAPBEXstdItemX 2 3 6 2 2" xfId="37095" xr:uid="{00000000-0005-0000-0000-000024850000}"/>
    <cellStyle name="SAPBEXstdItemX 2 3 6 3" xfId="31324" xr:uid="{00000000-0005-0000-0000-000025850000}"/>
    <cellStyle name="SAPBEXstdItemX 2 3 7" xfId="14938" xr:uid="{00000000-0005-0000-0000-000026850000}"/>
    <cellStyle name="SAPBEXstdItemX 2 3 7 2" xfId="28811" xr:uid="{00000000-0005-0000-0000-000027850000}"/>
    <cellStyle name="SAPBEXstdItemX 2 3 8" xfId="21132" xr:uid="{00000000-0005-0000-0000-000028850000}"/>
    <cellStyle name="SAPBEXstdItemX 2 3 8 2" xfId="34595" xr:uid="{00000000-0005-0000-0000-000029850000}"/>
    <cellStyle name="SAPBEXstdItemX 2 3 9" xfId="26886" xr:uid="{00000000-0005-0000-0000-00002A850000}"/>
    <cellStyle name="SAPBEXstdItemX 2 4" xfId="5325" xr:uid="{00000000-0005-0000-0000-00002B850000}"/>
    <cellStyle name="SAPBEXstdItemX 2 4 2" xfId="6412" xr:uid="{00000000-0005-0000-0000-00002C850000}"/>
    <cellStyle name="SAPBEXstdItemX 2 4 2 2" xfId="19778" xr:uid="{00000000-0005-0000-0000-00002D850000}"/>
    <cellStyle name="SAPBEXstdItemX 2 4 2 2 2" xfId="25548" xr:uid="{00000000-0005-0000-0000-00002E850000}"/>
    <cellStyle name="SAPBEXstdItemX 2 4 2 2 3" xfId="33251" xr:uid="{00000000-0005-0000-0000-00002F850000}"/>
    <cellStyle name="SAPBEXstdItemX 2 4 2 3" xfId="17748" xr:uid="{00000000-0005-0000-0000-000030850000}"/>
    <cellStyle name="SAPBEXstdItemX 2 4 2 3 2" xfId="23563" xr:uid="{00000000-0005-0000-0000-000031850000}"/>
    <cellStyle name="SAPBEXstdItemX 2 4 2 3 2 2" xfId="37026" xr:uid="{00000000-0005-0000-0000-000032850000}"/>
    <cellStyle name="SAPBEXstdItemX 2 4 2 3 3" xfId="31254" xr:uid="{00000000-0005-0000-0000-000033850000}"/>
    <cellStyle name="SAPBEXstdItemX 2 4 2 4" xfId="16241" xr:uid="{00000000-0005-0000-0000-000034850000}"/>
    <cellStyle name="SAPBEXstdItemX 2 4 2 4 2" xfId="29888" xr:uid="{00000000-0005-0000-0000-000035850000}"/>
    <cellStyle name="SAPBEXstdItemX 2 4 2 5" xfId="22210" xr:uid="{00000000-0005-0000-0000-000036850000}"/>
    <cellStyle name="SAPBEXstdItemX 2 4 2 5 2" xfId="35673" xr:uid="{00000000-0005-0000-0000-000037850000}"/>
    <cellStyle name="SAPBEXstdItemX 2 4 2 6" xfId="27962" xr:uid="{00000000-0005-0000-0000-000038850000}"/>
    <cellStyle name="SAPBEXstdItemX 2 4 2 7" xfId="11524" xr:uid="{00000000-0005-0000-0000-000039850000}"/>
    <cellStyle name="SAPBEXstdItemX 2 4 3" xfId="18826" xr:uid="{00000000-0005-0000-0000-00003A850000}"/>
    <cellStyle name="SAPBEXstdItemX 2 4 3 2" xfId="24598" xr:uid="{00000000-0005-0000-0000-00003B850000}"/>
    <cellStyle name="SAPBEXstdItemX 2 4 3 3" xfId="32300" xr:uid="{00000000-0005-0000-0000-00003C850000}"/>
    <cellStyle name="SAPBEXstdItemX 2 4 4" xfId="17739" xr:uid="{00000000-0005-0000-0000-00003D850000}"/>
    <cellStyle name="SAPBEXstdItemX 2 4 4 2" xfId="23554" xr:uid="{00000000-0005-0000-0000-00003E850000}"/>
    <cellStyle name="SAPBEXstdItemX 2 4 4 2 2" xfId="37017" xr:uid="{00000000-0005-0000-0000-00003F850000}"/>
    <cellStyle name="SAPBEXstdItemX 2 4 4 3" xfId="31245" xr:uid="{00000000-0005-0000-0000-000040850000}"/>
    <cellStyle name="SAPBEXstdItemX 2 4 5" xfId="15155" xr:uid="{00000000-0005-0000-0000-000041850000}"/>
    <cellStyle name="SAPBEXstdItemX 2 4 5 2" xfId="28990" xr:uid="{00000000-0005-0000-0000-000042850000}"/>
    <cellStyle name="SAPBEXstdItemX 2 4 6" xfId="21311" xr:uid="{00000000-0005-0000-0000-000043850000}"/>
    <cellStyle name="SAPBEXstdItemX 2 4 6 2" xfId="34774" xr:uid="{00000000-0005-0000-0000-000044850000}"/>
    <cellStyle name="SAPBEXstdItemX 2 4 7" xfId="27063" xr:uid="{00000000-0005-0000-0000-000045850000}"/>
    <cellStyle name="SAPBEXstdItemX 2 4 8" xfId="10863" xr:uid="{00000000-0005-0000-0000-000046850000}"/>
    <cellStyle name="SAPBEXstdItemX 2 5" xfId="5287" xr:uid="{00000000-0005-0000-0000-000047850000}"/>
    <cellStyle name="SAPBEXstdItemX 2 5 2" xfId="6374" xr:uid="{00000000-0005-0000-0000-000048850000}"/>
    <cellStyle name="SAPBEXstdItemX 2 5 2 2" xfId="19740" xr:uid="{00000000-0005-0000-0000-000049850000}"/>
    <cellStyle name="SAPBEXstdItemX 2 5 2 2 2" xfId="25510" xr:uid="{00000000-0005-0000-0000-00004A850000}"/>
    <cellStyle name="SAPBEXstdItemX 2 5 2 2 3" xfId="33213" xr:uid="{00000000-0005-0000-0000-00004B850000}"/>
    <cellStyle name="SAPBEXstdItemX 2 5 2 3" xfId="18039" xr:uid="{00000000-0005-0000-0000-00004C850000}"/>
    <cellStyle name="SAPBEXstdItemX 2 5 2 3 2" xfId="23843" xr:uid="{00000000-0005-0000-0000-00004D850000}"/>
    <cellStyle name="SAPBEXstdItemX 2 5 2 3 3" xfId="31540" xr:uid="{00000000-0005-0000-0000-00004E850000}"/>
    <cellStyle name="SAPBEXstdItemX 2 5 2 4" xfId="16203" xr:uid="{00000000-0005-0000-0000-00004F850000}"/>
    <cellStyle name="SAPBEXstdItemX 2 5 2 4 2" xfId="29850" xr:uid="{00000000-0005-0000-0000-000050850000}"/>
    <cellStyle name="SAPBEXstdItemX 2 5 2 5" xfId="22172" xr:uid="{00000000-0005-0000-0000-000051850000}"/>
    <cellStyle name="SAPBEXstdItemX 2 5 2 5 2" xfId="35635" xr:uid="{00000000-0005-0000-0000-000052850000}"/>
    <cellStyle name="SAPBEXstdItemX 2 5 2 6" xfId="27924" xr:uid="{00000000-0005-0000-0000-000053850000}"/>
    <cellStyle name="SAPBEXstdItemX 2 5 2 7" xfId="11486" xr:uid="{00000000-0005-0000-0000-000054850000}"/>
    <cellStyle name="SAPBEXstdItemX 2 5 3" xfId="18788" xr:uid="{00000000-0005-0000-0000-000055850000}"/>
    <cellStyle name="SAPBEXstdItemX 2 5 3 2" xfId="24560" xr:uid="{00000000-0005-0000-0000-000056850000}"/>
    <cellStyle name="SAPBEXstdItemX 2 5 3 3" xfId="32262" xr:uid="{00000000-0005-0000-0000-000057850000}"/>
    <cellStyle name="SAPBEXstdItemX 2 5 4" xfId="17329" xr:uid="{00000000-0005-0000-0000-000058850000}"/>
    <cellStyle name="SAPBEXstdItemX 2 5 4 2" xfId="23158" xr:uid="{00000000-0005-0000-0000-000059850000}"/>
    <cellStyle name="SAPBEXstdItemX 2 5 4 2 2" xfId="36621" xr:uid="{00000000-0005-0000-0000-00005A850000}"/>
    <cellStyle name="SAPBEXstdItemX 2 5 4 3" xfId="30845" xr:uid="{00000000-0005-0000-0000-00005B850000}"/>
    <cellStyle name="SAPBEXstdItemX 2 5 5" xfId="15117" xr:uid="{00000000-0005-0000-0000-00005C850000}"/>
    <cellStyle name="SAPBEXstdItemX 2 5 5 2" xfId="28952" xr:uid="{00000000-0005-0000-0000-00005D850000}"/>
    <cellStyle name="SAPBEXstdItemX 2 5 6" xfId="21273" xr:uid="{00000000-0005-0000-0000-00005E850000}"/>
    <cellStyle name="SAPBEXstdItemX 2 5 6 2" xfId="34736" xr:uid="{00000000-0005-0000-0000-00005F850000}"/>
    <cellStyle name="SAPBEXstdItemX 2 5 7" xfId="27025" xr:uid="{00000000-0005-0000-0000-000060850000}"/>
    <cellStyle name="SAPBEXstdItemX 2 5 8" xfId="10825" xr:uid="{00000000-0005-0000-0000-000061850000}"/>
    <cellStyle name="SAPBEXstdItemX 2 6" xfId="17155" xr:uid="{00000000-0005-0000-0000-000062850000}"/>
    <cellStyle name="SAPBEXstdItemX 2 6 2" xfId="22996" xr:uid="{00000000-0005-0000-0000-000063850000}"/>
    <cellStyle name="SAPBEXstdItemX 2 6 2 2" xfId="36459" xr:uid="{00000000-0005-0000-0000-000064850000}"/>
    <cellStyle name="SAPBEXstdItemX 2 6 3" xfId="30677" xr:uid="{00000000-0005-0000-0000-000065850000}"/>
    <cellStyle name="SAPBEXstdItemX 2 7" xfId="17907" xr:uid="{00000000-0005-0000-0000-000066850000}"/>
    <cellStyle name="SAPBEXstdItemX 2 7 2" xfId="23717" xr:uid="{00000000-0005-0000-0000-000067850000}"/>
    <cellStyle name="SAPBEXstdItemX 2 7 2 2" xfId="37180" xr:uid="{00000000-0005-0000-0000-000068850000}"/>
    <cellStyle name="SAPBEXstdItemX 2 7 3" xfId="31411" xr:uid="{00000000-0005-0000-0000-000069850000}"/>
    <cellStyle name="SAPBEXstdItemX 2 8" xfId="14848" xr:uid="{00000000-0005-0000-0000-00006A850000}"/>
    <cellStyle name="SAPBEXstdItemX 2 8 2" xfId="28733" xr:uid="{00000000-0005-0000-0000-00006B850000}"/>
    <cellStyle name="SAPBEXstdItemX 3" xfId="915" xr:uid="{00000000-0005-0000-0000-00006C850000}"/>
    <cellStyle name="SAPBEXstdItemX 3 2" xfId="5126" xr:uid="{00000000-0005-0000-0000-00006D850000}"/>
    <cellStyle name="SAPBEXstdItemX 3 2 2" xfId="5714" xr:uid="{00000000-0005-0000-0000-00006E850000}"/>
    <cellStyle name="SAPBEXstdItemX 3 2 2 2" xfId="6801" xr:uid="{00000000-0005-0000-0000-00006F850000}"/>
    <cellStyle name="SAPBEXstdItemX 3 2 2 2 2" xfId="20123" xr:uid="{00000000-0005-0000-0000-000070850000}"/>
    <cellStyle name="SAPBEXstdItemX 3 2 2 2 2 2" xfId="25893" xr:uid="{00000000-0005-0000-0000-000071850000}"/>
    <cellStyle name="SAPBEXstdItemX 3 2 2 2 2 3" xfId="33596" xr:uid="{00000000-0005-0000-0000-000072850000}"/>
    <cellStyle name="SAPBEXstdItemX 3 2 2 2 3" xfId="16968" xr:uid="{00000000-0005-0000-0000-000073850000}"/>
    <cellStyle name="SAPBEXstdItemX 3 2 2 2 3 2" xfId="22818" xr:uid="{00000000-0005-0000-0000-000074850000}"/>
    <cellStyle name="SAPBEXstdItemX 3 2 2 2 3 2 2" xfId="36281" xr:uid="{00000000-0005-0000-0000-000075850000}"/>
    <cellStyle name="SAPBEXstdItemX 3 2 2 2 3 3" xfId="30496" xr:uid="{00000000-0005-0000-0000-000076850000}"/>
    <cellStyle name="SAPBEXstdItemX 3 2 2 2 4" xfId="16629" xr:uid="{00000000-0005-0000-0000-000077850000}"/>
    <cellStyle name="SAPBEXstdItemX 3 2 2 2 4 2" xfId="30216" xr:uid="{00000000-0005-0000-0000-000078850000}"/>
    <cellStyle name="SAPBEXstdItemX 3 2 2 2 5" xfId="22539" xr:uid="{00000000-0005-0000-0000-000079850000}"/>
    <cellStyle name="SAPBEXstdItemX 3 2 2 2 5 2" xfId="36002" xr:uid="{00000000-0005-0000-0000-00007A850000}"/>
    <cellStyle name="SAPBEXstdItemX 3 2 2 2 6" xfId="28291" xr:uid="{00000000-0005-0000-0000-00007B850000}"/>
    <cellStyle name="SAPBEXstdItemX 3 2 2 3" xfId="19173" xr:uid="{00000000-0005-0000-0000-00007C850000}"/>
    <cellStyle name="SAPBEXstdItemX 3 2 2 3 2" xfId="24944" xr:uid="{00000000-0005-0000-0000-00007D850000}"/>
    <cellStyle name="SAPBEXstdItemX 3 2 2 3 3" xfId="32646" xr:uid="{00000000-0005-0000-0000-00007E850000}"/>
    <cellStyle name="SAPBEXstdItemX 3 2 2 4" xfId="20544" xr:uid="{00000000-0005-0000-0000-00007F850000}"/>
    <cellStyle name="SAPBEXstdItemX 3 2 2 4 2" xfId="26309" xr:uid="{00000000-0005-0000-0000-000080850000}"/>
    <cellStyle name="SAPBEXstdItemX 3 2 2 4 3" xfId="34013" xr:uid="{00000000-0005-0000-0000-000081850000}"/>
    <cellStyle name="SAPBEXstdItemX 3 2 2 5" xfId="15543" xr:uid="{00000000-0005-0000-0000-000082850000}"/>
    <cellStyle name="SAPBEXstdItemX 3 2 2 5 2" xfId="29318" xr:uid="{00000000-0005-0000-0000-000083850000}"/>
    <cellStyle name="SAPBEXstdItemX 3 2 2 6" xfId="21640" xr:uid="{00000000-0005-0000-0000-000084850000}"/>
    <cellStyle name="SAPBEXstdItemX 3 2 2 6 2" xfId="35103" xr:uid="{00000000-0005-0000-0000-000085850000}"/>
    <cellStyle name="SAPBEXstdItemX 3 2 2 7" xfId="27392" xr:uid="{00000000-0005-0000-0000-000086850000}"/>
    <cellStyle name="SAPBEXstdItemX 3 2 3" xfId="5886" xr:uid="{00000000-0005-0000-0000-000087850000}"/>
    <cellStyle name="SAPBEXstdItemX 3 2 3 2" xfId="6973" xr:uid="{00000000-0005-0000-0000-000088850000}"/>
    <cellStyle name="SAPBEXstdItemX 3 2 3 2 2" xfId="20269" xr:uid="{00000000-0005-0000-0000-000089850000}"/>
    <cellStyle name="SAPBEXstdItemX 3 2 3 2 2 2" xfId="26039" xr:uid="{00000000-0005-0000-0000-00008A850000}"/>
    <cellStyle name="SAPBEXstdItemX 3 2 3 2 2 3" xfId="33742" xr:uid="{00000000-0005-0000-0000-00008B850000}"/>
    <cellStyle name="SAPBEXstdItemX 3 2 3 2 3" xfId="20406" xr:uid="{00000000-0005-0000-0000-00008C850000}"/>
    <cellStyle name="SAPBEXstdItemX 3 2 3 2 3 2" xfId="26175" xr:uid="{00000000-0005-0000-0000-00008D850000}"/>
    <cellStyle name="SAPBEXstdItemX 3 2 3 2 3 3" xfId="33879" xr:uid="{00000000-0005-0000-0000-00008E850000}"/>
    <cellStyle name="SAPBEXstdItemX 3 2 3 2 4" xfId="16801" xr:uid="{00000000-0005-0000-0000-00008F850000}"/>
    <cellStyle name="SAPBEXstdItemX 3 2 3 2 4 2" xfId="30354" xr:uid="{00000000-0005-0000-0000-000090850000}"/>
    <cellStyle name="SAPBEXstdItemX 3 2 3 2 5" xfId="22677" xr:uid="{00000000-0005-0000-0000-000091850000}"/>
    <cellStyle name="SAPBEXstdItemX 3 2 3 2 5 2" xfId="36140" xr:uid="{00000000-0005-0000-0000-000092850000}"/>
    <cellStyle name="SAPBEXstdItemX 3 2 3 2 6" xfId="28429" xr:uid="{00000000-0005-0000-0000-000093850000}"/>
    <cellStyle name="SAPBEXstdItemX 3 2 3 3" xfId="19320" xr:uid="{00000000-0005-0000-0000-000094850000}"/>
    <cellStyle name="SAPBEXstdItemX 3 2 3 3 2" xfId="25091" xr:uid="{00000000-0005-0000-0000-000095850000}"/>
    <cellStyle name="SAPBEXstdItemX 3 2 3 3 3" xfId="32793" xr:uid="{00000000-0005-0000-0000-000096850000}"/>
    <cellStyle name="SAPBEXstdItemX 3 2 3 4" xfId="18224" xr:uid="{00000000-0005-0000-0000-000097850000}"/>
    <cellStyle name="SAPBEXstdItemX 3 2 3 4 2" xfId="24015" xr:uid="{00000000-0005-0000-0000-000098850000}"/>
    <cellStyle name="SAPBEXstdItemX 3 2 3 4 3" xfId="31714" xr:uid="{00000000-0005-0000-0000-000099850000}"/>
    <cellStyle name="SAPBEXstdItemX 3 2 3 5" xfId="15715" xr:uid="{00000000-0005-0000-0000-00009A850000}"/>
    <cellStyle name="SAPBEXstdItemX 3 2 3 5 2" xfId="29456" xr:uid="{00000000-0005-0000-0000-00009B850000}"/>
    <cellStyle name="SAPBEXstdItemX 3 2 3 6" xfId="21778" xr:uid="{00000000-0005-0000-0000-00009C850000}"/>
    <cellStyle name="SAPBEXstdItemX 3 2 3 6 2" xfId="35241" xr:uid="{00000000-0005-0000-0000-00009D850000}"/>
    <cellStyle name="SAPBEXstdItemX 3 2 3 7" xfId="27530" xr:uid="{00000000-0005-0000-0000-00009E850000}"/>
    <cellStyle name="SAPBEXstdItemX 3 2 4" xfId="6218" xr:uid="{00000000-0005-0000-0000-00009F850000}"/>
    <cellStyle name="SAPBEXstdItemX 3 2 4 2" xfId="19609" xr:uid="{00000000-0005-0000-0000-0000A0850000}"/>
    <cellStyle name="SAPBEXstdItemX 3 2 4 2 2" xfId="25379" xr:uid="{00000000-0005-0000-0000-0000A1850000}"/>
    <cellStyle name="SAPBEXstdItemX 3 2 4 2 3" xfId="33082" xr:uid="{00000000-0005-0000-0000-0000A2850000}"/>
    <cellStyle name="SAPBEXstdItemX 3 2 4 3" xfId="17216" xr:uid="{00000000-0005-0000-0000-0000A3850000}"/>
    <cellStyle name="SAPBEXstdItemX 3 2 4 3 2" xfId="23052" xr:uid="{00000000-0005-0000-0000-0000A4850000}"/>
    <cellStyle name="SAPBEXstdItemX 3 2 4 3 2 2" xfId="36515" xr:uid="{00000000-0005-0000-0000-0000A5850000}"/>
    <cellStyle name="SAPBEXstdItemX 3 2 4 3 3" xfId="30735" xr:uid="{00000000-0005-0000-0000-0000A6850000}"/>
    <cellStyle name="SAPBEXstdItemX 3 2 4 4" xfId="16047" xr:uid="{00000000-0005-0000-0000-0000A7850000}"/>
    <cellStyle name="SAPBEXstdItemX 3 2 4 4 2" xfId="29729" xr:uid="{00000000-0005-0000-0000-0000A8850000}"/>
    <cellStyle name="SAPBEXstdItemX 3 2 4 5" xfId="22051" xr:uid="{00000000-0005-0000-0000-0000A9850000}"/>
    <cellStyle name="SAPBEXstdItemX 3 2 4 5 2" xfId="35514" xr:uid="{00000000-0005-0000-0000-0000AA850000}"/>
    <cellStyle name="SAPBEXstdItemX 3 2 4 6" xfId="27803" xr:uid="{00000000-0005-0000-0000-0000AB850000}"/>
    <cellStyle name="SAPBEXstdItemX 3 2 5" xfId="18657" xr:uid="{00000000-0005-0000-0000-0000AC850000}"/>
    <cellStyle name="SAPBEXstdItemX 3 2 5 2" xfId="24429" xr:uid="{00000000-0005-0000-0000-0000AD850000}"/>
    <cellStyle name="SAPBEXstdItemX 3 2 5 3" xfId="32131" xr:uid="{00000000-0005-0000-0000-0000AE850000}"/>
    <cellStyle name="SAPBEXstdItemX 3 2 6" xfId="18251" xr:uid="{00000000-0005-0000-0000-0000AF850000}"/>
    <cellStyle name="SAPBEXstdItemX 3 2 6 2" xfId="24037" xr:uid="{00000000-0005-0000-0000-0000B0850000}"/>
    <cellStyle name="SAPBEXstdItemX 3 2 6 3" xfId="31738" xr:uid="{00000000-0005-0000-0000-0000B1850000}"/>
    <cellStyle name="SAPBEXstdItemX 3 2 7" xfId="14956" xr:uid="{00000000-0005-0000-0000-0000B2850000}"/>
    <cellStyle name="SAPBEXstdItemX 3 2 7 2" xfId="28829" xr:uid="{00000000-0005-0000-0000-0000B3850000}"/>
    <cellStyle name="SAPBEXstdItemX 3 2 8" xfId="21150" xr:uid="{00000000-0005-0000-0000-0000B4850000}"/>
    <cellStyle name="SAPBEXstdItemX 3 2 8 2" xfId="34613" xr:uid="{00000000-0005-0000-0000-0000B5850000}"/>
    <cellStyle name="SAPBEXstdItemX 3 2 9" xfId="26904" xr:uid="{00000000-0005-0000-0000-0000B6850000}"/>
    <cellStyle name="SAPBEXstdItemX 3 3" xfId="5348" xr:uid="{00000000-0005-0000-0000-0000B7850000}"/>
    <cellStyle name="SAPBEXstdItemX 3 3 2" xfId="6435" xr:uid="{00000000-0005-0000-0000-0000B8850000}"/>
    <cellStyle name="SAPBEXstdItemX 3 3 2 2" xfId="19800" xr:uid="{00000000-0005-0000-0000-0000B9850000}"/>
    <cellStyle name="SAPBEXstdItemX 3 3 2 2 2" xfId="25570" xr:uid="{00000000-0005-0000-0000-0000BA850000}"/>
    <cellStyle name="SAPBEXstdItemX 3 3 2 2 3" xfId="33273" xr:uid="{00000000-0005-0000-0000-0000BB850000}"/>
    <cellStyle name="SAPBEXstdItemX 3 3 2 3" xfId="20425" xr:uid="{00000000-0005-0000-0000-0000BC850000}"/>
    <cellStyle name="SAPBEXstdItemX 3 3 2 3 2" xfId="26193" xr:uid="{00000000-0005-0000-0000-0000BD850000}"/>
    <cellStyle name="SAPBEXstdItemX 3 3 2 3 3" xfId="33897" xr:uid="{00000000-0005-0000-0000-0000BE850000}"/>
    <cellStyle name="SAPBEXstdItemX 3 3 2 4" xfId="16264" xr:uid="{00000000-0005-0000-0000-0000BF850000}"/>
    <cellStyle name="SAPBEXstdItemX 3 3 2 4 2" xfId="29910" xr:uid="{00000000-0005-0000-0000-0000C0850000}"/>
    <cellStyle name="SAPBEXstdItemX 3 3 2 5" xfId="22232" xr:uid="{00000000-0005-0000-0000-0000C1850000}"/>
    <cellStyle name="SAPBEXstdItemX 3 3 2 5 2" xfId="35695" xr:uid="{00000000-0005-0000-0000-0000C2850000}"/>
    <cellStyle name="SAPBEXstdItemX 3 3 2 6" xfId="27984" xr:uid="{00000000-0005-0000-0000-0000C3850000}"/>
    <cellStyle name="SAPBEXstdItemX 3 3 3" xfId="18849" xr:uid="{00000000-0005-0000-0000-0000C4850000}"/>
    <cellStyle name="SAPBEXstdItemX 3 3 3 2" xfId="24621" xr:uid="{00000000-0005-0000-0000-0000C5850000}"/>
    <cellStyle name="SAPBEXstdItemX 3 3 3 3" xfId="32323" xr:uid="{00000000-0005-0000-0000-0000C6850000}"/>
    <cellStyle name="SAPBEXstdItemX 3 3 4" xfId="17305" xr:uid="{00000000-0005-0000-0000-0000C7850000}"/>
    <cellStyle name="SAPBEXstdItemX 3 3 4 2" xfId="23134" xr:uid="{00000000-0005-0000-0000-0000C8850000}"/>
    <cellStyle name="SAPBEXstdItemX 3 3 4 2 2" xfId="36597" xr:uid="{00000000-0005-0000-0000-0000C9850000}"/>
    <cellStyle name="SAPBEXstdItemX 3 3 4 3" xfId="30821" xr:uid="{00000000-0005-0000-0000-0000CA850000}"/>
    <cellStyle name="SAPBEXstdItemX 3 3 5" xfId="15178" xr:uid="{00000000-0005-0000-0000-0000CB850000}"/>
    <cellStyle name="SAPBEXstdItemX 3 3 5 2" xfId="29012" xr:uid="{00000000-0005-0000-0000-0000CC850000}"/>
    <cellStyle name="SAPBEXstdItemX 3 3 6" xfId="21333" xr:uid="{00000000-0005-0000-0000-0000CD850000}"/>
    <cellStyle name="SAPBEXstdItemX 3 3 6 2" xfId="34796" xr:uid="{00000000-0005-0000-0000-0000CE850000}"/>
    <cellStyle name="SAPBEXstdItemX 3 3 7" xfId="27085" xr:uid="{00000000-0005-0000-0000-0000CF850000}"/>
    <cellStyle name="SAPBEXstdItemX 3 4" xfId="5405" xr:uid="{00000000-0005-0000-0000-0000D0850000}"/>
    <cellStyle name="SAPBEXstdItemX 3 4 2" xfId="6492" xr:uid="{00000000-0005-0000-0000-0000D1850000}"/>
    <cellStyle name="SAPBEXstdItemX 3 4 2 2" xfId="19856" xr:uid="{00000000-0005-0000-0000-0000D2850000}"/>
    <cellStyle name="SAPBEXstdItemX 3 4 2 2 2" xfId="25626" xr:uid="{00000000-0005-0000-0000-0000D3850000}"/>
    <cellStyle name="SAPBEXstdItemX 3 4 2 2 3" xfId="33329" xr:uid="{00000000-0005-0000-0000-0000D4850000}"/>
    <cellStyle name="SAPBEXstdItemX 3 4 2 3" xfId="17906" xr:uid="{00000000-0005-0000-0000-0000D5850000}"/>
    <cellStyle name="SAPBEXstdItemX 3 4 2 3 2" xfId="23716" xr:uid="{00000000-0005-0000-0000-0000D6850000}"/>
    <cellStyle name="SAPBEXstdItemX 3 4 2 3 2 2" xfId="37179" xr:uid="{00000000-0005-0000-0000-0000D7850000}"/>
    <cellStyle name="SAPBEXstdItemX 3 4 2 3 3" xfId="31410" xr:uid="{00000000-0005-0000-0000-0000D8850000}"/>
    <cellStyle name="SAPBEXstdItemX 3 4 2 4" xfId="16321" xr:uid="{00000000-0005-0000-0000-0000D9850000}"/>
    <cellStyle name="SAPBEXstdItemX 3 4 2 4 2" xfId="29966" xr:uid="{00000000-0005-0000-0000-0000DA850000}"/>
    <cellStyle name="SAPBEXstdItemX 3 4 2 5" xfId="22288" xr:uid="{00000000-0005-0000-0000-0000DB850000}"/>
    <cellStyle name="SAPBEXstdItemX 3 4 2 5 2" xfId="35751" xr:uid="{00000000-0005-0000-0000-0000DC850000}"/>
    <cellStyle name="SAPBEXstdItemX 3 4 2 6" xfId="28040" xr:uid="{00000000-0005-0000-0000-0000DD850000}"/>
    <cellStyle name="SAPBEXstdItemX 3 4 3" xfId="18905" xr:uid="{00000000-0005-0000-0000-0000DE850000}"/>
    <cellStyle name="SAPBEXstdItemX 3 4 3 2" xfId="24677" xr:uid="{00000000-0005-0000-0000-0000DF850000}"/>
    <cellStyle name="SAPBEXstdItemX 3 4 3 3" xfId="32379" xr:uid="{00000000-0005-0000-0000-0000E0850000}"/>
    <cellStyle name="SAPBEXstdItemX 3 4 4" xfId="17381" xr:uid="{00000000-0005-0000-0000-0000E1850000}"/>
    <cellStyle name="SAPBEXstdItemX 3 4 4 2" xfId="23208" xr:uid="{00000000-0005-0000-0000-0000E2850000}"/>
    <cellStyle name="SAPBEXstdItemX 3 4 4 2 2" xfId="36671" xr:uid="{00000000-0005-0000-0000-0000E3850000}"/>
    <cellStyle name="SAPBEXstdItemX 3 4 4 3" xfId="30896" xr:uid="{00000000-0005-0000-0000-0000E4850000}"/>
    <cellStyle name="SAPBEXstdItemX 3 4 5" xfId="15235" xr:uid="{00000000-0005-0000-0000-0000E5850000}"/>
    <cellStyle name="SAPBEXstdItemX 3 4 5 2" xfId="29068" xr:uid="{00000000-0005-0000-0000-0000E6850000}"/>
    <cellStyle name="SAPBEXstdItemX 3 4 6" xfId="21389" xr:uid="{00000000-0005-0000-0000-0000E7850000}"/>
    <cellStyle name="SAPBEXstdItemX 3 4 6 2" xfId="34852" xr:uid="{00000000-0005-0000-0000-0000E8850000}"/>
    <cellStyle name="SAPBEXstdItemX 3 4 7" xfId="27141" xr:uid="{00000000-0005-0000-0000-0000E9850000}"/>
    <cellStyle name="SAPBEXstdItemX 3 5" xfId="17257" xr:uid="{00000000-0005-0000-0000-0000EA850000}"/>
    <cellStyle name="SAPBEXstdItemX 3 5 2" xfId="23091" xr:uid="{00000000-0005-0000-0000-0000EB850000}"/>
    <cellStyle name="SAPBEXstdItemX 3 5 2 2" xfId="36554" xr:uid="{00000000-0005-0000-0000-0000EC850000}"/>
    <cellStyle name="SAPBEXstdItemX 3 5 3" xfId="30776" xr:uid="{00000000-0005-0000-0000-0000ED850000}"/>
    <cellStyle name="SAPBEXstdItemX 3 6" xfId="20696" xr:uid="{00000000-0005-0000-0000-0000EE850000}"/>
    <cellStyle name="SAPBEXstdItemX 3 6 2" xfId="26459" xr:uid="{00000000-0005-0000-0000-0000EF850000}"/>
    <cellStyle name="SAPBEXstdItemX 3 6 3" xfId="34164" xr:uid="{00000000-0005-0000-0000-0000F0850000}"/>
    <cellStyle name="SAPBEXstdItemX 3 7" xfId="12445" xr:uid="{00000000-0005-0000-0000-0000F1850000}"/>
    <cellStyle name="SAPBEXstdItemX 3 7 2" xfId="28591" xr:uid="{00000000-0005-0000-0000-0000F2850000}"/>
    <cellStyle name="SAPBEXstdItemX 4" xfId="4729" xr:uid="{00000000-0005-0000-0000-0000F3850000}"/>
    <cellStyle name="SAPBEXstdItemX 4 2" xfId="5246" xr:uid="{00000000-0005-0000-0000-0000F4850000}"/>
    <cellStyle name="SAPBEXstdItemX 4 2 2" xfId="5968" xr:uid="{00000000-0005-0000-0000-0000F5850000}"/>
    <cellStyle name="SAPBEXstdItemX 4 2 2 2" xfId="7055" xr:uid="{00000000-0005-0000-0000-0000F6850000}"/>
    <cellStyle name="SAPBEXstdItemX 4 2 2 2 2" xfId="20351" xr:uid="{00000000-0005-0000-0000-0000F7850000}"/>
    <cellStyle name="SAPBEXstdItemX 4 2 2 2 2 2" xfId="26121" xr:uid="{00000000-0005-0000-0000-0000F8850000}"/>
    <cellStyle name="SAPBEXstdItemX 4 2 2 2 2 3" xfId="33824" xr:uid="{00000000-0005-0000-0000-0000F9850000}"/>
    <cellStyle name="SAPBEXstdItemX 4 2 2 2 3" xfId="20950" xr:uid="{00000000-0005-0000-0000-0000FA850000}"/>
    <cellStyle name="SAPBEXstdItemX 4 2 2 2 3 2" xfId="26708" xr:uid="{00000000-0005-0000-0000-0000FB850000}"/>
    <cellStyle name="SAPBEXstdItemX 4 2 2 2 3 3" xfId="34413" xr:uid="{00000000-0005-0000-0000-0000FC850000}"/>
    <cellStyle name="SAPBEXstdItemX 4 2 2 2 4" xfId="16883" xr:uid="{00000000-0005-0000-0000-0000FD850000}"/>
    <cellStyle name="SAPBEXstdItemX 4 2 2 2 4 2" xfId="30436" xr:uid="{00000000-0005-0000-0000-0000FE850000}"/>
    <cellStyle name="SAPBEXstdItemX 4 2 2 2 5" xfId="22759" xr:uid="{00000000-0005-0000-0000-0000FF850000}"/>
    <cellStyle name="SAPBEXstdItemX 4 2 2 2 5 2" xfId="36222" xr:uid="{00000000-0005-0000-0000-000000860000}"/>
    <cellStyle name="SAPBEXstdItemX 4 2 2 2 6" xfId="28511" xr:uid="{00000000-0005-0000-0000-000001860000}"/>
    <cellStyle name="SAPBEXstdItemX 4 2 2 3" xfId="19402" xr:uid="{00000000-0005-0000-0000-000002860000}"/>
    <cellStyle name="SAPBEXstdItemX 4 2 2 3 2" xfId="25173" xr:uid="{00000000-0005-0000-0000-000003860000}"/>
    <cellStyle name="SAPBEXstdItemX 4 2 2 3 3" xfId="32875" xr:uid="{00000000-0005-0000-0000-000004860000}"/>
    <cellStyle name="SAPBEXstdItemX 4 2 2 4" xfId="17415" xr:uid="{00000000-0005-0000-0000-000005860000}"/>
    <cellStyle name="SAPBEXstdItemX 4 2 2 4 2" xfId="23241" xr:uid="{00000000-0005-0000-0000-000006860000}"/>
    <cellStyle name="SAPBEXstdItemX 4 2 2 4 2 2" xfId="36704" xr:uid="{00000000-0005-0000-0000-000007860000}"/>
    <cellStyle name="SAPBEXstdItemX 4 2 2 4 3" xfId="30929" xr:uid="{00000000-0005-0000-0000-000008860000}"/>
    <cellStyle name="SAPBEXstdItemX 4 2 2 5" xfId="15797" xr:uid="{00000000-0005-0000-0000-000009860000}"/>
    <cellStyle name="SAPBEXstdItemX 4 2 2 5 2" xfId="29538" xr:uid="{00000000-0005-0000-0000-00000A860000}"/>
    <cellStyle name="SAPBEXstdItemX 4 2 2 6" xfId="21860" xr:uid="{00000000-0005-0000-0000-00000B860000}"/>
    <cellStyle name="SAPBEXstdItemX 4 2 2 6 2" xfId="35323" xr:uid="{00000000-0005-0000-0000-00000C860000}"/>
    <cellStyle name="SAPBEXstdItemX 4 2 2 7" xfId="27612" xr:uid="{00000000-0005-0000-0000-00000D860000}"/>
    <cellStyle name="SAPBEXstdItemX 4 2 3" xfId="6333" xr:uid="{00000000-0005-0000-0000-00000E860000}"/>
    <cellStyle name="SAPBEXstdItemX 4 2 3 2" xfId="19700" xr:uid="{00000000-0005-0000-0000-00000F860000}"/>
    <cellStyle name="SAPBEXstdItemX 4 2 3 2 2" xfId="25470" xr:uid="{00000000-0005-0000-0000-000010860000}"/>
    <cellStyle name="SAPBEXstdItemX 4 2 3 2 3" xfId="33173" xr:uid="{00000000-0005-0000-0000-000011860000}"/>
    <cellStyle name="SAPBEXstdItemX 4 2 3 3" xfId="20671" xr:uid="{00000000-0005-0000-0000-000012860000}"/>
    <cellStyle name="SAPBEXstdItemX 4 2 3 3 2" xfId="26434" xr:uid="{00000000-0005-0000-0000-000013860000}"/>
    <cellStyle name="SAPBEXstdItemX 4 2 3 3 3" xfId="34139" xr:uid="{00000000-0005-0000-0000-000014860000}"/>
    <cellStyle name="SAPBEXstdItemX 4 2 3 4" xfId="16162" xr:uid="{00000000-0005-0000-0000-000015860000}"/>
    <cellStyle name="SAPBEXstdItemX 4 2 3 4 2" xfId="29811" xr:uid="{00000000-0005-0000-0000-000016860000}"/>
    <cellStyle name="SAPBEXstdItemX 4 2 3 5" xfId="22133" xr:uid="{00000000-0005-0000-0000-000017860000}"/>
    <cellStyle name="SAPBEXstdItemX 4 2 3 5 2" xfId="35596" xr:uid="{00000000-0005-0000-0000-000018860000}"/>
    <cellStyle name="SAPBEXstdItemX 4 2 3 6" xfId="27885" xr:uid="{00000000-0005-0000-0000-000019860000}"/>
    <cellStyle name="SAPBEXstdItemX 4 2 4" xfId="18749" xr:uid="{00000000-0005-0000-0000-00001A860000}"/>
    <cellStyle name="SAPBEXstdItemX 4 2 4 2" xfId="24521" xr:uid="{00000000-0005-0000-0000-00001B860000}"/>
    <cellStyle name="SAPBEXstdItemX 4 2 4 3" xfId="32223" xr:uid="{00000000-0005-0000-0000-00001C860000}"/>
    <cellStyle name="SAPBEXstdItemX 4 2 5" xfId="20630" xr:uid="{00000000-0005-0000-0000-00001D860000}"/>
    <cellStyle name="SAPBEXstdItemX 4 2 5 2" xfId="26393" xr:uid="{00000000-0005-0000-0000-00001E860000}"/>
    <cellStyle name="SAPBEXstdItemX 4 2 5 3" xfId="34098" xr:uid="{00000000-0005-0000-0000-00001F860000}"/>
    <cellStyle name="SAPBEXstdItemX 4 2 6" xfId="15076" xr:uid="{00000000-0005-0000-0000-000020860000}"/>
    <cellStyle name="SAPBEXstdItemX 4 2 6 2" xfId="28913" xr:uid="{00000000-0005-0000-0000-000021860000}"/>
    <cellStyle name="SAPBEXstdItemX 4 2 7" xfId="21234" xr:uid="{00000000-0005-0000-0000-000022860000}"/>
    <cellStyle name="SAPBEXstdItemX 4 2 7 2" xfId="34697" xr:uid="{00000000-0005-0000-0000-000023860000}"/>
    <cellStyle name="SAPBEXstdItemX 4 2 8" xfId="26986" xr:uid="{00000000-0005-0000-0000-000024860000}"/>
    <cellStyle name="SAPBEXstdItemX 4 3" xfId="5509" xr:uid="{00000000-0005-0000-0000-000025860000}"/>
    <cellStyle name="SAPBEXstdItemX 4 3 2" xfId="6596" xr:uid="{00000000-0005-0000-0000-000026860000}"/>
    <cellStyle name="SAPBEXstdItemX 4 3 2 2" xfId="19946" xr:uid="{00000000-0005-0000-0000-000027860000}"/>
    <cellStyle name="SAPBEXstdItemX 4 3 2 2 2" xfId="25716" xr:uid="{00000000-0005-0000-0000-000028860000}"/>
    <cellStyle name="SAPBEXstdItemX 4 3 2 2 3" xfId="33419" xr:uid="{00000000-0005-0000-0000-000029860000}"/>
    <cellStyle name="SAPBEXstdItemX 4 3 2 3" xfId="17699" xr:uid="{00000000-0005-0000-0000-00002A860000}"/>
    <cellStyle name="SAPBEXstdItemX 4 3 2 3 2" xfId="23514" xr:uid="{00000000-0005-0000-0000-00002B860000}"/>
    <cellStyle name="SAPBEXstdItemX 4 3 2 3 2 2" xfId="36977" xr:uid="{00000000-0005-0000-0000-00002C860000}"/>
    <cellStyle name="SAPBEXstdItemX 4 3 2 3 3" xfId="31205" xr:uid="{00000000-0005-0000-0000-00002D860000}"/>
    <cellStyle name="SAPBEXstdItemX 4 3 2 4" xfId="16425" xr:uid="{00000000-0005-0000-0000-00002E860000}"/>
    <cellStyle name="SAPBEXstdItemX 4 3 2 4 2" xfId="30051" xr:uid="{00000000-0005-0000-0000-00002F860000}"/>
    <cellStyle name="SAPBEXstdItemX 4 3 2 5" xfId="22373" xr:uid="{00000000-0005-0000-0000-000030860000}"/>
    <cellStyle name="SAPBEXstdItemX 4 3 2 5 2" xfId="35836" xr:uid="{00000000-0005-0000-0000-000031860000}"/>
    <cellStyle name="SAPBEXstdItemX 4 3 2 6" xfId="28125" xr:uid="{00000000-0005-0000-0000-000032860000}"/>
    <cellStyle name="SAPBEXstdItemX 4 3 3" xfId="18995" xr:uid="{00000000-0005-0000-0000-000033860000}"/>
    <cellStyle name="SAPBEXstdItemX 4 3 3 2" xfId="24767" xr:uid="{00000000-0005-0000-0000-000034860000}"/>
    <cellStyle name="SAPBEXstdItemX 4 3 3 3" xfId="32469" xr:uid="{00000000-0005-0000-0000-000035860000}"/>
    <cellStyle name="SAPBEXstdItemX 4 3 4" xfId="20690" xr:uid="{00000000-0005-0000-0000-000036860000}"/>
    <cellStyle name="SAPBEXstdItemX 4 3 4 2" xfId="26453" xr:uid="{00000000-0005-0000-0000-000037860000}"/>
    <cellStyle name="SAPBEXstdItemX 4 3 4 3" xfId="34158" xr:uid="{00000000-0005-0000-0000-000038860000}"/>
    <cellStyle name="SAPBEXstdItemX 4 3 5" xfId="15339" xr:uid="{00000000-0005-0000-0000-000039860000}"/>
    <cellStyle name="SAPBEXstdItemX 4 3 5 2" xfId="29153" xr:uid="{00000000-0005-0000-0000-00003A860000}"/>
    <cellStyle name="SAPBEXstdItemX 4 3 6" xfId="21474" xr:uid="{00000000-0005-0000-0000-00003B860000}"/>
    <cellStyle name="SAPBEXstdItemX 4 3 6 2" xfId="34937" xr:uid="{00000000-0005-0000-0000-00003C860000}"/>
    <cellStyle name="SAPBEXstdItemX 4 3 7" xfId="27226" xr:uid="{00000000-0005-0000-0000-00003D860000}"/>
    <cellStyle name="SAPBEXstdItemX 4 4" xfId="6077" xr:uid="{00000000-0005-0000-0000-00003E860000}"/>
    <cellStyle name="SAPBEXstdItemX 4 4 2" xfId="19484" xr:uid="{00000000-0005-0000-0000-00003F860000}"/>
    <cellStyle name="SAPBEXstdItemX 4 4 2 2" xfId="25254" xr:uid="{00000000-0005-0000-0000-000040860000}"/>
    <cellStyle name="SAPBEXstdItemX 4 4 2 3" xfId="32957" xr:uid="{00000000-0005-0000-0000-000041860000}"/>
    <cellStyle name="SAPBEXstdItemX 4 4 3" xfId="16965" xr:uid="{00000000-0005-0000-0000-000042860000}"/>
    <cellStyle name="SAPBEXstdItemX 4 4 3 2" xfId="22815" xr:uid="{00000000-0005-0000-0000-000043860000}"/>
    <cellStyle name="SAPBEXstdItemX 4 4 3 2 2" xfId="36278" xr:uid="{00000000-0005-0000-0000-000044860000}"/>
    <cellStyle name="SAPBEXstdItemX 4 4 3 3" xfId="30493" xr:uid="{00000000-0005-0000-0000-000045860000}"/>
    <cellStyle name="SAPBEXstdItemX 4 4 4" xfId="15906" xr:uid="{00000000-0005-0000-0000-000046860000}"/>
    <cellStyle name="SAPBEXstdItemX 4 4 4 2" xfId="29609" xr:uid="{00000000-0005-0000-0000-000047860000}"/>
    <cellStyle name="SAPBEXstdItemX 4 4 5" xfId="21931" xr:uid="{00000000-0005-0000-0000-000048860000}"/>
    <cellStyle name="SAPBEXstdItemX 4 4 5 2" xfId="35394" xr:uid="{00000000-0005-0000-0000-000049860000}"/>
    <cellStyle name="SAPBEXstdItemX 4 4 6" xfId="27683" xr:uid="{00000000-0005-0000-0000-00004A860000}"/>
    <cellStyle name="SAPBEXstdItemX 4 5" xfId="18444" xr:uid="{00000000-0005-0000-0000-00004B860000}"/>
    <cellStyle name="SAPBEXstdItemX 4 5 2" xfId="24219" xr:uid="{00000000-0005-0000-0000-00004C860000}"/>
    <cellStyle name="SAPBEXstdItemX 4 5 3" xfId="31920" xr:uid="{00000000-0005-0000-0000-00004D860000}"/>
    <cellStyle name="SAPBEXstdItemX 4 6" xfId="18331" xr:uid="{00000000-0005-0000-0000-00004E860000}"/>
    <cellStyle name="SAPBEXstdItemX 4 6 2" xfId="24111" xr:uid="{00000000-0005-0000-0000-00004F860000}"/>
    <cellStyle name="SAPBEXstdItemX 4 6 3" xfId="31812" xr:uid="{00000000-0005-0000-0000-000050860000}"/>
    <cellStyle name="SAPBEXstdItemX 4 7" xfId="14778" xr:uid="{00000000-0005-0000-0000-000051860000}"/>
    <cellStyle name="SAPBEXstdItemX 4 7 2" xfId="28689" xr:uid="{00000000-0005-0000-0000-000052860000}"/>
    <cellStyle name="SAPBEXstdItemX 4 8" xfId="21031" xr:uid="{00000000-0005-0000-0000-000053860000}"/>
    <cellStyle name="SAPBEXstdItemX 4 8 2" xfId="34494" xr:uid="{00000000-0005-0000-0000-000054860000}"/>
    <cellStyle name="SAPBEXstdItemX 4 9" xfId="26785" xr:uid="{00000000-0005-0000-0000-000055860000}"/>
    <cellStyle name="SAPBEXstdItemX 5" xfId="5074" xr:uid="{00000000-0005-0000-0000-000056860000}"/>
    <cellStyle name="SAPBEXstdItemX 5 10" xfId="10679" xr:uid="{00000000-0005-0000-0000-000057860000}"/>
    <cellStyle name="SAPBEXstdItemX 5 2" xfId="5662" xr:uid="{00000000-0005-0000-0000-000058860000}"/>
    <cellStyle name="SAPBEXstdItemX 5 2 2" xfId="6749" xr:uid="{00000000-0005-0000-0000-000059860000}"/>
    <cellStyle name="SAPBEXstdItemX 5 2 2 2" xfId="20071" xr:uid="{00000000-0005-0000-0000-00005A860000}"/>
    <cellStyle name="SAPBEXstdItemX 5 2 2 2 2" xfId="25841" xr:uid="{00000000-0005-0000-0000-00005B860000}"/>
    <cellStyle name="SAPBEXstdItemX 5 2 2 2 3" xfId="33544" xr:uid="{00000000-0005-0000-0000-00005C860000}"/>
    <cellStyle name="SAPBEXstdItemX 5 2 2 3" xfId="17313" xr:uid="{00000000-0005-0000-0000-00005D860000}"/>
    <cellStyle name="SAPBEXstdItemX 5 2 2 3 2" xfId="23142" xr:uid="{00000000-0005-0000-0000-00005E860000}"/>
    <cellStyle name="SAPBEXstdItemX 5 2 2 3 2 2" xfId="36605" xr:uid="{00000000-0005-0000-0000-00005F860000}"/>
    <cellStyle name="SAPBEXstdItemX 5 2 2 3 3" xfId="30829" xr:uid="{00000000-0005-0000-0000-000060860000}"/>
    <cellStyle name="SAPBEXstdItemX 5 2 2 4" xfId="16577" xr:uid="{00000000-0005-0000-0000-000061860000}"/>
    <cellStyle name="SAPBEXstdItemX 5 2 2 4 2" xfId="30165" xr:uid="{00000000-0005-0000-0000-000062860000}"/>
    <cellStyle name="SAPBEXstdItemX 5 2 2 5" xfId="22488" xr:uid="{00000000-0005-0000-0000-000063860000}"/>
    <cellStyle name="SAPBEXstdItemX 5 2 2 5 2" xfId="35951" xr:uid="{00000000-0005-0000-0000-000064860000}"/>
    <cellStyle name="SAPBEXstdItemX 5 2 2 6" xfId="28240" xr:uid="{00000000-0005-0000-0000-000065860000}"/>
    <cellStyle name="SAPBEXstdItemX 5 2 2 7" xfId="11700" xr:uid="{00000000-0005-0000-0000-000066860000}"/>
    <cellStyle name="SAPBEXstdItemX 5 2 3" xfId="19121" xr:uid="{00000000-0005-0000-0000-000067860000}"/>
    <cellStyle name="SAPBEXstdItemX 5 2 3 2" xfId="24893" xr:uid="{00000000-0005-0000-0000-000068860000}"/>
    <cellStyle name="SAPBEXstdItemX 5 2 3 3" xfId="32595" xr:uid="{00000000-0005-0000-0000-000069860000}"/>
    <cellStyle name="SAPBEXstdItemX 5 2 4" xfId="17698" xr:uid="{00000000-0005-0000-0000-00006A860000}"/>
    <cellStyle name="SAPBEXstdItemX 5 2 4 2" xfId="23513" xr:uid="{00000000-0005-0000-0000-00006B860000}"/>
    <cellStyle name="SAPBEXstdItemX 5 2 4 2 2" xfId="36976" xr:uid="{00000000-0005-0000-0000-00006C860000}"/>
    <cellStyle name="SAPBEXstdItemX 5 2 4 3" xfId="31204" xr:uid="{00000000-0005-0000-0000-00006D860000}"/>
    <cellStyle name="SAPBEXstdItemX 5 2 5" xfId="15491" xr:uid="{00000000-0005-0000-0000-00006E860000}"/>
    <cellStyle name="SAPBEXstdItemX 5 2 5 2" xfId="29267" xr:uid="{00000000-0005-0000-0000-00006F860000}"/>
    <cellStyle name="SAPBEXstdItemX 5 2 6" xfId="21589" xr:uid="{00000000-0005-0000-0000-000070860000}"/>
    <cellStyle name="SAPBEXstdItemX 5 2 6 2" xfId="35052" xr:uid="{00000000-0005-0000-0000-000071860000}"/>
    <cellStyle name="SAPBEXstdItemX 5 2 7" xfId="27341" xr:uid="{00000000-0005-0000-0000-000072860000}"/>
    <cellStyle name="SAPBEXstdItemX 5 2 8" xfId="11039" xr:uid="{00000000-0005-0000-0000-000073860000}"/>
    <cellStyle name="SAPBEXstdItemX 5 3" xfId="5835" xr:uid="{00000000-0005-0000-0000-000074860000}"/>
    <cellStyle name="SAPBEXstdItemX 5 3 2" xfId="6922" xr:uid="{00000000-0005-0000-0000-000075860000}"/>
    <cellStyle name="SAPBEXstdItemX 5 3 2 2" xfId="20218" xr:uid="{00000000-0005-0000-0000-000076860000}"/>
    <cellStyle name="SAPBEXstdItemX 5 3 2 2 2" xfId="25988" xr:uid="{00000000-0005-0000-0000-000077860000}"/>
    <cellStyle name="SAPBEXstdItemX 5 3 2 2 3" xfId="33691" xr:uid="{00000000-0005-0000-0000-000078860000}"/>
    <cellStyle name="SAPBEXstdItemX 5 3 2 3" xfId="18101" xr:uid="{00000000-0005-0000-0000-000079860000}"/>
    <cellStyle name="SAPBEXstdItemX 5 3 2 3 2" xfId="23903" xr:uid="{00000000-0005-0000-0000-00007A860000}"/>
    <cellStyle name="SAPBEXstdItemX 5 3 2 3 3" xfId="31600" xr:uid="{00000000-0005-0000-0000-00007B860000}"/>
    <cellStyle name="SAPBEXstdItemX 5 3 2 4" xfId="16750" xr:uid="{00000000-0005-0000-0000-00007C860000}"/>
    <cellStyle name="SAPBEXstdItemX 5 3 2 4 2" xfId="30303" xr:uid="{00000000-0005-0000-0000-00007D860000}"/>
    <cellStyle name="SAPBEXstdItemX 5 3 2 5" xfId="22626" xr:uid="{00000000-0005-0000-0000-00007E860000}"/>
    <cellStyle name="SAPBEXstdItemX 5 3 2 5 2" xfId="36089" xr:uid="{00000000-0005-0000-0000-00007F860000}"/>
    <cellStyle name="SAPBEXstdItemX 5 3 2 6" xfId="28378" xr:uid="{00000000-0005-0000-0000-000080860000}"/>
    <cellStyle name="SAPBEXstdItemX 5 3 2 7" xfId="11801" xr:uid="{00000000-0005-0000-0000-000081860000}"/>
    <cellStyle name="SAPBEXstdItemX 5 3 3" xfId="19269" xr:uid="{00000000-0005-0000-0000-000082860000}"/>
    <cellStyle name="SAPBEXstdItemX 5 3 3 2" xfId="25040" xr:uid="{00000000-0005-0000-0000-000083860000}"/>
    <cellStyle name="SAPBEXstdItemX 5 3 3 3" xfId="32742" xr:uid="{00000000-0005-0000-0000-000084860000}"/>
    <cellStyle name="SAPBEXstdItemX 5 3 4" xfId="20474" xr:uid="{00000000-0005-0000-0000-000085860000}"/>
    <cellStyle name="SAPBEXstdItemX 5 3 4 2" xfId="26242" xr:uid="{00000000-0005-0000-0000-000086860000}"/>
    <cellStyle name="SAPBEXstdItemX 5 3 4 3" xfId="33946" xr:uid="{00000000-0005-0000-0000-000087860000}"/>
    <cellStyle name="SAPBEXstdItemX 5 3 5" xfId="15664" xr:uid="{00000000-0005-0000-0000-000088860000}"/>
    <cellStyle name="SAPBEXstdItemX 5 3 5 2" xfId="29405" xr:uid="{00000000-0005-0000-0000-000089860000}"/>
    <cellStyle name="SAPBEXstdItemX 5 3 6" xfId="21727" xr:uid="{00000000-0005-0000-0000-00008A860000}"/>
    <cellStyle name="SAPBEXstdItemX 5 3 6 2" xfId="35190" xr:uid="{00000000-0005-0000-0000-00008B860000}"/>
    <cellStyle name="SAPBEXstdItemX 5 3 7" xfId="27479" xr:uid="{00000000-0005-0000-0000-00008C860000}"/>
    <cellStyle name="SAPBEXstdItemX 5 3 8" xfId="11140" xr:uid="{00000000-0005-0000-0000-00008D860000}"/>
    <cellStyle name="SAPBEXstdItemX 5 4" xfId="6166" xr:uid="{00000000-0005-0000-0000-00008E860000}"/>
    <cellStyle name="SAPBEXstdItemX 5 4 2" xfId="19558" xr:uid="{00000000-0005-0000-0000-00008F860000}"/>
    <cellStyle name="SAPBEXstdItemX 5 4 2 2" xfId="25328" xr:uid="{00000000-0005-0000-0000-000090860000}"/>
    <cellStyle name="SAPBEXstdItemX 5 4 2 3" xfId="33031" xr:uid="{00000000-0005-0000-0000-000091860000}"/>
    <cellStyle name="SAPBEXstdItemX 5 4 3" xfId="16979" xr:uid="{00000000-0005-0000-0000-000092860000}"/>
    <cellStyle name="SAPBEXstdItemX 5 4 3 2" xfId="22829" xr:uid="{00000000-0005-0000-0000-000093860000}"/>
    <cellStyle name="SAPBEXstdItemX 5 4 3 2 2" xfId="36292" xr:uid="{00000000-0005-0000-0000-000094860000}"/>
    <cellStyle name="SAPBEXstdItemX 5 4 3 3" xfId="30507" xr:uid="{00000000-0005-0000-0000-000095860000}"/>
    <cellStyle name="SAPBEXstdItemX 5 4 4" xfId="15995" xr:uid="{00000000-0005-0000-0000-000096860000}"/>
    <cellStyle name="SAPBEXstdItemX 5 4 4 2" xfId="29678" xr:uid="{00000000-0005-0000-0000-000097860000}"/>
    <cellStyle name="SAPBEXstdItemX 5 4 5" xfId="22000" xr:uid="{00000000-0005-0000-0000-000098860000}"/>
    <cellStyle name="SAPBEXstdItemX 5 4 5 2" xfId="35463" xr:uid="{00000000-0005-0000-0000-000099860000}"/>
    <cellStyle name="SAPBEXstdItemX 5 4 6" xfId="27752" xr:uid="{00000000-0005-0000-0000-00009A860000}"/>
    <cellStyle name="SAPBEXstdItemX 5 4 7" xfId="11342" xr:uid="{00000000-0005-0000-0000-00009B860000}"/>
    <cellStyle name="SAPBEXstdItemX 5 5" xfId="18606" xr:uid="{00000000-0005-0000-0000-00009C860000}"/>
    <cellStyle name="SAPBEXstdItemX 5 5 2" xfId="24378" xr:uid="{00000000-0005-0000-0000-00009D860000}"/>
    <cellStyle name="SAPBEXstdItemX 5 5 3" xfId="32080" xr:uid="{00000000-0005-0000-0000-00009E860000}"/>
    <cellStyle name="SAPBEXstdItemX 5 6" xfId="18417" xr:uid="{00000000-0005-0000-0000-00009F860000}"/>
    <cellStyle name="SAPBEXstdItemX 5 6 2" xfId="24194" xr:uid="{00000000-0005-0000-0000-0000A0860000}"/>
    <cellStyle name="SAPBEXstdItemX 5 6 3" xfId="31895" xr:uid="{00000000-0005-0000-0000-0000A1860000}"/>
    <cellStyle name="SAPBEXstdItemX 5 7" xfId="14904" xr:uid="{00000000-0005-0000-0000-0000A2860000}"/>
    <cellStyle name="SAPBEXstdItemX 5 7 2" xfId="28778" xr:uid="{00000000-0005-0000-0000-0000A3860000}"/>
    <cellStyle name="SAPBEXstdItemX 5 8" xfId="21099" xr:uid="{00000000-0005-0000-0000-0000A4860000}"/>
    <cellStyle name="SAPBEXstdItemX 5 8 2" xfId="34562" xr:uid="{00000000-0005-0000-0000-0000A5860000}"/>
    <cellStyle name="SAPBEXstdItemX 5 9" xfId="26853" xr:uid="{00000000-0005-0000-0000-0000A6860000}"/>
    <cellStyle name="SAPBEXstdItemX 6" xfId="5280" xr:uid="{00000000-0005-0000-0000-0000A7860000}"/>
    <cellStyle name="SAPBEXstdItemX 6 2" xfId="6367" xr:uid="{00000000-0005-0000-0000-0000A8860000}"/>
    <cellStyle name="SAPBEXstdItemX 6 2 2" xfId="19734" xr:uid="{00000000-0005-0000-0000-0000A9860000}"/>
    <cellStyle name="SAPBEXstdItemX 6 2 2 2" xfId="25504" xr:uid="{00000000-0005-0000-0000-0000AA860000}"/>
    <cellStyle name="SAPBEXstdItemX 6 2 2 3" xfId="33207" xr:uid="{00000000-0005-0000-0000-0000AB860000}"/>
    <cellStyle name="SAPBEXstdItemX 6 2 3" xfId="18217" xr:uid="{00000000-0005-0000-0000-0000AC860000}"/>
    <cellStyle name="SAPBEXstdItemX 6 2 3 2" xfId="24010" xr:uid="{00000000-0005-0000-0000-0000AD860000}"/>
    <cellStyle name="SAPBEXstdItemX 6 2 3 3" xfId="31709" xr:uid="{00000000-0005-0000-0000-0000AE860000}"/>
    <cellStyle name="SAPBEXstdItemX 6 2 4" xfId="16196" xr:uid="{00000000-0005-0000-0000-0000AF860000}"/>
    <cellStyle name="SAPBEXstdItemX 6 2 4 2" xfId="29844" xr:uid="{00000000-0005-0000-0000-0000B0860000}"/>
    <cellStyle name="SAPBEXstdItemX 6 2 5" xfId="22166" xr:uid="{00000000-0005-0000-0000-0000B1860000}"/>
    <cellStyle name="SAPBEXstdItemX 6 2 5 2" xfId="35629" xr:uid="{00000000-0005-0000-0000-0000B2860000}"/>
    <cellStyle name="SAPBEXstdItemX 6 2 6" xfId="27918" xr:uid="{00000000-0005-0000-0000-0000B3860000}"/>
    <cellStyle name="SAPBEXstdItemX 6 2 7" xfId="11480" xr:uid="{00000000-0005-0000-0000-0000B4860000}"/>
    <cellStyle name="SAPBEXstdItemX 6 3" xfId="18782" xr:uid="{00000000-0005-0000-0000-0000B5860000}"/>
    <cellStyle name="SAPBEXstdItemX 6 3 2" xfId="24554" xr:uid="{00000000-0005-0000-0000-0000B6860000}"/>
    <cellStyle name="SAPBEXstdItemX 6 3 3" xfId="32256" xr:uid="{00000000-0005-0000-0000-0000B7860000}"/>
    <cellStyle name="SAPBEXstdItemX 6 4" xfId="20377" xr:uid="{00000000-0005-0000-0000-0000B8860000}"/>
    <cellStyle name="SAPBEXstdItemX 6 4 2" xfId="26147" xr:uid="{00000000-0005-0000-0000-0000B9860000}"/>
    <cellStyle name="SAPBEXstdItemX 6 4 3" xfId="33850" xr:uid="{00000000-0005-0000-0000-0000BA860000}"/>
    <cellStyle name="SAPBEXstdItemX 6 5" xfId="15110" xr:uid="{00000000-0005-0000-0000-0000BB860000}"/>
    <cellStyle name="SAPBEXstdItemX 6 5 2" xfId="28946" xr:uid="{00000000-0005-0000-0000-0000BC860000}"/>
    <cellStyle name="SAPBEXstdItemX 6 6" xfId="21267" xr:uid="{00000000-0005-0000-0000-0000BD860000}"/>
    <cellStyle name="SAPBEXstdItemX 6 6 2" xfId="34730" xr:uid="{00000000-0005-0000-0000-0000BE860000}"/>
    <cellStyle name="SAPBEXstdItemX 6 7" xfId="27019" xr:uid="{00000000-0005-0000-0000-0000BF860000}"/>
    <cellStyle name="SAPBEXstdItemX 6 8" xfId="10819" xr:uid="{00000000-0005-0000-0000-0000C0860000}"/>
    <cellStyle name="SAPBEXstdItemX 7" xfId="5572" xr:uid="{00000000-0005-0000-0000-0000C1860000}"/>
    <cellStyle name="SAPBEXstdItemX 7 2" xfId="6659" xr:uid="{00000000-0005-0000-0000-0000C2860000}"/>
    <cellStyle name="SAPBEXstdItemX 7 2 2" xfId="19994" xr:uid="{00000000-0005-0000-0000-0000C3860000}"/>
    <cellStyle name="SAPBEXstdItemX 7 2 2 2" xfId="25764" xr:uid="{00000000-0005-0000-0000-0000C4860000}"/>
    <cellStyle name="SAPBEXstdItemX 7 2 2 3" xfId="33467" xr:uid="{00000000-0005-0000-0000-0000C5860000}"/>
    <cellStyle name="SAPBEXstdItemX 7 2 3" xfId="20415" xr:uid="{00000000-0005-0000-0000-0000C6860000}"/>
    <cellStyle name="SAPBEXstdItemX 7 2 3 2" xfId="26183" xr:uid="{00000000-0005-0000-0000-0000C7860000}"/>
    <cellStyle name="SAPBEXstdItemX 7 2 3 3" xfId="33887" xr:uid="{00000000-0005-0000-0000-0000C8860000}"/>
    <cellStyle name="SAPBEXstdItemX 7 2 4" xfId="16487" xr:uid="{00000000-0005-0000-0000-0000C9860000}"/>
    <cellStyle name="SAPBEXstdItemX 7 2 4 2" xfId="30095" xr:uid="{00000000-0005-0000-0000-0000CA860000}"/>
    <cellStyle name="SAPBEXstdItemX 7 2 5" xfId="22418" xr:uid="{00000000-0005-0000-0000-0000CB860000}"/>
    <cellStyle name="SAPBEXstdItemX 7 2 5 2" xfId="35881" xr:uid="{00000000-0005-0000-0000-0000CC860000}"/>
    <cellStyle name="SAPBEXstdItemX 7 2 6" xfId="28170" xr:uid="{00000000-0005-0000-0000-0000CD860000}"/>
    <cellStyle name="SAPBEXstdItemX 7 2 7" xfId="11666" xr:uid="{00000000-0005-0000-0000-0000CE860000}"/>
    <cellStyle name="SAPBEXstdItemX 7 3" xfId="19047" xr:uid="{00000000-0005-0000-0000-0000CF860000}"/>
    <cellStyle name="SAPBEXstdItemX 7 3 2" xfId="24819" xr:uid="{00000000-0005-0000-0000-0000D0860000}"/>
    <cellStyle name="SAPBEXstdItemX 7 3 3" xfId="32521" xr:uid="{00000000-0005-0000-0000-0000D1860000}"/>
    <cellStyle name="SAPBEXstdItemX 7 4" xfId="17189" xr:uid="{00000000-0005-0000-0000-0000D2860000}"/>
    <cellStyle name="SAPBEXstdItemX 7 4 2" xfId="23028" xr:uid="{00000000-0005-0000-0000-0000D3860000}"/>
    <cellStyle name="SAPBEXstdItemX 7 4 2 2" xfId="36491" xr:uid="{00000000-0005-0000-0000-0000D4860000}"/>
    <cellStyle name="SAPBEXstdItemX 7 4 3" xfId="30710" xr:uid="{00000000-0005-0000-0000-0000D5860000}"/>
    <cellStyle name="SAPBEXstdItemX 7 5" xfId="15401" xr:uid="{00000000-0005-0000-0000-0000D6860000}"/>
    <cellStyle name="SAPBEXstdItemX 7 5 2" xfId="29197" xr:uid="{00000000-0005-0000-0000-0000D7860000}"/>
    <cellStyle name="SAPBEXstdItemX 7 6" xfId="21519" xr:uid="{00000000-0005-0000-0000-0000D8860000}"/>
    <cellStyle name="SAPBEXstdItemX 7 6 2" xfId="34982" xr:uid="{00000000-0005-0000-0000-0000D9860000}"/>
    <cellStyle name="SAPBEXstdItemX 7 7" xfId="27271" xr:uid="{00000000-0005-0000-0000-0000DA860000}"/>
    <cellStyle name="SAPBEXstdItemX 7 8" xfId="11005" xr:uid="{00000000-0005-0000-0000-0000DB860000}"/>
    <cellStyle name="SAPBEXstdItemX 8" xfId="17044" xr:uid="{00000000-0005-0000-0000-0000DC860000}"/>
    <cellStyle name="SAPBEXstdItemX 8 2" xfId="22890" xr:uid="{00000000-0005-0000-0000-0000DD860000}"/>
    <cellStyle name="SAPBEXstdItemX 8 2 2" xfId="36353" xr:uid="{00000000-0005-0000-0000-0000DE860000}"/>
    <cellStyle name="SAPBEXstdItemX 8 3" xfId="30571" xr:uid="{00000000-0005-0000-0000-0000DF860000}"/>
    <cellStyle name="SAPBEXstdItemX 9" xfId="17755" xr:uid="{00000000-0005-0000-0000-0000E0860000}"/>
    <cellStyle name="SAPBEXstdItemX 9 2" xfId="23570" xr:uid="{00000000-0005-0000-0000-0000E1860000}"/>
    <cellStyle name="SAPBEXstdItemX 9 2 2" xfId="37033" xr:uid="{00000000-0005-0000-0000-0000E2860000}"/>
    <cellStyle name="SAPBEXstdItemX 9 3" xfId="31261" xr:uid="{00000000-0005-0000-0000-0000E3860000}"/>
    <cellStyle name="SAPBEXtitle" xfId="413" xr:uid="{00000000-0005-0000-0000-0000E4860000}"/>
    <cellStyle name="SAPBEXtitle 2" xfId="657" xr:uid="{00000000-0005-0000-0000-0000E5860000}"/>
    <cellStyle name="SAPBEXtitle 2 2" xfId="7493" xr:uid="{00000000-0005-0000-0000-0000E6860000}"/>
    <cellStyle name="SAPBEXtitle 3" xfId="5075" xr:uid="{00000000-0005-0000-0000-0000E7860000}"/>
    <cellStyle name="SAPBEXtitle 3 10" xfId="10680" xr:uid="{00000000-0005-0000-0000-0000E8860000}"/>
    <cellStyle name="SAPBEXtitle 3 2" xfId="5663" xr:uid="{00000000-0005-0000-0000-0000E9860000}"/>
    <cellStyle name="SAPBEXtitle 3 2 2" xfId="6750" xr:uid="{00000000-0005-0000-0000-0000EA860000}"/>
    <cellStyle name="SAPBEXtitle 3 2 2 2" xfId="20072" xr:uid="{00000000-0005-0000-0000-0000EB860000}"/>
    <cellStyle name="SAPBEXtitle 3 2 2 2 2" xfId="25842" xr:uid="{00000000-0005-0000-0000-0000EC860000}"/>
    <cellStyle name="SAPBEXtitle 3 2 2 2 3" xfId="33545" xr:uid="{00000000-0005-0000-0000-0000ED860000}"/>
    <cellStyle name="SAPBEXtitle 3 2 2 3" xfId="17811" xr:uid="{00000000-0005-0000-0000-0000EE860000}"/>
    <cellStyle name="SAPBEXtitle 3 2 2 3 2" xfId="23625" xr:uid="{00000000-0005-0000-0000-0000EF860000}"/>
    <cellStyle name="SAPBEXtitle 3 2 2 3 2 2" xfId="37088" xr:uid="{00000000-0005-0000-0000-0000F0860000}"/>
    <cellStyle name="SAPBEXtitle 3 2 2 3 3" xfId="31317" xr:uid="{00000000-0005-0000-0000-0000F1860000}"/>
    <cellStyle name="SAPBEXtitle 3 2 2 4" xfId="16578" xr:uid="{00000000-0005-0000-0000-0000F2860000}"/>
    <cellStyle name="SAPBEXtitle 3 2 2 4 2" xfId="30166" xr:uid="{00000000-0005-0000-0000-0000F3860000}"/>
    <cellStyle name="SAPBEXtitle 3 2 2 5" xfId="22489" xr:uid="{00000000-0005-0000-0000-0000F4860000}"/>
    <cellStyle name="SAPBEXtitle 3 2 2 5 2" xfId="35952" xr:uid="{00000000-0005-0000-0000-0000F5860000}"/>
    <cellStyle name="SAPBEXtitle 3 2 2 6" xfId="28241" xr:uid="{00000000-0005-0000-0000-0000F6860000}"/>
    <cellStyle name="SAPBEXtitle 3 2 2 7" xfId="11701" xr:uid="{00000000-0005-0000-0000-0000F7860000}"/>
    <cellStyle name="SAPBEXtitle 3 2 3" xfId="19122" xr:uid="{00000000-0005-0000-0000-0000F8860000}"/>
    <cellStyle name="SAPBEXtitle 3 2 3 2" xfId="24894" xr:uid="{00000000-0005-0000-0000-0000F9860000}"/>
    <cellStyle name="SAPBEXtitle 3 2 3 3" xfId="32596" xr:uid="{00000000-0005-0000-0000-0000FA860000}"/>
    <cellStyle name="SAPBEXtitle 3 2 4" xfId="18481" xr:uid="{00000000-0005-0000-0000-0000FB860000}"/>
    <cellStyle name="SAPBEXtitle 3 2 4 2" xfId="24256" xr:uid="{00000000-0005-0000-0000-0000FC860000}"/>
    <cellStyle name="SAPBEXtitle 3 2 4 3" xfId="31957" xr:uid="{00000000-0005-0000-0000-0000FD860000}"/>
    <cellStyle name="SAPBEXtitle 3 2 5" xfId="15492" xr:uid="{00000000-0005-0000-0000-0000FE860000}"/>
    <cellStyle name="SAPBEXtitle 3 2 5 2" xfId="29268" xr:uid="{00000000-0005-0000-0000-0000FF860000}"/>
    <cellStyle name="SAPBEXtitle 3 2 6" xfId="21590" xr:uid="{00000000-0005-0000-0000-000000870000}"/>
    <cellStyle name="SAPBEXtitle 3 2 6 2" xfId="35053" xr:uid="{00000000-0005-0000-0000-000001870000}"/>
    <cellStyle name="SAPBEXtitle 3 2 7" xfId="27342" xr:uid="{00000000-0005-0000-0000-000002870000}"/>
    <cellStyle name="SAPBEXtitle 3 2 8" xfId="11040" xr:uid="{00000000-0005-0000-0000-000003870000}"/>
    <cellStyle name="SAPBEXtitle 3 3" xfId="5836" xr:uid="{00000000-0005-0000-0000-000004870000}"/>
    <cellStyle name="SAPBEXtitle 3 3 2" xfId="6923" xr:uid="{00000000-0005-0000-0000-000005870000}"/>
    <cellStyle name="SAPBEXtitle 3 3 2 2" xfId="20219" xr:uid="{00000000-0005-0000-0000-000006870000}"/>
    <cellStyle name="SAPBEXtitle 3 3 2 2 2" xfId="25989" xr:uid="{00000000-0005-0000-0000-000007870000}"/>
    <cellStyle name="SAPBEXtitle 3 3 2 2 3" xfId="33692" xr:uid="{00000000-0005-0000-0000-000008870000}"/>
    <cellStyle name="SAPBEXtitle 3 3 2 3" xfId="18476" xr:uid="{00000000-0005-0000-0000-000009870000}"/>
    <cellStyle name="SAPBEXtitle 3 3 2 3 2" xfId="24251" xr:uid="{00000000-0005-0000-0000-00000A870000}"/>
    <cellStyle name="SAPBEXtitle 3 3 2 3 3" xfId="31952" xr:uid="{00000000-0005-0000-0000-00000B870000}"/>
    <cellStyle name="SAPBEXtitle 3 3 2 4" xfId="16751" xr:uid="{00000000-0005-0000-0000-00000C870000}"/>
    <cellStyle name="SAPBEXtitle 3 3 2 4 2" xfId="30304" xr:uid="{00000000-0005-0000-0000-00000D870000}"/>
    <cellStyle name="SAPBEXtitle 3 3 2 5" xfId="22627" xr:uid="{00000000-0005-0000-0000-00000E870000}"/>
    <cellStyle name="SAPBEXtitle 3 3 2 5 2" xfId="36090" xr:uid="{00000000-0005-0000-0000-00000F870000}"/>
    <cellStyle name="SAPBEXtitle 3 3 2 6" xfId="28379" xr:uid="{00000000-0005-0000-0000-000010870000}"/>
    <cellStyle name="SAPBEXtitle 3 3 2 7" xfId="11802" xr:uid="{00000000-0005-0000-0000-000011870000}"/>
    <cellStyle name="SAPBEXtitle 3 3 3" xfId="19270" xr:uid="{00000000-0005-0000-0000-000012870000}"/>
    <cellStyle name="SAPBEXtitle 3 3 3 2" xfId="25041" xr:uid="{00000000-0005-0000-0000-000013870000}"/>
    <cellStyle name="SAPBEXtitle 3 3 3 3" xfId="32743" xr:uid="{00000000-0005-0000-0000-000014870000}"/>
    <cellStyle name="SAPBEXtitle 3 3 4" xfId="17382" xr:uid="{00000000-0005-0000-0000-000015870000}"/>
    <cellStyle name="SAPBEXtitle 3 3 4 2" xfId="23209" xr:uid="{00000000-0005-0000-0000-000016870000}"/>
    <cellStyle name="SAPBEXtitle 3 3 4 2 2" xfId="36672" xr:uid="{00000000-0005-0000-0000-000017870000}"/>
    <cellStyle name="SAPBEXtitle 3 3 4 3" xfId="30897" xr:uid="{00000000-0005-0000-0000-000018870000}"/>
    <cellStyle name="SAPBEXtitle 3 3 5" xfId="15665" xr:uid="{00000000-0005-0000-0000-000019870000}"/>
    <cellStyle name="SAPBEXtitle 3 3 5 2" xfId="29406" xr:uid="{00000000-0005-0000-0000-00001A870000}"/>
    <cellStyle name="SAPBEXtitle 3 3 6" xfId="21728" xr:uid="{00000000-0005-0000-0000-00001B870000}"/>
    <cellStyle name="SAPBEXtitle 3 3 6 2" xfId="35191" xr:uid="{00000000-0005-0000-0000-00001C870000}"/>
    <cellStyle name="SAPBEXtitle 3 3 7" xfId="27480" xr:uid="{00000000-0005-0000-0000-00001D870000}"/>
    <cellStyle name="SAPBEXtitle 3 3 8" xfId="11141" xr:uid="{00000000-0005-0000-0000-00001E870000}"/>
    <cellStyle name="SAPBEXtitle 3 4" xfId="6167" xr:uid="{00000000-0005-0000-0000-00001F870000}"/>
    <cellStyle name="SAPBEXtitle 3 4 2" xfId="19559" xr:uid="{00000000-0005-0000-0000-000020870000}"/>
    <cellStyle name="SAPBEXtitle 3 4 2 2" xfId="25329" xr:uid="{00000000-0005-0000-0000-000021870000}"/>
    <cellStyle name="SAPBEXtitle 3 4 2 3" xfId="33032" xr:uid="{00000000-0005-0000-0000-000022870000}"/>
    <cellStyle name="SAPBEXtitle 3 4 3" xfId="18200" xr:uid="{00000000-0005-0000-0000-000023870000}"/>
    <cellStyle name="SAPBEXtitle 3 4 3 2" xfId="23996" xr:uid="{00000000-0005-0000-0000-000024870000}"/>
    <cellStyle name="SAPBEXtitle 3 4 3 3" xfId="31695" xr:uid="{00000000-0005-0000-0000-000025870000}"/>
    <cellStyle name="SAPBEXtitle 3 4 4" xfId="15996" xr:uid="{00000000-0005-0000-0000-000026870000}"/>
    <cellStyle name="SAPBEXtitle 3 4 4 2" xfId="29679" xr:uid="{00000000-0005-0000-0000-000027870000}"/>
    <cellStyle name="SAPBEXtitle 3 4 5" xfId="22001" xr:uid="{00000000-0005-0000-0000-000028870000}"/>
    <cellStyle name="SAPBEXtitle 3 4 5 2" xfId="35464" xr:uid="{00000000-0005-0000-0000-000029870000}"/>
    <cellStyle name="SAPBEXtitle 3 4 6" xfId="27753" xr:uid="{00000000-0005-0000-0000-00002A870000}"/>
    <cellStyle name="SAPBEXtitle 3 4 7" xfId="11343" xr:uid="{00000000-0005-0000-0000-00002B870000}"/>
    <cellStyle name="SAPBEXtitle 3 5" xfId="18607" xr:uid="{00000000-0005-0000-0000-00002C870000}"/>
    <cellStyle name="SAPBEXtitle 3 5 2" xfId="24379" xr:uid="{00000000-0005-0000-0000-00002D870000}"/>
    <cellStyle name="SAPBEXtitle 3 5 3" xfId="32081" xr:uid="{00000000-0005-0000-0000-00002E870000}"/>
    <cellStyle name="SAPBEXtitle 3 6" xfId="17003" xr:uid="{00000000-0005-0000-0000-00002F870000}"/>
    <cellStyle name="SAPBEXtitle 3 6 2" xfId="22851" xr:uid="{00000000-0005-0000-0000-000030870000}"/>
    <cellStyle name="SAPBEXtitle 3 6 2 2" xfId="36314" xr:uid="{00000000-0005-0000-0000-000031870000}"/>
    <cellStyle name="SAPBEXtitle 3 6 3" xfId="30531" xr:uid="{00000000-0005-0000-0000-000032870000}"/>
    <cellStyle name="SAPBEXtitle 3 7" xfId="14905" xr:uid="{00000000-0005-0000-0000-000033870000}"/>
    <cellStyle name="SAPBEXtitle 3 7 2" xfId="28779" xr:uid="{00000000-0005-0000-0000-000034870000}"/>
    <cellStyle name="SAPBEXtitle 3 8" xfId="21100" xr:uid="{00000000-0005-0000-0000-000035870000}"/>
    <cellStyle name="SAPBEXtitle 3 8 2" xfId="34563" xr:uid="{00000000-0005-0000-0000-000036870000}"/>
    <cellStyle name="SAPBEXtitle 3 9" xfId="26854" xr:uid="{00000000-0005-0000-0000-000037870000}"/>
    <cellStyle name="SAPBEXtitle 4" xfId="5281" xr:uid="{00000000-0005-0000-0000-000038870000}"/>
    <cellStyle name="SAPBEXtitle 4 2" xfId="6368" xr:uid="{00000000-0005-0000-0000-000039870000}"/>
    <cellStyle name="SAPBEXtitle 4 2 2" xfId="19735" xr:uid="{00000000-0005-0000-0000-00003A870000}"/>
    <cellStyle name="SAPBEXtitle 4 2 2 2" xfId="25505" xr:uid="{00000000-0005-0000-0000-00003B870000}"/>
    <cellStyle name="SAPBEXtitle 4 2 2 3" xfId="33208" xr:uid="{00000000-0005-0000-0000-00003C870000}"/>
    <cellStyle name="SAPBEXtitle 4 2 3" xfId="18346" xr:uid="{00000000-0005-0000-0000-00003D870000}"/>
    <cellStyle name="SAPBEXtitle 4 2 3 2" xfId="24126" xr:uid="{00000000-0005-0000-0000-00003E870000}"/>
    <cellStyle name="SAPBEXtitle 4 2 3 3" xfId="31827" xr:uid="{00000000-0005-0000-0000-00003F870000}"/>
    <cellStyle name="SAPBEXtitle 4 2 4" xfId="16197" xr:uid="{00000000-0005-0000-0000-000040870000}"/>
    <cellStyle name="SAPBEXtitle 4 2 4 2" xfId="29845" xr:uid="{00000000-0005-0000-0000-000041870000}"/>
    <cellStyle name="SAPBEXtitle 4 2 5" xfId="22167" xr:uid="{00000000-0005-0000-0000-000042870000}"/>
    <cellStyle name="SAPBEXtitle 4 2 5 2" xfId="35630" xr:uid="{00000000-0005-0000-0000-000043870000}"/>
    <cellStyle name="SAPBEXtitle 4 2 6" xfId="27919" xr:uid="{00000000-0005-0000-0000-000044870000}"/>
    <cellStyle name="SAPBEXtitle 4 2 7" xfId="11481" xr:uid="{00000000-0005-0000-0000-000045870000}"/>
    <cellStyle name="SAPBEXtitle 4 3" xfId="18783" xr:uid="{00000000-0005-0000-0000-000046870000}"/>
    <cellStyle name="SAPBEXtitle 4 3 2" xfId="24555" xr:uid="{00000000-0005-0000-0000-000047870000}"/>
    <cellStyle name="SAPBEXtitle 4 3 3" xfId="32257" xr:uid="{00000000-0005-0000-0000-000048870000}"/>
    <cellStyle name="SAPBEXtitle 4 4" xfId="18473" xr:uid="{00000000-0005-0000-0000-000049870000}"/>
    <cellStyle name="SAPBEXtitle 4 4 2" xfId="24248" xr:uid="{00000000-0005-0000-0000-00004A870000}"/>
    <cellStyle name="SAPBEXtitle 4 4 3" xfId="31949" xr:uid="{00000000-0005-0000-0000-00004B870000}"/>
    <cellStyle name="SAPBEXtitle 4 5" xfId="15111" xr:uid="{00000000-0005-0000-0000-00004C870000}"/>
    <cellStyle name="SAPBEXtitle 4 5 2" xfId="28947" xr:uid="{00000000-0005-0000-0000-00004D870000}"/>
    <cellStyle name="SAPBEXtitle 4 6" xfId="21268" xr:uid="{00000000-0005-0000-0000-00004E870000}"/>
    <cellStyle name="SAPBEXtitle 4 6 2" xfId="34731" xr:uid="{00000000-0005-0000-0000-00004F870000}"/>
    <cellStyle name="SAPBEXtitle 4 7" xfId="27020" xr:uid="{00000000-0005-0000-0000-000050870000}"/>
    <cellStyle name="SAPBEXtitle 4 8" xfId="10820" xr:uid="{00000000-0005-0000-0000-000051870000}"/>
    <cellStyle name="SAPBEXtitle 5" xfId="5261" xr:uid="{00000000-0005-0000-0000-000052870000}"/>
    <cellStyle name="SAPBEXtitle 5 2" xfId="6348" xr:uid="{00000000-0005-0000-0000-000053870000}"/>
    <cellStyle name="SAPBEXtitle 5 2 2" xfId="19715" xr:uid="{00000000-0005-0000-0000-000054870000}"/>
    <cellStyle name="SAPBEXtitle 5 2 2 2" xfId="25485" xr:uid="{00000000-0005-0000-0000-000055870000}"/>
    <cellStyle name="SAPBEXtitle 5 2 2 3" xfId="33188" xr:uid="{00000000-0005-0000-0000-000056870000}"/>
    <cellStyle name="SAPBEXtitle 5 2 3" xfId="17547" xr:uid="{00000000-0005-0000-0000-000057870000}"/>
    <cellStyle name="SAPBEXtitle 5 2 3 2" xfId="23368" xr:uid="{00000000-0005-0000-0000-000058870000}"/>
    <cellStyle name="SAPBEXtitle 5 2 3 2 2" xfId="36831" xr:uid="{00000000-0005-0000-0000-000059870000}"/>
    <cellStyle name="SAPBEXtitle 5 2 3 3" xfId="31056" xr:uid="{00000000-0005-0000-0000-00005A870000}"/>
    <cellStyle name="SAPBEXtitle 5 2 4" xfId="16177" xr:uid="{00000000-0005-0000-0000-00005B870000}"/>
    <cellStyle name="SAPBEXtitle 5 2 4 2" xfId="29825" xr:uid="{00000000-0005-0000-0000-00005C870000}"/>
    <cellStyle name="SAPBEXtitle 5 2 5" xfId="22147" xr:uid="{00000000-0005-0000-0000-00005D870000}"/>
    <cellStyle name="SAPBEXtitle 5 2 5 2" xfId="35610" xr:uid="{00000000-0005-0000-0000-00005E870000}"/>
    <cellStyle name="SAPBEXtitle 5 2 6" xfId="27899" xr:uid="{00000000-0005-0000-0000-00005F870000}"/>
    <cellStyle name="SAPBEXtitle 5 2 7" xfId="11461" xr:uid="{00000000-0005-0000-0000-000060870000}"/>
    <cellStyle name="SAPBEXtitle 5 3" xfId="18763" xr:uid="{00000000-0005-0000-0000-000061870000}"/>
    <cellStyle name="SAPBEXtitle 5 3 2" xfId="24535" xr:uid="{00000000-0005-0000-0000-000062870000}"/>
    <cellStyle name="SAPBEXtitle 5 3 3" xfId="32237" xr:uid="{00000000-0005-0000-0000-000063870000}"/>
    <cellStyle name="SAPBEXtitle 5 4" xfId="20925" xr:uid="{00000000-0005-0000-0000-000064870000}"/>
    <cellStyle name="SAPBEXtitle 5 4 2" xfId="26685" xr:uid="{00000000-0005-0000-0000-000065870000}"/>
    <cellStyle name="SAPBEXtitle 5 4 3" xfId="34390" xr:uid="{00000000-0005-0000-0000-000066870000}"/>
    <cellStyle name="SAPBEXtitle 5 5" xfId="15091" xr:uid="{00000000-0005-0000-0000-000067870000}"/>
    <cellStyle name="SAPBEXtitle 5 5 2" xfId="28927" xr:uid="{00000000-0005-0000-0000-000068870000}"/>
    <cellStyle name="SAPBEXtitle 5 6" xfId="21248" xr:uid="{00000000-0005-0000-0000-000069870000}"/>
    <cellStyle name="SAPBEXtitle 5 6 2" xfId="34711" xr:uid="{00000000-0005-0000-0000-00006A870000}"/>
    <cellStyle name="SAPBEXtitle 5 7" xfId="27000" xr:uid="{00000000-0005-0000-0000-00006B870000}"/>
    <cellStyle name="SAPBEXtitle 5 8" xfId="10800" xr:uid="{00000000-0005-0000-0000-00006C870000}"/>
    <cellStyle name="SAPBEXtitle 6" xfId="17045" xr:uid="{00000000-0005-0000-0000-00006D870000}"/>
    <cellStyle name="SAPBEXtitle 6 2" xfId="22891" xr:uid="{00000000-0005-0000-0000-00006E870000}"/>
    <cellStyle name="SAPBEXtitle 6 2 2" xfId="36354" xr:uid="{00000000-0005-0000-0000-00006F870000}"/>
    <cellStyle name="SAPBEXtitle 6 3" xfId="30572" xr:uid="{00000000-0005-0000-0000-000070870000}"/>
    <cellStyle name="SAPBEXtitle 7" xfId="18690" xr:uid="{00000000-0005-0000-0000-000071870000}"/>
    <cellStyle name="SAPBEXtitle 7 2" xfId="24462" xr:uid="{00000000-0005-0000-0000-000072870000}"/>
    <cellStyle name="SAPBEXtitle 7 3" xfId="32164" xr:uid="{00000000-0005-0000-0000-000073870000}"/>
    <cellStyle name="SAPBEXtitle 8" xfId="11998" xr:uid="{00000000-0005-0000-0000-000074870000}"/>
    <cellStyle name="SAPBEXtitle 8 2" xfId="28535" xr:uid="{00000000-0005-0000-0000-000075870000}"/>
    <cellStyle name="SAPBEXtitle 9" xfId="7298" xr:uid="{00000000-0005-0000-0000-000076870000}"/>
    <cellStyle name="SAPBEXunassignedItem" xfId="414" xr:uid="{00000000-0005-0000-0000-000077870000}"/>
    <cellStyle name="SAPBEXunassignedItem 2" xfId="7299" xr:uid="{00000000-0005-0000-0000-000078870000}"/>
    <cellStyle name="SAPBEXundefined" xfId="415" xr:uid="{00000000-0005-0000-0000-000079870000}"/>
    <cellStyle name="SAPBEXundefined 2" xfId="658" xr:uid="{00000000-0005-0000-0000-00007A870000}"/>
    <cellStyle name="SAPBEXundefined 2 2" xfId="5109" xr:uid="{00000000-0005-0000-0000-00007B870000}"/>
    <cellStyle name="SAPBEXundefined 2 2 10" xfId="10713" xr:uid="{00000000-0005-0000-0000-00007C870000}"/>
    <cellStyle name="SAPBEXundefined 2 2 2" xfId="5697" xr:uid="{00000000-0005-0000-0000-00007D870000}"/>
    <cellStyle name="SAPBEXundefined 2 2 2 2" xfId="6784" xr:uid="{00000000-0005-0000-0000-00007E870000}"/>
    <cellStyle name="SAPBEXundefined 2 2 2 2 2" xfId="20106" xr:uid="{00000000-0005-0000-0000-00007F870000}"/>
    <cellStyle name="SAPBEXundefined 2 2 2 2 2 2" xfId="25876" xr:uid="{00000000-0005-0000-0000-000080870000}"/>
    <cellStyle name="SAPBEXundefined 2 2 2 2 2 3" xfId="33579" xr:uid="{00000000-0005-0000-0000-000081870000}"/>
    <cellStyle name="SAPBEXundefined 2 2 2 2 3" xfId="17985" xr:uid="{00000000-0005-0000-0000-000082870000}"/>
    <cellStyle name="SAPBEXundefined 2 2 2 2 3 2" xfId="23792" xr:uid="{00000000-0005-0000-0000-000083870000}"/>
    <cellStyle name="SAPBEXundefined 2 2 2 2 3 2 2" xfId="37255" xr:uid="{00000000-0005-0000-0000-000084870000}"/>
    <cellStyle name="SAPBEXundefined 2 2 2 2 3 3" xfId="31488" xr:uid="{00000000-0005-0000-0000-000085870000}"/>
    <cellStyle name="SAPBEXundefined 2 2 2 2 4" xfId="16612" xr:uid="{00000000-0005-0000-0000-000086870000}"/>
    <cellStyle name="SAPBEXundefined 2 2 2 2 4 2" xfId="30199" xr:uid="{00000000-0005-0000-0000-000087870000}"/>
    <cellStyle name="SAPBEXundefined 2 2 2 2 5" xfId="22522" xr:uid="{00000000-0005-0000-0000-000088870000}"/>
    <cellStyle name="SAPBEXundefined 2 2 2 2 5 2" xfId="35985" xr:uid="{00000000-0005-0000-0000-000089870000}"/>
    <cellStyle name="SAPBEXundefined 2 2 2 2 6" xfId="28274" xr:uid="{00000000-0005-0000-0000-00008A870000}"/>
    <cellStyle name="SAPBEXundefined 2 2 2 2 7" xfId="11734" xr:uid="{00000000-0005-0000-0000-00008B870000}"/>
    <cellStyle name="SAPBEXundefined 2 2 2 3" xfId="19156" xr:uid="{00000000-0005-0000-0000-00008C870000}"/>
    <cellStyle name="SAPBEXundefined 2 2 2 3 2" xfId="24927" xr:uid="{00000000-0005-0000-0000-00008D870000}"/>
    <cellStyle name="SAPBEXundefined 2 2 2 3 3" xfId="32629" xr:uid="{00000000-0005-0000-0000-00008E870000}"/>
    <cellStyle name="SAPBEXundefined 2 2 2 4" xfId="18291" xr:uid="{00000000-0005-0000-0000-00008F870000}"/>
    <cellStyle name="SAPBEXundefined 2 2 2 4 2" xfId="24073" xr:uid="{00000000-0005-0000-0000-000090870000}"/>
    <cellStyle name="SAPBEXundefined 2 2 2 4 3" xfId="31774" xr:uid="{00000000-0005-0000-0000-000091870000}"/>
    <cellStyle name="SAPBEXundefined 2 2 2 5" xfId="15526" xr:uid="{00000000-0005-0000-0000-000092870000}"/>
    <cellStyle name="SAPBEXundefined 2 2 2 5 2" xfId="29301" xr:uid="{00000000-0005-0000-0000-000093870000}"/>
    <cellStyle name="SAPBEXundefined 2 2 2 6" xfId="21623" xr:uid="{00000000-0005-0000-0000-000094870000}"/>
    <cellStyle name="SAPBEXundefined 2 2 2 6 2" xfId="35086" xr:uid="{00000000-0005-0000-0000-000095870000}"/>
    <cellStyle name="SAPBEXundefined 2 2 2 7" xfId="27375" xr:uid="{00000000-0005-0000-0000-000096870000}"/>
    <cellStyle name="SAPBEXundefined 2 2 2 8" xfId="11073" xr:uid="{00000000-0005-0000-0000-000097870000}"/>
    <cellStyle name="SAPBEXundefined 2 2 3" xfId="5869" xr:uid="{00000000-0005-0000-0000-000098870000}"/>
    <cellStyle name="SAPBEXundefined 2 2 3 2" xfId="6956" xr:uid="{00000000-0005-0000-0000-000099870000}"/>
    <cellStyle name="SAPBEXundefined 2 2 3 2 2" xfId="20252" xr:uid="{00000000-0005-0000-0000-00009A870000}"/>
    <cellStyle name="SAPBEXundefined 2 2 3 2 2 2" xfId="26022" xr:uid="{00000000-0005-0000-0000-00009B870000}"/>
    <cellStyle name="SAPBEXundefined 2 2 3 2 2 3" xfId="33725" xr:uid="{00000000-0005-0000-0000-00009C870000}"/>
    <cellStyle name="SAPBEXundefined 2 2 3 2 3" xfId="17338" xr:uid="{00000000-0005-0000-0000-00009D870000}"/>
    <cellStyle name="SAPBEXundefined 2 2 3 2 3 2" xfId="23167" xr:uid="{00000000-0005-0000-0000-00009E870000}"/>
    <cellStyle name="SAPBEXundefined 2 2 3 2 3 2 2" xfId="36630" xr:uid="{00000000-0005-0000-0000-00009F870000}"/>
    <cellStyle name="SAPBEXundefined 2 2 3 2 3 3" xfId="30854" xr:uid="{00000000-0005-0000-0000-0000A0870000}"/>
    <cellStyle name="SAPBEXundefined 2 2 3 2 4" xfId="16784" xr:uid="{00000000-0005-0000-0000-0000A1870000}"/>
    <cellStyle name="SAPBEXundefined 2 2 3 2 4 2" xfId="30337" xr:uid="{00000000-0005-0000-0000-0000A2870000}"/>
    <cellStyle name="SAPBEXundefined 2 2 3 2 5" xfId="22660" xr:uid="{00000000-0005-0000-0000-0000A3870000}"/>
    <cellStyle name="SAPBEXundefined 2 2 3 2 5 2" xfId="36123" xr:uid="{00000000-0005-0000-0000-0000A4870000}"/>
    <cellStyle name="SAPBEXundefined 2 2 3 2 6" xfId="28412" xr:uid="{00000000-0005-0000-0000-0000A5870000}"/>
    <cellStyle name="SAPBEXundefined 2 2 3 2 7" xfId="11835" xr:uid="{00000000-0005-0000-0000-0000A6870000}"/>
    <cellStyle name="SAPBEXundefined 2 2 3 3" xfId="19303" xr:uid="{00000000-0005-0000-0000-0000A7870000}"/>
    <cellStyle name="SAPBEXundefined 2 2 3 3 2" xfId="25074" xr:uid="{00000000-0005-0000-0000-0000A8870000}"/>
    <cellStyle name="SAPBEXundefined 2 2 3 3 3" xfId="32776" xr:uid="{00000000-0005-0000-0000-0000A9870000}"/>
    <cellStyle name="SAPBEXundefined 2 2 3 4" xfId="20726" xr:uid="{00000000-0005-0000-0000-0000AA870000}"/>
    <cellStyle name="SAPBEXundefined 2 2 3 4 2" xfId="26489" xr:uid="{00000000-0005-0000-0000-0000AB870000}"/>
    <cellStyle name="SAPBEXundefined 2 2 3 4 3" xfId="34194" xr:uid="{00000000-0005-0000-0000-0000AC870000}"/>
    <cellStyle name="SAPBEXundefined 2 2 3 5" xfId="15698" xr:uid="{00000000-0005-0000-0000-0000AD870000}"/>
    <cellStyle name="SAPBEXundefined 2 2 3 5 2" xfId="29439" xr:uid="{00000000-0005-0000-0000-0000AE870000}"/>
    <cellStyle name="SAPBEXundefined 2 2 3 6" xfId="21761" xr:uid="{00000000-0005-0000-0000-0000AF870000}"/>
    <cellStyle name="SAPBEXundefined 2 2 3 6 2" xfId="35224" xr:uid="{00000000-0005-0000-0000-0000B0870000}"/>
    <cellStyle name="SAPBEXundefined 2 2 3 7" xfId="27513" xr:uid="{00000000-0005-0000-0000-0000B1870000}"/>
    <cellStyle name="SAPBEXundefined 2 2 3 8" xfId="11174" xr:uid="{00000000-0005-0000-0000-0000B2870000}"/>
    <cellStyle name="SAPBEXundefined 2 2 4" xfId="6201" xr:uid="{00000000-0005-0000-0000-0000B3870000}"/>
    <cellStyle name="SAPBEXundefined 2 2 4 2" xfId="19592" xr:uid="{00000000-0005-0000-0000-0000B4870000}"/>
    <cellStyle name="SAPBEXundefined 2 2 4 2 2" xfId="25362" xr:uid="{00000000-0005-0000-0000-0000B5870000}"/>
    <cellStyle name="SAPBEXundefined 2 2 4 2 3" xfId="33065" xr:uid="{00000000-0005-0000-0000-0000B6870000}"/>
    <cellStyle name="SAPBEXundefined 2 2 4 3" xfId="17489" xr:uid="{00000000-0005-0000-0000-0000B7870000}"/>
    <cellStyle name="SAPBEXundefined 2 2 4 3 2" xfId="23312" xr:uid="{00000000-0005-0000-0000-0000B8870000}"/>
    <cellStyle name="SAPBEXundefined 2 2 4 3 2 2" xfId="36775" xr:uid="{00000000-0005-0000-0000-0000B9870000}"/>
    <cellStyle name="SAPBEXundefined 2 2 4 3 3" xfId="31000" xr:uid="{00000000-0005-0000-0000-0000BA870000}"/>
    <cellStyle name="SAPBEXundefined 2 2 4 4" xfId="16030" xr:uid="{00000000-0005-0000-0000-0000BB870000}"/>
    <cellStyle name="SAPBEXundefined 2 2 4 4 2" xfId="29712" xr:uid="{00000000-0005-0000-0000-0000BC870000}"/>
    <cellStyle name="SAPBEXundefined 2 2 4 5" xfId="22034" xr:uid="{00000000-0005-0000-0000-0000BD870000}"/>
    <cellStyle name="SAPBEXundefined 2 2 4 5 2" xfId="35497" xr:uid="{00000000-0005-0000-0000-0000BE870000}"/>
    <cellStyle name="SAPBEXundefined 2 2 4 6" xfId="27786" xr:uid="{00000000-0005-0000-0000-0000BF870000}"/>
    <cellStyle name="SAPBEXundefined 2 2 4 7" xfId="11376" xr:uid="{00000000-0005-0000-0000-0000C0870000}"/>
    <cellStyle name="SAPBEXundefined 2 2 5" xfId="18640" xr:uid="{00000000-0005-0000-0000-0000C1870000}"/>
    <cellStyle name="SAPBEXundefined 2 2 5 2" xfId="24412" xr:uid="{00000000-0005-0000-0000-0000C2870000}"/>
    <cellStyle name="SAPBEXundefined 2 2 5 3" xfId="32114" xr:uid="{00000000-0005-0000-0000-0000C3870000}"/>
    <cellStyle name="SAPBEXundefined 2 2 6" xfId="17332" xr:uid="{00000000-0005-0000-0000-0000C4870000}"/>
    <cellStyle name="SAPBEXundefined 2 2 6 2" xfId="23161" xr:uid="{00000000-0005-0000-0000-0000C5870000}"/>
    <cellStyle name="SAPBEXundefined 2 2 6 2 2" xfId="36624" xr:uid="{00000000-0005-0000-0000-0000C6870000}"/>
    <cellStyle name="SAPBEXundefined 2 2 6 3" xfId="30848" xr:uid="{00000000-0005-0000-0000-0000C7870000}"/>
    <cellStyle name="SAPBEXundefined 2 2 7" xfId="14939" xr:uid="{00000000-0005-0000-0000-0000C8870000}"/>
    <cellStyle name="SAPBEXundefined 2 2 7 2" xfId="28812" xr:uid="{00000000-0005-0000-0000-0000C9870000}"/>
    <cellStyle name="SAPBEXundefined 2 2 8" xfId="21133" xr:uid="{00000000-0005-0000-0000-0000CA870000}"/>
    <cellStyle name="SAPBEXundefined 2 2 8 2" xfId="34596" xr:uid="{00000000-0005-0000-0000-0000CB870000}"/>
    <cellStyle name="SAPBEXundefined 2 2 9" xfId="26887" xr:uid="{00000000-0005-0000-0000-0000CC870000}"/>
    <cellStyle name="SAPBEXundefined 2 3" xfId="5326" xr:uid="{00000000-0005-0000-0000-0000CD870000}"/>
    <cellStyle name="SAPBEXundefined 2 3 2" xfId="6413" xr:uid="{00000000-0005-0000-0000-0000CE870000}"/>
    <cellStyle name="SAPBEXundefined 2 3 2 2" xfId="19779" xr:uid="{00000000-0005-0000-0000-0000CF870000}"/>
    <cellStyle name="SAPBEXundefined 2 3 2 2 2" xfId="25549" xr:uid="{00000000-0005-0000-0000-0000D0870000}"/>
    <cellStyle name="SAPBEXundefined 2 3 2 2 3" xfId="33252" xr:uid="{00000000-0005-0000-0000-0000D1870000}"/>
    <cellStyle name="SAPBEXundefined 2 3 2 3" xfId="17373" xr:uid="{00000000-0005-0000-0000-0000D2870000}"/>
    <cellStyle name="SAPBEXundefined 2 3 2 3 2" xfId="23201" xr:uid="{00000000-0005-0000-0000-0000D3870000}"/>
    <cellStyle name="SAPBEXundefined 2 3 2 3 2 2" xfId="36664" xr:uid="{00000000-0005-0000-0000-0000D4870000}"/>
    <cellStyle name="SAPBEXundefined 2 3 2 3 3" xfId="30889" xr:uid="{00000000-0005-0000-0000-0000D5870000}"/>
    <cellStyle name="SAPBEXundefined 2 3 2 4" xfId="16242" xr:uid="{00000000-0005-0000-0000-0000D6870000}"/>
    <cellStyle name="SAPBEXundefined 2 3 2 4 2" xfId="29889" xr:uid="{00000000-0005-0000-0000-0000D7870000}"/>
    <cellStyle name="SAPBEXundefined 2 3 2 5" xfId="22211" xr:uid="{00000000-0005-0000-0000-0000D8870000}"/>
    <cellStyle name="SAPBEXundefined 2 3 2 5 2" xfId="35674" xr:uid="{00000000-0005-0000-0000-0000D9870000}"/>
    <cellStyle name="SAPBEXundefined 2 3 2 6" xfId="27963" xr:uid="{00000000-0005-0000-0000-0000DA870000}"/>
    <cellStyle name="SAPBEXundefined 2 3 2 7" xfId="11525" xr:uid="{00000000-0005-0000-0000-0000DB870000}"/>
    <cellStyle name="SAPBEXundefined 2 3 3" xfId="18827" xr:uid="{00000000-0005-0000-0000-0000DC870000}"/>
    <cellStyle name="SAPBEXundefined 2 3 3 2" xfId="24599" xr:uid="{00000000-0005-0000-0000-0000DD870000}"/>
    <cellStyle name="SAPBEXundefined 2 3 3 3" xfId="32301" xr:uid="{00000000-0005-0000-0000-0000DE870000}"/>
    <cellStyle name="SAPBEXundefined 2 3 4" xfId="17432" xr:uid="{00000000-0005-0000-0000-0000DF870000}"/>
    <cellStyle name="SAPBEXundefined 2 3 4 2" xfId="23257" xr:uid="{00000000-0005-0000-0000-0000E0870000}"/>
    <cellStyle name="SAPBEXundefined 2 3 4 2 2" xfId="36720" xr:uid="{00000000-0005-0000-0000-0000E1870000}"/>
    <cellStyle name="SAPBEXundefined 2 3 4 3" xfId="30945" xr:uid="{00000000-0005-0000-0000-0000E2870000}"/>
    <cellStyle name="SAPBEXundefined 2 3 5" xfId="15156" xr:uid="{00000000-0005-0000-0000-0000E3870000}"/>
    <cellStyle name="SAPBEXundefined 2 3 5 2" xfId="28991" xr:uid="{00000000-0005-0000-0000-0000E4870000}"/>
    <cellStyle name="SAPBEXundefined 2 3 6" xfId="21312" xr:uid="{00000000-0005-0000-0000-0000E5870000}"/>
    <cellStyle name="SAPBEXundefined 2 3 6 2" xfId="34775" xr:uid="{00000000-0005-0000-0000-0000E6870000}"/>
    <cellStyle name="SAPBEXundefined 2 3 7" xfId="27064" xr:uid="{00000000-0005-0000-0000-0000E7870000}"/>
    <cellStyle name="SAPBEXundefined 2 3 8" xfId="10864" xr:uid="{00000000-0005-0000-0000-0000E8870000}"/>
    <cellStyle name="SAPBEXundefined 2 4" xfId="5455" xr:uid="{00000000-0005-0000-0000-0000E9870000}"/>
    <cellStyle name="SAPBEXundefined 2 4 2" xfId="6542" xr:uid="{00000000-0005-0000-0000-0000EA870000}"/>
    <cellStyle name="SAPBEXundefined 2 4 2 2" xfId="19900" xr:uid="{00000000-0005-0000-0000-0000EB870000}"/>
    <cellStyle name="SAPBEXundefined 2 4 2 2 2" xfId="25670" xr:uid="{00000000-0005-0000-0000-0000EC870000}"/>
    <cellStyle name="SAPBEXundefined 2 4 2 2 3" xfId="33373" xr:uid="{00000000-0005-0000-0000-0000ED870000}"/>
    <cellStyle name="SAPBEXundefined 2 4 2 3" xfId="20765" xr:uid="{00000000-0005-0000-0000-0000EE870000}"/>
    <cellStyle name="SAPBEXundefined 2 4 2 3 2" xfId="26528" xr:uid="{00000000-0005-0000-0000-0000EF870000}"/>
    <cellStyle name="SAPBEXundefined 2 4 2 3 3" xfId="34233" xr:uid="{00000000-0005-0000-0000-0000F0870000}"/>
    <cellStyle name="SAPBEXundefined 2 4 2 4" xfId="16371" xr:uid="{00000000-0005-0000-0000-0000F1870000}"/>
    <cellStyle name="SAPBEXundefined 2 4 2 4 2" xfId="30007" xr:uid="{00000000-0005-0000-0000-0000F2870000}"/>
    <cellStyle name="SAPBEXundefined 2 4 2 5" xfId="22329" xr:uid="{00000000-0005-0000-0000-0000F3870000}"/>
    <cellStyle name="SAPBEXundefined 2 4 2 5 2" xfId="35792" xr:uid="{00000000-0005-0000-0000-0000F4870000}"/>
    <cellStyle name="SAPBEXundefined 2 4 2 6" xfId="28081" xr:uid="{00000000-0005-0000-0000-0000F5870000}"/>
    <cellStyle name="SAPBEXundefined 2 4 2 7" xfId="11591" xr:uid="{00000000-0005-0000-0000-0000F6870000}"/>
    <cellStyle name="SAPBEXundefined 2 4 3" xfId="18949" xr:uid="{00000000-0005-0000-0000-0000F7870000}"/>
    <cellStyle name="SAPBEXundefined 2 4 3 2" xfId="24721" xr:uid="{00000000-0005-0000-0000-0000F8870000}"/>
    <cellStyle name="SAPBEXundefined 2 4 3 3" xfId="32423" xr:uid="{00000000-0005-0000-0000-0000F9870000}"/>
    <cellStyle name="SAPBEXundefined 2 4 4" xfId="20482" xr:uid="{00000000-0005-0000-0000-0000FA870000}"/>
    <cellStyle name="SAPBEXundefined 2 4 4 2" xfId="26250" xr:uid="{00000000-0005-0000-0000-0000FB870000}"/>
    <cellStyle name="SAPBEXundefined 2 4 4 3" xfId="33954" xr:uid="{00000000-0005-0000-0000-0000FC870000}"/>
    <cellStyle name="SAPBEXundefined 2 4 5" xfId="15285" xr:uid="{00000000-0005-0000-0000-0000FD870000}"/>
    <cellStyle name="SAPBEXundefined 2 4 5 2" xfId="29109" xr:uid="{00000000-0005-0000-0000-0000FE870000}"/>
    <cellStyle name="SAPBEXundefined 2 4 6" xfId="21430" xr:uid="{00000000-0005-0000-0000-0000FF870000}"/>
    <cellStyle name="SAPBEXundefined 2 4 6 2" xfId="34893" xr:uid="{00000000-0005-0000-0000-000000880000}"/>
    <cellStyle name="SAPBEXundefined 2 4 7" xfId="27182" xr:uid="{00000000-0005-0000-0000-000001880000}"/>
    <cellStyle name="SAPBEXundefined 2 4 8" xfId="10930" xr:uid="{00000000-0005-0000-0000-000002880000}"/>
    <cellStyle name="SAPBEXundefined 2 5" xfId="17156" xr:uid="{00000000-0005-0000-0000-000003880000}"/>
    <cellStyle name="SAPBEXundefined 2 5 2" xfId="22997" xr:uid="{00000000-0005-0000-0000-000004880000}"/>
    <cellStyle name="SAPBEXundefined 2 5 2 2" xfId="36460" xr:uid="{00000000-0005-0000-0000-000005880000}"/>
    <cellStyle name="SAPBEXundefined 2 5 3" xfId="30678" xr:uid="{00000000-0005-0000-0000-000006880000}"/>
    <cellStyle name="SAPBEXundefined 2 6" xfId="20804" xr:uid="{00000000-0005-0000-0000-000007880000}"/>
    <cellStyle name="SAPBEXundefined 2 6 2" xfId="26565" xr:uid="{00000000-0005-0000-0000-000008880000}"/>
    <cellStyle name="SAPBEXundefined 2 6 3" xfId="34270" xr:uid="{00000000-0005-0000-0000-000009880000}"/>
    <cellStyle name="SAPBEXundefined 2 7" xfId="11991" xr:uid="{00000000-0005-0000-0000-00000A880000}"/>
    <cellStyle name="SAPBEXundefined 2 7 2" xfId="28529" xr:uid="{00000000-0005-0000-0000-00000B880000}"/>
    <cellStyle name="SAPBEXundefined 2 8" xfId="7494" xr:uid="{00000000-0005-0000-0000-00000C880000}"/>
    <cellStyle name="SAPBEXundefined 3" xfId="4730" xr:uid="{00000000-0005-0000-0000-00000D880000}"/>
    <cellStyle name="SAPBEXundefined 3 10" xfId="10607" xr:uid="{00000000-0005-0000-0000-00000E880000}"/>
    <cellStyle name="SAPBEXundefined 3 2" xfId="5247" xr:uid="{00000000-0005-0000-0000-00000F880000}"/>
    <cellStyle name="SAPBEXundefined 3 2 2" xfId="5969" xr:uid="{00000000-0005-0000-0000-000010880000}"/>
    <cellStyle name="SAPBEXundefined 3 2 2 2" xfId="7056" xr:uid="{00000000-0005-0000-0000-000011880000}"/>
    <cellStyle name="SAPBEXundefined 3 2 2 2 2" xfId="20352" xr:uid="{00000000-0005-0000-0000-000012880000}"/>
    <cellStyle name="SAPBEXundefined 3 2 2 2 2 2" xfId="26122" xr:uid="{00000000-0005-0000-0000-000013880000}"/>
    <cellStyle name="SAPBEXundefined 3 2 2 2 2 3" xfId="33825" xr:uid="{00000000-0005-0000-0000-000014880000}"/>
    <cellStyle name="SAPBEXundefined 3 2 2 2 3" xfId="20951" xr:uid="{00000000-0005-0000-0000-000015880000}"/>
    <cellStyle name="SAPBEXundefined 3 2 2 2 3 2" xfId="26709" xr:uid="{00000000-0005-0000-0000-000016880000}"/>
    <cellStyle name="SAPBEXundefined 3 2 2 2 3 3" xfId="34414" xr:uid="{00000000-0005-0000-0000-000017880000}"/>
    <cellStyle name="SAPBEXundefined 3 2 2 2 4" xfId="16884" xr:uid="{00000000-0005-0000-0000-000018880000}"/>
    <cellStyle name="SAPBEXundefined 3 2 2 2 4 2" xfId="30437" xr:uid="{00000000-0005-0000-0000-000019880000}"/>
    <cellStyle name="SAPBEXundefined 3 2 2 2 5" xfId="22760" xr:uid="{00000000-0005-0000-0000-00001A880000}"/>
    <cellStyle name="SAPBEXundefined 3 2 2 2 5 2" xfId="36223" xr:uid="{00000000-0005-0000-0000-00001B880000}"/>
    <cellStyle name="SAPBEXundefined 3 2 2 2 6" xfId="28512" xr:uid="{00000000-0005-0000-0000-00001C880000}"/>
    <cellStyle name="SAPBEXundefined 3 2 2 2 7" xfId="11903" xr:uid="{00000000-0005-0000-0000-00001D880000}"/>
    <cellStyle name="SAPBEXundefined 3 2 2 3" xfId="19403" xr:uid="{00000000-0005-0000-0000-00001E880000}"/>
    <cellStyle name="SAPBEXundefined 3 2 2 3 2" xfId="25174" xr:uid="{00000000-0005-0000-0000-00001F880000}"/>
    <cellStyle name="SAPBEXundefined 3 2 2 3 3" xfId="32876" xr:uid="{00000000-0005-0000-0000-000020880000}"/>
    <cellStyle name="SAPBEXundefined 3 2 2 4" xfId="17688" xr:uid="{00000000-0005-0000-0000-000021880000}"/>
    <cellStyle name="SAPBEXundefined 3 2 2 4 2" xfId="23503" xr:uid="{00000000-0005-0000-0000-000022880000}"/>
    <cellStyle name="SAPBEXundefined 3 2 2 4 2 2" xfId="36966" xr:uid="{00000000-0005-0000-0000-000023880000}"/>
    <cellStyle name="SAPBEXundefined 3 2 2 4 3" xfId="31194" xr:uid="{00000000-0005-0000-0000-000024880000}"/>
    <cellStyle name="SAPBEXundefined 3 2 2 5" xfId="15798" xr:uid="{00000000-0005-0000-0000-000025880000}"/>
    <cellStyle name="SAPBEXundefined 3 2 2 5 2" xfId="29539" xr:uid="{00000000-0005-0000-0000-000026880000}"/>
    <cellStyle name="SAPBEXundefined 3 2 2 6" xfId="21861" xr:uid="{00000000-0005-0000-0000-000027880000}"/>
    <cellStyle name="SAPBEXundefined 3 2 2 6 2" xfId="35324" xr:uid="{00000000-0005-0000-0000-000028880000}"/>
    <cellStyle name="SAPBEXundefined 3 2 2 7" xfId="27613" xr:uid="{00000000-0005-0000-0000-000029880000}"/>
    <cellStyle name="SAPBEXundefined 3 2 2 8" xfId="11242" xr:uid="{00000000-0005-0000-0000-00002A880000}"/>
    <cellStyle name="SAPBEXundefined 3 2 3" xfId="6334" xr:uid="{00000000-0005-0000-0000-00002B880000}"/>
    <cellStyle name="SAPBEXundefined 3 2 3 2" xfId="19701" xr:uid="{00000000-0005-0000-0000-00002C880000}"/>
    <cellStyle name="SAPBEXundefined 3 2 3 2 2" xfId="25471" xr:uid="{00000000-0005-0000-0000-00002D880000}"/>
    <cellStyle name="SAPBEXundefined 3 2 3 2 3" xfId="33174" xr:uid="{00000000-0005-0000-0000-00002E880000}"/>
    <cellStyle name="SAPBEXundefined 3 2 3 3" xfId="17120" xr:uid="{00000000-0005-0000-0000-00002F880000}"/>
    <cellStyle name="SAPBEXundefined 3 2 3 3 2" xfId="22961" xr:uid="{00000000-0005-0000-0000-000030880000}"/>
    <cellStyle name="SAPBEXundefined 3 2 3 3 2 2" xfId="36424" xr:uid="{00000000-0005-0000-0000-000031880000}"/>
    <cellStyle name="SAPBEXundefined 3 2 3 3 3" xfId="30642" xr:uid="{00000000-0005-0000-0000-000032880000}"/>
    <cellStyle name="SAPBEXundefined 3 2 3 4" xfId="16163" xr:uid="{00000000-0005-0000-0000-000033880000}"/>
    <cellStyle name="SAPBEXundefined 3 2 3 4 2" xfId="29812" xr:uid="{00000000-0005-0000-0000-000034880000}"/>
    <cellStyle name="SAPBEXundefined 3 2 3 5" xfId="22134" xr:uid="{00000000-0005-0000-0000-000035880000}"/>
    <cellStyle name="SAPBEXundefined 3 2 3 5 2" xfId="35597" xr:uid="{00000000-0005-0000-0000-000036880000}"/>
    <cellStyle name="SAPBEXundefined 3 2 3 6" xfId="27886" xr:uid="{00000000-0005-0000-0000-000037880000}"/>
    <cellStyle name="SAPBEXundefined 3 2 3 7" xfId="11449" xr:uid="{00000000-0005-0000-0000-000038880000}"/>
    <cellStyle name="SAPBEXundefined 3 2 4" xfId="18750" xr:uid="{00000000-0005-0000-0000-000039880000}"/>
    <cellStyle name="SAPBEXundefined 3 2 4 2" xfId="24522" xr:uid="{00000000-0005-0000-0000-00003A880000}"/>
    <cellStyle name="SAPBEXundefined 3 2 4 3" xfId="32224" xr:uid="{00000000-0005-0000-0000-00003B880000}"/>
    <cellStyle name="SAPBEXundefined 3 2 5" xfId="18413" xr:uid="{00000000-0005-0000-0000-00003C880000}"/>
    <cellStyle name="SAPBEXundefined 3 2 5 2" xfId="24191" xr:uid="{00000000-0005-0000-0000-00003D880000}"/>
    <cellStyle name="SAPBEXundefined 3 2 5 3" xfId="31892" xr:uid="{00000000-0005-0000-0000-00003E880000}"/>
    <cellStyle name="SAPBEXundefined 3 2 6" xfId="15077" xr:uid="{00000000-0005-0000-0000-00003F880000}"/>
    <cellStyle name="SAPBEXundefined 3 2 6 2" xfId="28914" xr:uid="{00000000-0005-0000-0000-000040880000}"/>
    <cellStyle name="SAPBEXundefined 3 2 7" xfId="21235" xr:uid="{00000000-0005-0000-0000-000041880000}"/>
    <cellStyle name="SAPBEXundefined 3 2 7 2" xfId="34698" xr:uid="{00000000-0005-0000-0000-000042880000}"/>
    <cellStyle name="SAPBEXundefined 3 2 8" xfId="26987" xr:uid="{00000000-0005-0000-0000-000043880000}"/>
    <cellStyle name="SAPBEXundefined 3 2 9" xfId="10788" xr:uid="{00000000-0005-0000-0000-000044880000}"/>
    <cellStyle name="SAPBEXundefined 3 3" xfId="5508" xr:uid="{00000000-0005-0000-0000-000045880000}"/>
    <cellStyle name="SAPBEXundefined 3 3 2" xfId="6595" xr:uid="{00000000-0005-0000-0000-000046880000}"/>
    <cellStyle name="SAPBEXundefined 3 3 2 2" xfId="19945" xr:uid="{00000000-0005-0000-0000-000047880000}"/>
    <cellStyle name="SAPBEXundefined 3 3 2 2 2" xfId="25715" xr:uid="{00000000-0005-0000-0000-000048880000}"/>
    <cellStyle name="SAPBEXundefined 3 3 2 2 3" xfId="33418" xr:uid="{00000000-0005-0000-0000-000049880000}"/>
    <cellStyle name="SAPBEXundefined 3 3 2 3" xfId="17433" xr:uid="{00000000-0005-0000-0000-00004A880000}"/>
    <cellStyle name="SAPBEXundefined 3 3 2 3 2" xfId="23258" xr:uid="{00000000-0005-0000-0000-00004B880000}"/>
    <cellStyle name="SAPBEXundefined 3 3 2 3 2 2" xfId="36721" xr:uid="{00000000-0005-0000-0000-00004C880000}"/>
    <cellStyle name="SAPBEXundefined 3 3 2 3 3" xfId="30946" xr:uid="{00000000-0005-0000-0000-00004D880000}"/>
    <cellStyle name="SAPBEXundefined 3 3 2 4" xfId="16424" xr:uid="{00000000-0005-0000-0000-00004E880000}"/>
    <cellStyle name="SAPBEXundefined 3 3 2 4 2" xfId="30050" xr:uid="{00000000-0005-0000-0000-00004F880000}"/>
    <cellStyle name="SAPBEXundefined 3 3 2 5" xfId="22372" xr:uid="{00000000-0005-0000-0000-000050880000}"/>
    <cellStyle name="SAPBEXundefined 3 3 2 5 2" xfId="35835" xr:uid="{00000000-0005-0000-0000-000051880000}"/>
    <cellStyle name="SAPBEXundefined 3 3 2 6" xfId="28124" xr:uid="{00000000-0005-0000-0000-000052880000}"/>
    <cellStyle name="SAPBEXundefined 3 3 2 7" xfId="11624" xr:uid="{00000000-0005-0000-0000-000053880000}"/>
    <cellStyle name="SAPBEXundefined 3 3 3" xfId="18994" xr:uid="{00000000-0005-0000-0000-000054880000}"/>
    <cellStyle name="SAPBEXundefined 3 3 3 2" xfId="24766" xr:uid="{00000000-0005-0000-0000-000055880000}"/>
    <cellStyle name="SAPBEXundefined 3 3 3 3" xfId="32468" xr:uid="{00000000-0005-0000-0000-000056880000}"/>
    <cellStyle name="SAPBEXundefined 3 3 4" xfId="20899" xr:uid="{00000000-0005-0000-0000-000057880000}"/>
    <cellStyle name="SAPBEXundefined 3 3 4 2" xfId="26659" xr:uid="{00000000-0005-0000-0000-000058880000}"/>
    <cellStyle name="SAPBEXundefined 3 3 4 3" xfId="34364" xr:uid="{00000000-0005-0000-0000-000059880000}"/>
    <cellStyle name="SAPBEXundefined 3 3 5" xfId="15338" xr:uid="{00000000-0005-0000-0000-00005A880000}"/>
    <cellStyle name="SAPBEXundefined 3 3 5 2" xfId="29152" xr:uid="{00000000-0005-0000-0000-00005B880000}"/>
    <cellStyle name="SAPBEXundefined 3 3 6" xfId="21473" xr:uid="{00000000-0005-0000-0000-00005C880000}"/>
    <cellStyle name="SAPBEXundefined 3 3 6 2" xfId="34936" xr:uid="{00000000-0005-0000-0000-00005D880000}"/>
    <cellStyle name="SAPBEXundefined 3 3 7" xfId="27225" xr:uid="{00000000-0005-0000-0000-00005E880000}"/>
    <cellStyle name="SAPBEXundefined 3 3 8" xfId="10963" xr:uid="{00000000-0005-0000-0000-00005F880000}"/>
    <cellStyle name="SAPBEXundefined 3 4" xfId="6078" xr:uid="{00000000-0005-0000-0000-000060880000}"/>
    <cellStyle name="SAPBEXundefined 3 4 2" xfId="19485" xr:uid="{00000000-0005-0000-0000-000061880000}"/>
    <cellStyle name="SAPBEXundefined 3 4 2 2" xfId="25255" xr:uid="{00000000-0005-0000-0000-000062880000}"/>
    <cellStyle name="SAPBEXundefined 3 4 2 3" xfId="32958" xr:uid="{00000000-0005-0000-0000-000063880000}"/>
    <cellStyle name="SAPBEXundefined 3 4 3" xfId="19044" xr:uid="{00000000-0005-0000-0000-000064880000}"/>
    <cellStyle name="SAPBEXundefined 3 4 3 2" xfId="24816" xr:uid="{00000000-0005-0000-0000-000065880000}"/>
    <cellStyle name="SAPBEXundefined 3 4 3 3" xfId="32518" xr:uid="{00000000-0005-0000-0000-000066880000}"/>
    <cellStyle name="SAPBEXundefined 3 4 4" xfId="15907" xr:uid="{00000000-0005-0000-0000-000067880000}"/>
    <cellStyle name="SAPBEXundefined 3 4 4 2" xfId="29610" xr:uid="{00000000-0005-0000-0000-000068880000}"/>
    <cellStyle name="SAPBEXundefined 3 4 5" xfId="21932" xr:uid="{00000000-0005-0000-0000-000069880000}"/>
    <cellStyle name="SAPBEXundefined 3 4 5 2" xfId="35395" xr:uid="{00000000-0005-0000-0000-00006A880000}"/>
    <cellStyle name="SAPBEXundefined 3 4 6" xfId="27684" xr:uid="{00000000-0005-0000-0000-00006B880000}"/>
    <cellStyle name="SAPBEXundefined 3 4 7" xfId="11307" xr:uid="{00000000-0005-0000-0000-00006C880000}"/>
    <cellStyle name="SAPBEXundefined 3 5" xfId="18445" xr:uid="{00000000-0005-0000-0000-00006D880000}"/>
    <cellStyle name="SAPBEXundefined 3 5 2" xfId="24220" xr:uid="{00000000-0005-0000-0000-00006E880000}"/>
    <cellStyle name="SAPBEXundefined 3 5 3" xfId="31921" xr:uid="{00000000-0005-0000-0000-00006F880000}"/>
    <cellStyle name="SAPBEXundefined 3 6" xfId="17387" xr:uid="{00000000-0005-0000-0000-000070880000}"/>
    <cellStyle name="SAPBEXundefined 3 6 2" xfId="23214" xr:uid="{00000000-0005-0000-0000-000071880000}"/>
    <cellStyle name="SAPBEXundefined 3 6 2 2" xfId="36677" xr:uid="{00000000-0005-0000-0000-000072880000}"/>
    <cellStyle name="SAPBEXundefined 3 6 3" xfId="30902" xr:uid="{00000000-0005-0000-0000-000073880000}"/>
    <cellStyle name="SAPBEXundefined 3 7" xfId="14779" xr:uid="{00000000-0005-0000-0000-000074880000}"/>
    <cellStyle name="SAPBEXundefined 3 7 2" xfId="28690" xr:uid="{00000000-0005-0000-0000-000075880000}"/>
    <cellStyle name="SAPBEXundefined 3 8" xfId="21032" xr:uid="{00000000-0005-0000-0000-000076880000}"/>
    <cellStyle name="SAPBEXundefined 3 8 2" xfId="34495" xr:uid="{00000000-0005-0000-0000-000077880000}"/>
    <cellStyle name="SAPBEXundefined 3 9" xfId="26786" xr:uid="{00000000-0005-0000-0000-000078880000}"/>
    <cellStyle name="SAPBEXundefined 4" xfId="5557" xr:uid="{00000000-0005-0000-0000-000079880000}"/>
    <cellStyle name="SAPBEXundefined 4 2" xfId="6644" xr:uid="{00000000-0005-0000-0000-00007A880000}"/>
    <cellStyle name="SAPBEXundefined 4 2 2" xfId="19986" xr:uid="{00000000-0005-0000-0000-00007B880000}"/>
    <cellStyle name="SAPBEXundefined 4 2 2 2" xfId="25756" xr:uid="{00000000-0005-0000-0000-00007C880000}"/>
    <cellStyle name="SAPBEXundefined 4 2 2 3" xfId="33459" xr:uid="{00000000-0005-0000-0000-00007D880000}"/>
    <cellStyle name="SAPBEXundefined 4 2 3" xfId="18174" xr:uid="{00000000-0005-0000-0000-00007E880000}"/>
    <cellStyle name="SAPBEXundefined 4 2 3 2" xfId="23972" xr:uid="{00000000-0005-0000-0000-00007F880000}"/>
    <cellStyle name="SAPBEXundefined 4 2 3 3" xfId="31670" xr:uid="{00000000-0005-0000-0000-000080880000}"/>
    <cellStyle name="SAPBEXundefined 4 2 4" xfId="16472" xr:uid="{00000000-0005-0000-0000-000081880000}"/>
    <cellStyle name="SAPBEXundefined 4 2 4 2" xfId="30089" xr:uid="{00000000-0005-0000-0000-000082880000}"/>
    <cellStyle name="SAPBEXundefined 4 2 5" xfId="22412" xr:uid="{00000000-0005-0000-0000-000083880000}"/>
    <cellStyle name="SAPBEXundefined 4 2 5 2" xfId="35875" xr:uid="{00000000-0005-0000-0000-000084880000}"/>
    <cellStyle name="SAPBEXundefined 4 2 6" xfId="28164" xr:uid="{00000000-0005-0000-0000-000085880000}"/>
    <cellStyle name="SAPBEXundefined 4 2 7" xfId="11658" xr:uid="{00000000-0005-0000-0000-000086880000}"/>
    <cellStyle name="SAPBEXundefined 4 3" xfId="19037" xr:uid="{00000000-0005-0000-0000-000087880000}"/>
    <cellStyle name="SAPBEXundefined 4 3 2" xfId="24809" xr:uid="{00000000-0005-0000-0000-000088880000}"/>
    <cellStyle name="SAPBEXundefined 4 3 3" xfId="32511" xr:uid="{00000000-0005-0000-0000-000089880000}"/>
    <cellStyle name="SAPBEXundefined 4 4" xfId="17621" xr:uid="{00000000-0005-0000-0000-00008A880000}"/>
    <cellStyle name="SAPBEXundefined 4 4 2" xfId="23439" xr:uid="{00000000-0005-0000-0000-00008B880000}"/>
    <cellStyle name="SAPBEXundefined 4 4 2 2" xfId="36902" xr:uid="{00000000-0005-0000-0000-00008C880000}"/>
    <cellStyle name="SAPBEXundefined 4 4 3" xfId="31129" xr:uid="{00000000-0005-0000-0000-00008D880000}"/>
    <cellStyle name="SAPBEXundefined 4 5" xfId="15386" xr:uid="{00000000-0005-0000-0000-00008E880000}"/>
    <cellStyle name="SAPBEXundefined 4 5 2" xfId="29191" xr:uid="{00000000-0005-0000-0000-00008F880000}"/>
    <cellStyle name="SAPBEXundefined 4 6" xfId="21513" xr:uid="{00000000-0005-0000-0000-000090880000}"/>
    <cellStyle name="SAPBEXundefined 4 6 2" xfId="34976" xr:uid="{00000000-0005-0000-0000-000091880000}"/>
    <cellStyle name="SAPBEXundefined 4 7" xfId="27265" xr:uid="{00000000-0005-0000-0000-000092880000}"/>
    <cellStyle name="SAPBEXundefined 4 8" xfId="10997" xr:uid="{00000000-0005-0000-0000-000093880000}"/>
    <cellStyle name="SAPBEXundefined 5" xfId="17046" xr:uid="{00000000-0005-0000-0000-000094880000}"/>
    <cellStyle name="SAPBEXundefined 5 2" xfId="22892" xr:uid="{00000000-0005-0000-0000-000095880000}"/>
    <cellStyle name="SAPBEXundefined 5 2 2" xfId="36355" xr:uid="{00000000-0005-0000-0000-000096880000}"/>
    <cellStyle name="SAPBEXundefined 5 3" xfId="30573" xr:uid="{00000000-0005-0000-0000-000097880000}"/>
    <cellStyle name="SAPBEXundefined 6" xfId="18086" xr:uid="{00000000-0005-0000-0000-000098880000}"/>
    <cellStyle name="SAPBEXundefined 6 2" xfId="23888" xr:uid="{00000000-0005-0000-0000-000099880000}"/>
    <cellStyle name="SAPBEXundefined 6 3" xfId="31585" xr:uid="{00000000-0005-0000-0000-00009A880000}"/>
    <cellStyle name="SAPBEXundefined 7" xfId="12110" xr:uid="{00000000-0005-0000-0000-00009B880000}"/>
    <cellStyle name="SAPBEXundefined 7 2" xfId="28556" xr:uid="{00000000-0005-0000-0000-00009C880000}"/>
    <cellStyle name="SAPBEXundefined 8" xfId="7300" xr:uid="{00000000-0005-0000-0000-00009D880000}"/>
    <cellStyle name="SAPBEXundefined 9" xfId="37394" xr:uid="{00000000-0005-0000-0000-00009E880000}"/>
    <cellStyle name="SAPBorder" xfId="3381" xr:uid="{00000000-0005-0000-0000-00009F880000}"/>
    <cellStyle name="SAPBorder 2" xfId="9715" xr:uid="{00000000-0005-0000-0000-0000A0880000}"/>
    <cellStyle name="SAPDataCell" xfId="3364" xr:uid="{00000000-0005-0000-0000-0000A1880000}"/>
    <cellStyle name="SAPDataCell 2" xfId="9698" xr:uid="{00000000-0005-0000-0000-0000A2880000}"/>
    <cellStyle name="SAPDataRemoved" xfId="3400" xr:uid="{00000000-0005-0000-0000-0000A3880000}"/>
    <cellStyle name="SAPDataRemoved 2" xfId="9731" xr:uid="{00000000-0005-0000-0000-0000A4880000}"/>
    <cellStyle name="SAPDataTotalCell" xfId="3365" xr:uid="{00000000-0005-0000-0000-0000A5880000}"/>
    <cellStyle name="SAPDataTotalCell 2" xfId="9699" xr:uid="{00000000-0005-0000-0000-0000A6880000}"/>
    <cellStyle name="SAPDimensionCell" xfId="3363" xr:uid="{00000000-0005-0000-0000-0000A7880000}"/>
    <cellStyle name="SAPDimensionCell 2" xfId="9697" xr:uid="{00000000-0005-0000-0000-0000A8880000}"/>
    <cellStyle name="SAPEditableDataCell" xfId="3366" xr:uid="{00000000-0005-0000-0000-0000A9880000}"/>
    <cellStyle name="SAPEditableDataCell 2" xfId="9700" xr:uid="{00000000-0005-0000-0000-0000AA880000}"/>
    <cellStyle name="SAPEditableDataTotalCell" xfId="3369" xr:uid="{00000000-0005-0000-0000-0000AB880000}"/>
    <cellStyle name="SAPEditableDataTotalCell 2" xfId="9703" xr:uid="{00000000-0005-0000-0000-0000AC880000}"/>
    <cellStyle name="SAPEmphasized" xfId="3389" xr:uid="{00000000-0005-0000-0000-0000AD880000}"/>
    <cellStyle name="SAPEmphasizedEditableDataCell" xfId="3391" xr:uid="{00000000-0005-0000-0000-0000AE880000}"/>
    <cellStyle name="SAPEmphasizedEditableDataCell 2" xfId="9722" xr:uid="{00000000-0005-0000-0000-0000AF880000}"/>
    <cellStyle name="SAPEmphasizedEditableDataTotalCell" xfId="3392" xr:uid="{00000000-0005-0000-0000-0000B0880000}"/>
    <cellStyle name="SAPEmphasizedEditableDataTotalCell 2" xfId="9723" xr:uid="{00000000-0005-0000-0000-0000B1880000}"/>
    <cellStyle name="SAPEmphasizedLockedDataCell" xfId="3395" xr:uid="{00000000-0005-0000-0000-0000B2880000}"/>
    <cellStyle name="SAPEmphasizedLockedDataCell 2" xfId="9726" xr:uid="{00000000-0005-0000-0000-0000B3880000}"/>
    <cellStyle name="SAPEmphasizedLockedDataTotalCell" xfId="3396" xr:uid="{00000000-0005-0000-0000-0000B4880000}"/>
    <cellStyle name="SAPEmphasizedLockedDataTotalCell 2" xfId="9727" xr:uid="{00000000-0005-0000-0000-0000B5880000}"/>
    <cellStyle name="SAPEmphasizedReadonlyDataCell" xfId="3393" xr:uid="{00000000-0005-0000-0000-0000B6880000}"/>
    <cellStyle name="SAPEmphasizedReadonlyDataCell 2" xfId="9724" xr:uid="{00000000-0005-0000-0000-0000B7880000}"/>
    <cellStyle name="SAPEmphasizedReadonlyDataTotalCell" xfId="3394" xr:uid="{00000000-0005-0000-0000-0000B8880000}"/>
    <cellStyle name="SAPEmphasizedReadonlyDataTotalCell 2" xfId="9725" xr:uid="{00000000-0005-0000-0000-0000B9880000}"/>
    <cellStyle name="SAPEmphasizedTotal" xfId="3390" xr:uid="{00000000-0005-0000-0000-0000BA880000}"/>
    <cellStyle name="SAPError" xfId="3401" xr:uid="{00000000-0005-0000-0000-0000BB880000}"/>
    <cellStyle name="SAPError 2" xfId="4719" xr:uid="{00000000-0005-0000-0000-0000BC880000}"/>
    <cellStyle name="SAPError 3" xfId="4546" xr:uid="{00000000-0005-0000-0000-0000BD880000}"/>
    <cellStyle name="SAPError 3 2" xfId="10446" xr:uid="{00000000-0005-0000-0000-0000BE880000}"/>
    <cellStyle name="SAPError 4" xfId="4378" xr:uid="{00000000-0005-0000-0000-0000BF880000}"/>
    <cellStyle name="SAPError 5" xfId="4051" xr:uid="{00000000-0005-0000-0000-0000C0880000}"/>
    <cellStyle name="SAPError 5 2" xfId="10072" xr:uid="{00000000-0005-0000-0000-0000C1880000}"/>
    <cellStyle name="SAPExceptionLevel1" xfId="3372" xr:uid="{00000000-0005-0000-0000-0000C2880000}"/>
    <cellStyle name="SAPExceptionLevel1 2" xfId="9706" xr:uid="{00000000-0005-0000-0000-0000C3880000}"/>
    <cellStyle name="SAPExceptionLevel2" xfId="3373" xr:uid="{00000000-0005-0000-0000-0000C4880000}"/>
    <cellStyle name="SAPExceptionLevel2 2" xfId="9707" xr:uid="{00000000-0005-0000-0000-0000C5880000}"/>
    <cellStyle name="SAPExceptionLevel3" xfId="3374" xr:uid="{00000000-0005-0000-0000-0000C6880000}"/>
    <cellStyle name="SAPExceptionLevel3 2" xfId="9708" xr:uid="{00000000-0005-0000-0000-0000C7880000}"/>
    <cellStyle name="SAPExceptionLevel4" xfId="3375" xr:uid="{00000000-0005-0000-0000-0000C8880000}"/>
    <cellStyle name="SAPExceptionLevel4 2" xfId="9709" xr:uid="{00000000-0005-0000-0000-0000C9880000}"/>
    <cellStyle name="SAPExceptionLevel5" xfId="3376" xr:uid="{00000000-0005-0000-0000-0000CA880000}"/>
    <cellStyle name="SAPExceptionLevel5 2" xfId="9710" xr:uid="{00000000-0005-0000-0000-0000CB880000}"/>
    <cellStyle name="SAPExceptionLevel6" xfId="3377" xr:uid="{00000000-0005-0000-0000-0000CC880000}"/>
    <cellStyle name="SAPExceptionLevel6 2" xfId="9711" xr:uid="{00000000-0005-0000-0000-0000CD880000}"/>
    <cellStyle name="SAPExceptionLevel7" xfId="3378" xr:uid="{00000000-0005-0000-0000-0000CE880000}"/>
    <cellStyle name="SAPExceptionLevel7 2" xfId="9712" xr:uid="{00000000-0005-0000-0000-0000CF880000}"/>
    <cellStyle name="SAPExceptionLevel8" xfId="3379" xr:uid="{00000000-0005-0000-0000-0000D0880000}"/>
    <cellStyle name="SAPExceptionLevel8 2" xfId="9713" xr:uid="{00000000-0005-0000-0000-0000D1880000}"/>
    <cellStyle name="SAPExceptionLevel9" xfId="3380" xr:uid="{00000000-0005-0000-0000-0000D2880000}"/>
    <cellStyle name="SAPExceptionLevel9 2" xfId="9714" xr:uid="{00000000-0005-0000-0000-0000D3880000}"/>
    <cellStyle name="SAPFormula" xfId="3398" xr:uid="{00000000-0005-0000-0000-0000D4880000}"/>
    <cellStyle name="SAPFormula 2" xfId="9729" xr:uid="{00000000-0005-0000-0000-0000D5880000}"/>
    <cellStyle name="SAPGroupingFillCell" xfId="3399" xr:uid="{00000000-0005-0000-0000-0000D6880000}"/>
    <cellStyle name="SAPGroupingFillCell 2" xfId="9730" xr:uid="{00000000-0005-0000-0000-0000D7880000}"/>
    <cellStyle name="SAPHierarchyCell0" xfId="3384" xr:uid="{00000000-0005-0000-0000-0000D8880000}"/>
    <cellStyle name="SAPHierarchyCell0 2" xfId="9717" xr:uid="{00000000-0005-0000-0000-0000D9880000}"/>
    <cellStyle name="SAPHierarchyCell1" xfId="3385" xr:uid="{00000000-0005-0000-0000-0000DA880000}"/>
    <cellStyle name="SAPHierarchyCell1 2" xfId="9718" xr:uid="{00000000-0005-0000-0000-0000DB880000}"/>
    <cellStyle name="SAPHierarchyCell2" xfId="3386" xr:uid="{00000000-0005-0000-0000-0000DC880000}"/>
    <cellStyle name="SAPHierarchyCell2 2" xfId="9719" xr:uid="{00000000-0005-0000-0000-0000DD880000}"/>
    <cellStyle name="SAPHierarchyCell3" xfId="3387" xr:uid="{00000000-0005-0000-0000-0000DE880000}"/>
    <cellStyle name="SAPHierarchyCell3 2" xfId="9720" xr:uid="{00000000-0005-0000-0000-0000DF880000}"/>
    <cellStyle name="SAPHierarchyCell4" xfId="3388" xr:uid="{00000000-0005-0000-0000-0000E0880000}"/>
    <cellStyle name="SAPHierarchyCell4 2" xfId="9721" xr:uid="{00000000-0005-0000-0000-0000E1880000}"/>
    <cellStyle name="SAPKey" xfId="4052" xr:uid="{00000000-0005-0000-0000-0000E2880000}"/>
    <cellStyle name="SAPKey 2" xfId="10073" xr:uid="{00000000-0005-0000-0000-0000E3880000}"/>
    <cellStyle name="SAPLocked" xfId="4053" xr:uid="{00000000-0005-0000-0000-0000E4880000}"/>
    <cellStyle name="SAPLocked 2" xfId="10074" xr:uid="{00000000-0005-0000-0000-0000E5880000}"/>
    <cellStyle name="SAPLockedDataCell" xfId="3368" xr:uid="{00000000-0005-0000-0000-0000E6880000}"/>
    <cellStyle name="SAPLockedDataCell 2" xfId="9702" xr:uid="{00000000-0005-0000-0000-0000E7880000}"/>
    <cellStyle name="SAPLockedDataTotalCell" xfId="3371" xr:uid="{00000000-0005-0000-0000-0000E8880000}"/>
    <cellStyle name="SAPLockedDataTotalCell 2" xfId="9705" xr:uid="{00000000-0005-0000-0000-0000E9880000}"/>
    <cellStyle name="SAPMemberCell" xfId="3382" xr:uid="{00000000-0005-0000-0000-0000EA880000}"/>
    <cellStyle name="SAPMemberCell 2" xfId="7092" xr:uid="{00000000-0005-0000-0000-0000EB880000}"/>
    <cellStyle name="SAPMemberCell 2 2" xfId="11933" xr:uid="{00000000-0005-0000-0000-0000EC880000}"/>
    <cellStyle name="SAPMemberCell 3" xfId="9716" xr:uid="{00000000-0005-0000-0000-0000ED880000}"/>
    <cellStyle name="SAPMemberTotalCell" xfId="3383" xr:uid="{00000000-0005-0000-0000-0000EE880000}"/>
    <cellStyle name="SAPMessageText" xfId="3397" xr:uid="{00000000-0005-0000-0000-0000EF880000}"/>
    <cellStyle name="SAPMessageText 2" xfId="9728" xr:uid="{00000000-0005-0000-0000-0000F0880000}"/>
    <cellStyle name="SAPOutput" xfId="4054" xr:uid="{00000000-0005-0000-0000-0000F1880000}"/>
    <cellStyle name="SAPReadonlyDataCell" xfId="3367" xr:uid="{00000000-0005-0000-0000-0000F2880000}"/>
    <cellStyle name="SAPReadonlyDataCell 2" xfId="9701" xr:uid="{00000000-0005-0000-0000-0000F3880000}"/>
    <cellStyle name="SAPReadonlyDataTotalCell" xfId="3370" xr:uid="{00000000-0005-0000-0000-0000F4880000}"/>
    <cellStyle name="SAPReadonlyDataTotalCell 2" xfId="9704" xr:uid="{00000000-0005-0000-0000-0000F5880000}"/>
    <cellStyle name="SAPSpace" xfId="4055" xr:uid="{00000000-0005-0000-0000-0000F6880000}"/>
    <cellStyle name="SAPSpace 2" xfId="10075" xr:uid="{00000000-0005-0000-0000-0000F7880000}"/>
    <cellStyle name="SAPText" xfId="4056" xr:uid="{00000000-0005-0000-0000-0000F8880000}"/>
    <cellStyle name="SAPUnLocked" xfId="4057" xr:uid="{00000000-0005-0000-0000-0000F9880000}"/>
    <cellStyle name="Scorecard_Flag" xfId="416" xr:uid="{00000000-0005-0000-0000-0000FA880000}"/>
    <cellStyle name="SCUserDesc" xfId="4058" xr:uid="{00000000-0005-0000-0000-0000FB880000}"/>
    <cellStyle name="SCUserDesc 10" xfId="10076" xr:uid="{00000000-0005-0000-0000-0000FC880000}"/>
    <cellStyle name="SCUserDesc 2" xfId="4731" xr:uid="{00000000-0005-0000-0000-0000FD880000}"/>
    <cellStyle name="SCUserDesc 2 10" xfId="10608" xr:uid="{00000000-0005-0000-0000-0000FE880000}"/>
    <cellStyle name="SCUserDesc 2 2" xfId="5248" xr:uid="{00000000-0005-0000-0000-0000FF880000}"/>
    <cellStyle name="SCUserDesc 2 2 2" xfId="5970" xr:uid="{00000000-0005-0000-0000-000000890000}"/>
    <cellStyle name="SCUserDesc 2 2 2 2" xfId="7057" xr:uid="{00000000-0005-0000-0000-000001890000}"/>
    <cellStyle name="SCUserDesc 2 2 2 2 2" xfId="20353" xr:uid="{00000000-0005-0000-0000-000002890000}"/>
    <cellStyle name="SCUserDesc 2 2 2 2 2 2" xfId="26123" xr:uid="{00000000-0005-0000-0000-000003890000}"/>
    <cellStyle name="SCUserDesc 2 2 2 2 2 3" xfId="33826" xr:uid="{00000000-0005-0000-0000-000004890000}"/>
    <cellStyle name="SCUserDesc 2 2 2 2 3" xfId="20952" xr:uid="{00000000-0005-0000-0000-000005890000}"/>
    <cellStyle name="SCUserDesc 2 2 2 2 3 2" xfId="26710" xr:uid="{00000000-0005-0000-0000-000006890000}"/>
    <cellStyle name="SCUserDesc 2 2 2 2 3 3" xfId="34415" xr:uid="{00000000-0005-0000-0000-000007890000}"/>
    <cellStyle name="SCUserDesc 2 2 2 2 4" xfId="16885" xr:uid="{00000000-0005-0000-0000-000008890000}"/>
    <cellStyle name="SCUserDesc 2 2 2 2 4 2" xfId="30438" xr:uid="{00000000-0005-0000-0000-000009890000}"/>
    <cellStyle name="SCUserDesc 2 2 2 2 5" xfId="22761" xr:uid="{00000000-0005-0000-0000-00000A890000}"/>
    <cellStyle name="SCUserDesc 2 2 2 2 5 2" xfId="36224" xr:uid="{00000000-0005-0000-0000-00000B890000}"/>
    <cellStyle name="SCUserDesc 2 2 2 2 6" xfId="28513" xr:uid="{00000000-0005-0000-0000-00000C890000}"/>
    <cellStyle name="SCUserDesc 2 2 2 2 7" xfId="11904" xr:uid="{00000000-0005-0000-0000-00000D890000}"/>
    <cellStyle name="SCUserDesc 2 2 2 3" xfId="19404" xr:uid="{00000000-0005-0000-0000-00000E890000}"/>
    <cellStyle name="SCUserDesc 2 2 2 3 2" xfId="25175" xr:uid="{00000000-0005-0000-0000-00000F890000}"/>
    <cellStyle name="SCUserDesc 2 2 2 3 3" xfId="32877" xr:uid="{00000000-0005-0000-0000-000010890000}"/>
    <cellStyle name="SCUserDesc 2 2 2 4" xfId="17529" xr:uid="{00000000-0005-0000-0000-000011890000}"/>
    <cellStyle name="SCUserDesc 2 2 2 4 2" xfId="23350" xr:uid="{00000000-0005-0000-0000-000012890000}"/>
    <cellStyle name="SCUserDesc 2 2 2 4 2 2" xfId="36813" xr:uid="{00000000-0005-0000-0000-000013890000}"/>
    <cellStyle name="SCUserDesc 2 2 2 4 3" xfId="31038" xr:uid="{00000000-0005-0000-0000-000014890000}"/>
    <cellStyle name="SCUserDesc 2 2 2 5" xfId="15799" xr:uid="{00000000-0005-0000-0000-000015890000}"/>
    <cellStyle name="SCUserDesc 2 2 2 5 2" xfId="29540" xr:uid="{00000000-0005-0000-0000-000016890000}"/>
    <cellStyle name="SCUserDesc 2 2 2 6" xfId="21862" xr:uid="{00000000-0005-0000-0000-000017890000}"/>
    <cellStyle name="SCUserDesc 2 2 2 6 2" xfId="35325" xr:uid="{00000000-0005-0000-0000-000018890000}"/>
    <cellStyle name="SCUserDesc 2 2 2 7" xfId="27614" xr:uid="{00000000-0005-0000-0000-000019890000}"/>
    <cellStyle name="SCUserDesc 2 2 2 8" xfId="11243" xr:uid="{00000000-0005-0000-0000-00001A890000}"/>
    <cellStyle name="SCUserDesc 2 2 3" xfId="6335" xr:uid="{00000000-0005-0000-0000-00001B890000}"/>
    <cellStyle name="SCUserDesc 2 2 3 2" xfId="19702" xr:uid="{00000000-0005-0000-0000-00001C890000}"/>
    <cellStyle name="SCUserDesc 2 2 3 2 2" xfId="25472" xr:uid="{00000000-0005-0000-0000-00001D890000}"/>
    <cellStyle name="SCUserDesc 2 2 3 2 3" xfId="33175" xr:uid="{00000000-0005-0000-0000-00001E890000}"/>
    <cellStyle name="SCUserDesc 2 2 3 3" xfId="20402" xr:uid="{00000000-0005-0000-0000-00001F890000}"/>
    <cellStyle name="SCUserDesc 2 2 3 3 2" xfId="26171" xr:uid="{00000000-0005-0000-0000-000020890000}"/>
    <cellStyle name="SCUserDesc 2 2 3 3 3" xfId="33875" xr:uid="{00000000-0005-0000-0000-000021890000}"/>
    <cellStyle name="SCUserDesc 2 2 3 4" xfId="16164" xr:uid="{00000000-0005-0000-0000-000022890000}"/>
    <cellStyle name="SCUserDesc 2 2 3 4 2" xfId="29813" xr:uid="{00000000-0005-0000-0000-000023890000}"/>
    <cellStyle name="SCUserDesc 2 2 3 5" xfId="22135" xr:uid="{00000000-0005-0000-0000-000024890000}"/>
    <cellStyle name="SCUserDesc 2 2 3 5 2" xfId="35598" xr:uid="{00000000-0005-0000-0000-000025890000}"/>
    <cellStyle name="SCUserDesc 2 2 3 6" xfId="27887" xr:uid="{00000000-0005-0000-0000-000026890000}"/>
    <cellStyle name="SCUserDesc 2 2 3 7" xfId="11450" xr:uid="{00000000-0005-0000-0000-000027890000}"/>
    <cellStyle name="SCUserDesc 2 2 4" xfId="18751" xr:uid="{00000000-0005-0000-0000-000028890000}"/>
    <cellStyle name="SCUserDesc 2 2 4 2" xfId="24523" xr:uid="{00000000-0005-0000-0000-000029890000}"/>
    <cellStyle name="SCUserDesc 2 2 4 3" xfId="32225" xr:uid="{00000000-0005-0000-0000-00002A890000}"/>
    <cellStyle name="SCUserDesc 2 2 5" xfId="17607" xr:uid="{00000000-0005-0000-0000-00002B890000}"/>
    <cellStyle name="SCUserDesc 2 2 5 2" xfId="23425" xr:uid="{00000000-0005-0000-0000-00002C890000}"/>
    <cellStyle name="SCUserDesc 2 2 5 2 2" xfId="36888" xr:uid="{00000000-0005-0000-0000-00002D890000}"/>
    <cellStyle name="SCUserDesc 2 2 5 3" xfId="31115" xr:uid="{00000000-0005-0000-0000-00002E890000}"/>
    <cellStyle name="SCUserDesc 2 2 6" xfId="15078" xr:uid="{00000000-0005-0000-0000-00002F890000}"/>
    <cellStyle name="SCUserDesc 2 2 6 2" xfId="28915" xr:uid="{00000000-0005-0000-0000-000030890000}"/>
    <cellStyle name="SCUserDesc 2 2 7" xfId="21236" xr:uid="{00000000-0005-0000-0000-000031890000}"/>
    <cellStyle name="SCUserDesc 2 2 7 2" xfId="34699" xr:uid="{00000000-0005-0000-0000-000032890000}"/>
    <cellStyle name="SCUserDesc 2 2 8" xfId="26988" xr:uid="{00000000-0005-0000-0000-000033890000}"/>
    <cellStyle name="SCUserDesc 2 2 9" xfId="10789" xr:uid="{00000000-0005-0000-0000-000034890000}"/>
    <cellStyle name="SCUserDesc 2 3" xfId="5507" xr:uid="{00000000-0005-0000-0000-000035890000}"/>
    <cellStyle name="SCUserDesc 2 3 2" xfId="6594" xr:uid="{00000000-0005-0000-0000-000036890000}"/>
    <cellStyle name="SCUserDesc 2 3 2 2" xfId="19944" xr:uid="{00000000-0005-0000-0000-000037890000}"/>
    <cellStyle name="SCUserDesc 2 3 2 2 2" xfId="25714" xr:uid="{00000000-0005-0000-0000-000038890000}"/>
    <cellStyle name="SCUserDesc 2 3 2 2 3" xfId="33417" xr:uid="{00000000-0005-0000-0000-000039890000}"/>
    <cellStyle name="SCUserDesc 2 3 2 3" xfId="20399" xr:uid="{00000000-0005-0000-0000-00003A890000}"/>
    <cellStyle name="SCUserDesc 2 3 2 3 2" xfId="26168" xr:uid="{00000000-0005-0000-0000-00003B890000}"/>
    <cellStyle name="SCUserDesc 2 3 2 3 3" xfId="33872" xr:uid="{00000000-0005-0000-0000-00003C890000}"/>
    <cellStyle name="SCUserDesc 2 3 2 4" xfId="16423" xr:uid="{00000000-0005-0000-0000-00003D890000}"/>
    <cellStyle name="SCUserDesc 2 3 2 4 2" xfId="30049" xr:uid="{00000000-0005-0000-0000-00003E890000}"/>
    <cellStyle name="SCUserDesc 2 3 2 5" xfId="22371" xr:uid="{00000000-0005-0000-0000-00003F890000}"/>
    <cellStyle name="SCUserDesc 2 3 2 5 2" xfId="35834" xr:uid="{00000000-0005-0000-0000-000040890000}"/>
    <cellStyle name="SCUserDesc 2 3 2 6" xfId="28123" xr:uid="{00000000-0005-0000-0000-000041890000}"/>
    <cellStyle name="SCUserDesc 2 3 2 7" xfId="11623" xr:uid="{00000000-0005-0000-0000-000042890000}"/>
    <cellStyle name="SCUserDesc 2 3 3" xfId="18993" xr:uid="{00000000-0005-0000-0000-000043890000}"/>
    <cellStyle name="SCUserDesc 2 3 3 2" xfId="24765" xr:uid="{00000000-0005-0000-0000-000044890000}"/>
    <cellStyle name="SCUserDesc 2 3 3 3" xfId="32467" xr:uid="{00000000-0005-0000-0000-000045890000}"/>
    <cellStyle name="SCUserDesc 2 3 4" xfId="17309" xr:uid="{00000000-0005-0000-0000-000046890000}"/>
    <cellStyle name="SCUserDesc 2 3 4 2" xfId="23138" xr:uid="{00000000-0005-0000-0000-000047890000}"/>
    <cellStyle name="SCUserDesc 2 3 4 2 2" xfId="36601" xr:uid="{00000000-0005-0000-0000-000048890000}"/>
    <cellStyle name="SCUserDesc 2 3 4 3" xfId="30825" xr:uid="{00000000-0005-0000-0000-000049890000}"/>
    <cellStyle name="SCUserDesc 2 3 5" xfId="15337" xr:uid="{00000000-0005-0000-0000-00004A890000}"/>
    <cellStyle name="SCUserDesc 2 3 5 2" xfId="29151" xr:uid="{00000000-0005-0000-0000-00004B890000}"/>
    <cellStyle name="SCUserDesc 2 3 6" xfId="21472" xr:uid="{00000000-0005-0000-0000-00004C890000}"/>
    <cellStyle name="SCUserDesc 2 3 6 2" xfId="34935" xr:uid="{00000000-0005-0000-0000-00004D890000}"/>
    <cellStyle name="SCUserDesc 2 3 7" xfId="27224" xr:uid="{00000000-0005-0000-0000-00004E890000}"/>
    <cellStyle name="SCUserDesc 2 3 8" xfId="10962" xr:uid="{00000000-0005-0000-0000-00004F890000}"/>
    <cellStyle name="SCUserDesc 2 4" xfId="6079" xr:uid="{00000000-0005-0000-0000-000050890000}"/>
    <cellStyle name="SCUserDesc 2 4 2" xfId="19486" xr:uid="{00000000-0005-0000-0000-000051890000}"/>
    <cellStyle name="SCUserDesc 2 4 2 2" xfId="25256" xr:uid="{00000000-0005-0000-0000-000052890000}"/>
    <cellStyle name="SCUserDesc 2 4 2 3" xfId="32959" xr:uid="{00000000-0005-0000-0000-000053890000}"/>
    <cellStyle name="SCUserDesc 2 4 3" xfId="20761" xr:uid="{00000000-0005-0000-0000-000054890000}"/>
    <cellStyle name="SCUserDesc 2 4 3 2" xfId="26524" xr:uid="{00000000-0005-0000-0000-000055890000}"/>
    <cellStyle name="SCUserDesc 2 4 3 3" xfId="34229" xr:uid="{00000000-0005-0000-0000-000056890000}"/>
    <cellStyle name="SCUserDesc 2 4 4" xfId="15908" xr:uid="{00000000-0005-0000-0000-000057890000}"/>
    <cellStyle name="SCUserDesc 2 4 4 2" xfId="29611" xr:uid="{00000000-0005-0000-0000-000058890000}"/>
    <cellStyle name="SCUserDesc 2 4 5" xfId="21933" xr:uid="{00000000-0005-0000-0000-000059890000}"/>
    <cellStyle name="SCUserDesc 2 4 5 2" xfId="35396" xr:uid="{00000000-0005-0000-0000-00005A890000}"/>
    <cellStyle name="SCUserDesc 2 4 6" xfId="27685" xr:uid="{00000000-0005-0000-0000-00005B890000}"/>
    <cellStyle name="SCUserDesc 2 4 7" xfId="11308" xr:uid="{00000000-0005-0000-0000-00005C890000}"/>
    <cellStyle name="SCUserDesc 2 5" xfId="18446" xr:uid="{00000000-0005-0000-0000-00005D890000}"/>
    <cellStyle name="SCUserDesc 2 5 2" xfId="24221" xr:uid="{00000000-0005-0000-0000-00005E890000}"/>
    <cellStyle name="SCUserDesc 2 5 3" xfId="31922" xr:uid="{00000000-0005-0000-0000-00005F890000}"/>
    <cellStyle name="SCUserDesc 2 6" xfId="18516" xr:uid="{00000000-0005-0000-0000-000060890000}"/>
    <cellStyle name="SCUserDesc 2 6 2" xfId="24291" xr:uid="{00000000-0005-0000-0000-000061890000}"/>
    <cellStyle name="SCUserDesc 2 6 3" xfId="31992" xr:uid="{00000000-0005-0000-0000-000062890000}"/>
    <cellStyle name="SCUserDesc 2 7" xfId="14780" xr:uid="{00000000-0005-0000-0000-000063890000}"/>
    <cellStyle name="SCUserDesc 2 7 2" xfId="28691" xr:uid="{00000000-0005-0000-0000-000064890000}"/>
    <cellStyle name="SCUserDesc 2 8" xfId="21033" xr:uid="{00000000-0005-0000-0000-000065890000}"/>
    <cellStyle name="SCUserDesc 2 8 2" xfId="34496" xr:uid="{00000000-0005-0000-0000-000066890000}"/>
    <cellStyle name="SCUserDesc 2 9" xfId="26787" xr:uid="{00000000-0005-0000-0000-000067890000}"/>
    <cellStyle name="SCUserDesc 3" xfId="5197" xr:uid="{00000000-0005-0000-0000-000068890000}"/>
    <cellStyle name="SCUserDesc 3 2" xfId="5929" xr:uid="{00000000-0005-0000-0000-000069890000}"/>
    <cellStyle name="SCUserDesc 3 2 2" xfId="7016" xr:uid="{00000000-0005-0000-0000-00006A890000}"/>
    <cellStyle name="SCUserDesc 3 2 2 2" xfId="20312" xr:uid="{00000000-0005-0000-0000-00006B890000}"/>
    <cellStyle name="SCUserDesc 3 2 2 2 2" xfId="26082" xr:uid="{00000000-0005-0000-0000-00006C890000}"/>
    <cellStyle name="SCUserDesc 3 2 2 2 3" xfId="33785" xr:uid="{00000000-0005-0000-0000-00006D890000}"/>
    <cellStyle name="SCUserDesc 3 2 2 3" xfId="17765" xr:uid="{00000000-0005-0000-0000-00006E890000}"/>
    <cellStyle name="SCUserDesc 3 2 2 3 2" xfId="23580" xr:uid="{00000000-0005-0000-0000-00006F890000}"/>
    <cellStyle name="SCUserDesc 3 2 2 3 2 2" xfId="37043" xr:uid="{00000000-0005-0000-0000-000070890000}"/>
    <cellStyle name="SCUserDesc 3 2 2 3 3" xfId="31271" xr:uid="{00000000-0005-0000-0000-000071890000}"/>
    <cellStyle name="SCUserDesc 3 2 2 4" xfId="16844" xr:uid="{00000000-0005-0000-0000-000072890000}"/>
    <cellStyle name="SCUserDesc 3 2 2 4 2" xfId="30397" xr:uid="{00000000-0005-0000-0000-000073890000}"/>
    <cellStyle name="SCUserDesc 3 2 2 5" xfId="22720" xr:uid="{00000000-0005-0000-0000-000074890000}"/>
    <cellStyle name="SCUserDesc 3 2 2 5 2" xfId="36183" xr:uid="{00000000-0005-0000-0000-000075890000}"/>
    <cellStyle name="SCUserDesc 3 2 2 6" xfId="28472" xr:uid="{00000000-0005-0000-0000-000076890000}"/>
    <cellStyle name="SCUserDesc 3 2 2 7" xfId="11870" xr:uid="{00000000-0005-0000-0000-000077890000}"/>
    <cellStyle name="SCUserDesc 3 2 3" xfId="19363" xr:uid="{00000000-0005-0000-0000-000078890000}"/>
    <cellStyle name="SCUserDesc 3 2 3 2" xfId="25134" xr:uid="{00000000-0005-0000-0000-000079890000}"/>
    <cellStyle name="SCUserDesc 3 2 3 3" xfId="32836" xr:uid="{00000000-0005-0000-0000-00007A890000}"/>
    <cellStyle name="SCUserDesc 3 2 4" xfId="17572" xr:uid="{00000000-0005-0000-0000-00007B890000}"/>
    <cellStyle name="SCUserDesc 3 2 4 2" xfId="23391" xr:uid="{00000000-0005-0000-0000-00007C890000}"/>
    <cellStyle name="SCUserDesc 3 2 4 2 2" xfId="36854" xr:uid="{00000000-0005-0000-0000-00007D890000}"/>
    <cellStyle name="SCUserDesc 3 2 4 3" xfId="31081" xr:uid="{00000000-0005-0000-0000-00007E890000}"/>
    <cellStyle name="SCUserDesc 3 2 5" xfId="15758" xr:uid="{00000000-0005-0000-0000-00007F890000}"/>
    <cellStyle name="SCUserDesc 3 2 5 2" xfId="29499" xr:uid="{00000000-0005-0000-0000-000080890000}"/>
    <cellStyle name="SCUserDesc 3 2 6" xfId="21821" xr:uid="{00000000-0005-0000-0000-000081890000}"/>
    <cellStyle name="SCUserDesc 3 2 6 2" xfId="35284" xr:uid="{00000000-0005-0000-0000-000082890000}"/>
    <cellStyle name="SCUserDesc 3 2 7" xfId="27573" xr:uid="{00000000-0005-0000-0000-000083890000}"/>
    <cellStyle name="SCUserDesc 3 2 8" xfId="11209" xr:uid="{00000000-0005-0000-0000-000084890000}"/>
    <cellStyle name="SCUserDesc 3 3" xfId="6286" xr:uid="{00000000-0005-0000-0000-000085890000}"/>
    <cellStyle name="SCUserDesc 3 3 2" xfId="19657" xr:uid="{00000000-0005-0000-0000-000086890000}"/>
    <cellStyle name="SCUserDesc 3 3 2 2" xfId="25427" xr:uid="{00000000-0005-0000-0000-000087890000}"/>
    <cellStyle name="SCUserDesc 3 3 2 3" xfId="33130" xr:uid="{00000000-0005-0000-0000-000088890000}"/>
    <cellStyle name="SCUserDesc 3 3 3" xfId="17116" xr:uid="{00000000-0005-0000-0000-000089890000}"/>
    <cellStyle name="SCUserDesc 3 3 3 2" xfId="22957" xr:uid="{00000000-0005-0000-0000-00008A890000}"/>
    <cellStyle name="SCUserDesc 3 3 3 2 2" xfId="36420" xr:uid="{00000000-0005-0000-0000-00008B890000}"/>
    <cellStyle name="SCUserDesc 3 3 3 3" xfId="30638" xr:uid="{00000000-0005-0000-0000-00008C890000}"/>
    <cellStyle name="SCUserDesc 3 3 4" xfId="16115" xr:uid="{00000000-0005-0000-0000-00008D890000}"/>
    <cellStyle name="SCUserDesc 3 3 4 2" xfId="29772" xr:uid="{00000000-0005-0000-0000-00008E890000}"/>
    <cellStyle name="SCUserDesc 3 3 5" xfId="22094" xr:uid="{00000000-0005-0000-0000-00008F890000}"/>
    <cellStyle name="SCUserDesc 3 3 5 2" xfId="35557" xr:uid="{00000000-0005-0000-0000-000090890000}"/>
    <cellStyle name="SCUserDesc 3 3 6" xfId="27846" xr:uid="{00000000-0005-0000-0000-000091890000}"/>
    <cellStyle name="SCUserDesc 3 3 7" xfId="11414" xr:uid="{00000000-0005-0000-0000-000092890000}"/>
    <cellStyle name="SCUserDesc 3 4" xfId="18704" xr:uid="{00000000-0005-0000-0000-000093890000}"/>
    <cellStyle name="SCUserDesc 3 4 2" xfId="24476" xr:uid="{00000000-0005-0000-0000-000094890000}"/>
    <cellStyle name="SCUserDesc 3 4 3" xfId="32178" xr:uid="{00000000-0005-0000-0000-000095890000}"/>
    <cellStyle name="SCUserDesc 3 5" xfId="18532" xr:uid="{00000000-0005-0000-0000-000096890000}"/>
    <cellStyle name="SCUserDesc 3 5 2" xfId="24305" xr:uid="{00000000-0005-0000-0000-000097890000}"/>
    <cellStyle name="SCUserDesc 3 5 3" xfId="32006" xr:uid="{00000000-0005-0000-0000-000098890000}"/>
    <cellStyle name="SCUserDesc 3 6" xfId="15027" xr:uid="{00000000-0005-0000-0000-000099890000}"/>
    <cellStyle name="SCUserDesc 3 6 2" xfId="28872" xr:uid="{00000000-0005-0000-0000-00009A890000}"/>
    <cellStyle name="SCUserDesc 3 7" xfId="21193" xr:uid="{00000000-0005-0000-0000-00009B890000}"/>
    <cellStyle name="SCUserDesc 3 7 2" xfId="34656" xr:uid="{00000000-0005-0000-0000-00009C890000}"/>
    <cellStyle name="SCUserDesc 3 8" xfId="26947" xr:uid="{00000000-0005-0000-0000-00009D890000}"/>
    <cellStyle name="SCUserDesc 3 9" xfId="10751" xr:uid="{00000000-0005-0000-0000-00009E890000}"/>
    <cellStyle name="SCUserDesc 4" xfId="5285" xr:uid="{00000000-0005-0000-0000-00009F890000}"/>
    <cellStyle name="SCUserDesc 4 2" xfId="6372" xr:uid="{00000000-0005-0000-0000-0000A0890000}"/>
    <cellStyle name="SCUserDesc 4 2 2" xfId="19738" xr:uid="{00000000-0005-0000-0000-0000A1890000}"/>
    <cellStyle name="SCUserDesc 4 2 2 2" xfId="25508" xr:uid="{00000000-0005-0000-0000-0000A2890000}"/>
    <cellStyle name="SCUserDesc 4 2 2 3" xfId="33211" xr:uid="{00000000-0005-0000-0000-0000A3890000}"/>
    <cellStyle name="SCUserDesc 4 2 3" xfId="18178" xr:uid="{00000000-0005-0000-0000-0000A4890000}"/>
    <cellStyle name="SCUserDesc 4 2 3 2" xfId="23976" xr:uid="{00000000-0005-0000-0000-0000A5890000}"/>
    <cellStyle name="SCUserDesc 4 2 3 3" xfId="31674" xr:uid="{00000000-0005-0000-0000-0000A6890000}"/>
    <cellStyle name="SCUserDesc 4 2 4" xfId="16201" xr:uid="{00000000-0005-0000-0000-0000A7890000}"/>
    <cellStyle name="SCUserDesc 4 2 4 2" xfId="29848" xr:uid="{00000000-0005-0000-0000-0000A8890000}"/>
    <cellStyle name="SCUserDesc 4 2 5" xfId="22170" xr:uid="{00000000-0005-0000-0000-0000A9890000}"/>
    <cellStyle name="SCUserDesc 4 2 5 2" xfId="35633" xr:uid="{00000000-0005-0000-0000-0000AA890000}"/>
    <cellStyle name="SCUserDesc 4 2 6" xfId="27922" xr:uid="{00000000-0005-0000-0000-0000AB890000}"/>
    <cellStyle name="SCUserDesc 4 2 7" xfId="11484" xr:uid="{00000000-0005-0000-0000-0000AC890000}"/>
    <cellStyle name="SCUserDesc 4 3" xfId="18786" xr:uid="{00000000-0005-0000-0000-0000AD890000}"/>
    <cellStyle name="SCUserDesc 4 3 2" xfId="24558" xr:uid="{00000000-0005-0000-0000-0000AE890000}"/>
    <cellStyle name="SCUserDesc 4 3 3" xfId="32260" xr:uid="{00000000-0005-0000-0000-0000AF890000}"/>
    <cellStyle name="SCUserDesc 4 4" xfId="17627" xr:uid="{00000000-0005-0000-0000-0000B0890000}"/>
    <cellStyle name="SCUserDesc 4 4 2" xfId="23445" xr:uid="{00000000-0005-0000-0000-0000B1890000}"/>
    <cellStyle name="SCUserDesc 4 4 2 2" xfId="36908" xr:uid="{00000000-0005-0000-0000-0000B2890000}"/>
    <cellStyle name="SCUserDesc 4 4 3" xfId="31135" xr:uid="{00000000-0005-0000-0000-0000B3890000}"/>
    <cellStyle name="SCUserDesc 4 5" xfId="15115" xr:uid="{00000000-0005-0000-0000-0000B4890000}"/>
    <cellStyle name="SCUserDesc 4 5 2" xfId="28950" xr:uid="{00000000-0005-0000-0000-0000B5890000}"/>
    <cellStyle name="SCUserDesc 4 6" xfId="21271" xr:uid="{00000000-0005-0000-0000-0000B6890000}"/>
    <cellStyle name="SCUserDesc 4 6 2" xfId="34734" xr:uid="{00000000-0005-0000-0000-0000B7890000}"/>
    <cellStyle name="SCUserDesc 4 7" xfId="27023" xr:uid="{00000000-0005-0000-0000-0000B8890000}"/>
    <cellStyle name="SCUserDesc 4 8" xfId="10823" xr:uid="{00000000-0005-0000-0000-0000B9890000}"/>
    <cellStyle name="SCUserDesc 5" xfId="18220" xr:uid="{00000000-0005-0000-0000-0000BA890000}"/>
    <cellStyle name="SCUserDesc 5 2" xfId="24013" xr:uid="{00000000-0005-0000-0000-0000BB890000}"/>
    <cellStyle name="SCUserDesc 5 3" xfId="31712" xr:uid="{00000000-0005-0000-0000-0000BC890000}"/>
    <cellStyle name="SCUserDesc 6" xfId="20853" xr:uid="{00000000-0005-0000-0000-0000BD890000}"/>
    <cellStyle name="SCUserDesc 6 2" xfId="26613" xr:uid="{00000000-0005-0000-0000-0000BE890000}"/>
    <cellStyle name="SCUserDesc 6 3" xfId="34318" xr:uid="{00000000-0005-0000-0000-0000BF890000}"/>
    <cellStyle name="SCUserDesc 7" xfId="14259" xr:uid="{00000000-0005-0000-0000-0000C0890000}"/>
    <cellStyle name="SCUserDesc 7 2" xfId="28644" xr:uid="{00000000-0005-0000-0000-0000C1890000}"/>
    <cellStyle name="SCUserDesc 8" xfId="20991" xr:uid="{00000000-0005-0000-0000-0000C2890000}"/>
    <cellStyle name="SCUserDesc 8 2" xfId="34454" xr:uid="{00000000-0005-0000-0000-0000C3890000}"/>
    <cellStyle name="SCUserDesc 9" xfId="26748" xr:uid="{00000000-0005-0000-0000-0000C4890000}"/>
    <cellStyle name="SCUserRow" xfId="4059" xr:uid="{00000000-0005-0000-0000-0000C5890000}"/>
    <cellStyle name="SCUserRow 2" xfId="5538" xr:uid="{00000000-0005-0000-0000-0000C6890000}"/>
    <cellStyle name="SCUserRow 2 2" xfId="6625" xr:uid="{00000000-0005-0000-0000-0000C7890000}"/>
    <cellStyle name="SCUserRow 2 2 10" xfId="28145" xr:uid="{00000000-0005-0000-0000-0000C8890000}"/>
    <cellStyle name="SCUserRow 2 2 2" xfId="19967" xr:uid="{00000000-0005-0000-0000-0000C9890000}"/>
    <cellStyle name="SCUserRow 2 2 2 2" xfId="25737" xr:uid="{00000000-0005-0000-0000-0000CA890000}"/>
    <cellStyle name="SCUserRow 2 2 2 3" xfId="33440" xr:uid="{00000000-0005-0000-0000-0000CB890000}"/>
    <cellStyle name="SCUserRow 2 2 3" xfId="20754" xr:uid="{00000000-0005-0000-0000-0000CC890000}"/>
    <cellStyle name="SCUserRow 2 2 3 2" xfId="26517" xr:uid="{00000000-0005-0000-0000-0000CD890000}"/>
    <cellStyle name="SCUserRow 2 2 3 3" xfId="34222" xr:uid="{00000000-0005-0000-0000-0000CE890000}"/>
    <cellStyle name="SCUserRow 2 2 4" xfId="17871" xr:uid="{00000000-0005-0000-0000-0000CF890000}"/>
    <cellStyle name="SCUserRow 2 2 4 2" xfId="23682" xr:uid="{00000000-0005-0000-0000-0000D0890000}"/>
    <cellStyle name="SCUserRow 2 2 4 2 2" xfId="37145" xr:uid="{00000000-0005-0000-0000-0000D1890000}"/>
    <cellStyle name="SCUserRow 2 2 4 3" xfId="31375" xr:uid="{00000000-0005-0000-0000-0000D2890000}"/>
    <cellStyle name="SCUserRow 2 2 5" xfId="17463" xr:uid="{00000000-0005-0000-0000-0000D3890000}"/>
    <cellStyle name="SCUserRow 2 2 5 2" xfId="23287" xr:uid="{00000000-0005-0000-0000-0000D4890000}"/>
    <cellStyle name="SCUserRow 2 2 5 2 2" xfId="36750" xr:uid="{00000000-0005-0000-0000-0000D5890000}"/>
    <cellStyle name="SCUserRow 2 2 5 3" xfId="30975" xr:uid="{00000000-0005-0000-0000-0000D6890000}"/>
    <cellStyle name="SCUserRow 2 2 6" xfId="17300" xr:uid="{00000000-0005-0000-0000-0000D7890000}"/>
    <cellStyle name="SCUserRow 2 2 6 2" xfId="23129" xr:uid="{00000000-0005-0000-0000-0000D8890000}"/>
    <cellStyle name="SCUserRow 2 2 6 2 2" xfId="36592" xr:uid="{00000000-0005-0000-0000-0000D9890000}"/>
    <cellStyle name="SCUserRow 2 2 6 3" xfId="30816" xr:uid="{00000000-0005-0000-0000-0000DA890000}"/>
    <cellStyle name="SCUserRow 2 2 7" xfId="18475" xr:uid="{00000000-0005-0000-0000-0000DB890000}"/>
    <cellStyle name="SCUserRow 2 2 7 2" xfId="24250" xr:uid="{00000000-0005-0000-0000-0000DC890000}"/>
    <cellStyle name="SCUserRow 2 2 7 3" xfId="31951" xr:uid="{00000000-0005-0000-0000-0000DD890000}"/>
    <cellStyle name="SCUserRow 2 2 8" xfId="16453" xr:uid="{00000000-0005-0000-0000-0000DE890000}"/>
    <cellStyle name="SCUserRow 2 2 8 2" xfId="30070" xr:uid="{00000000-0005-0000-0000-0000DF890000}"/>
    <cellStyle name="SCUserRow 2 2 9" xfId="22393" xr:uid="{00000000-0005-0000-0000-0000E0890000}"/>
    <cellStyle name="SCUserRow 2 2 9 2" xfId="35856" xr:uid="{00000000-0005-0000-0000-0000E1890000}"/>
    <cellStyle name="SCUserRow 2 3" xfId="19018" xr:uid="{00000000-0005-0000-0000-0000E2890000}"/>
    <cellStyle name="SCUserRow 2 3 2" xfId="24790" xr:uid="{00000000-0005-0000-0000-0000E3890000}"/>
    <cellStyle name="SCUserRow 2 3 3" xfId="32492" xr:uid="{00000000-0005-0000-0000-0000E4890000}"/>
    <cellStyle name="SCUserRow 2 4" xfId="18533" xr:uid="{00000000-0005-0000-0000-0000E5890000}"/>
    <cellStyle name="SCUserRow 2 4 2" xfId="24306" xr:uid="{00000000-0005-0000-0000-0000E6890000}"/>
    <cellStyle name="SCUserRow 2 4 3" xfId="32007" xr:uid="{00000000-0005-0000-0000-0000E7890000}"/>
    <cellStyle name="SCUserRow 2 5" xfId="18125" xr:uid="{00000000-0005-0000-0000-0000E8890000}"/>
    <cellStyle name="SCUserRow 2 5 2" xfId="23926" xr:uid="{00000000-0005-0000-0000-0000E9890000}"/>
    <cellStyle name="SCUserRow 2 5 3" xfId="31623" xr:uid="{00000000-0005-0000-0000-0000EA890000}"/>
    <cellStyle name="SCUserRow 2 6" xfId="15367" xr:uid="{00000000-0005-0000-0000-0000EB890000}"/>
    <cellStyle name="SCUserRow 2 6 2" xfId="29172" xr:uid="{00000000-0005-0000-0000-0000EC890000}"/>
    <cellStyle name="SCUserRow 2 7" xfId="21494" xr:uid="{00000000-0005-0000-0000-0000ED890000}"/>
    <cellStyle name="SCUserRow 2 7 2" xfId="34957" xr:uid="{00000000-0005-0000-0000-0000EE890000}"/>
    <cellStyle name="SCUserRow 2 8" xfId="27246" xr:uid="{00000000-0005-0000-0000-0000EF890000}"/>
    <cellStyle name="SCUserRow 3" xfId="6027" xr:uid="{00000000-0005-0000-0000-0000F0890000}"/>
    <cellStyle name="SCUserRow 3 10" xfId="27642" xr:uid="{00000000-0005-0000-0000-0000F1890000}"/>
    <cellStyle name="SCUserRow 3 11" xfId="11270" xr:uid="{00000000-0005-0000-0000-0000F2890000}"/>
    <cellStyle name="SCUserRow 3 2" xfId="19440" xr:uid="{00000000-0005-0000-0000-0000F3890000}"/>
    <cellStyle name="SCUserRow 3 2 2" xfId="25210" xr:uid="{00000000-0005-0000-0000-0000F4890000}"/>
    <cellStyle name="SCUserRow 3 2 3" xfId="32913" xr:uid="{00000000-0005-0000-0000-0000F5890000}"/>
    <cellStyle name="SCUserRow 3 3" xfId="20600" xr:uid="{00000000-0005-0000-0000-0000F6890000}"/>
    <cellStyle name="SCUserRow 3 3 2" xfId="26364" xr:uid="{00000000-0005-0000-0000-0000F7890000}"/>
    <cellStyle name="SCUserRow 3 3 3" xfId="34069" xr:uid="{00000000-0005-0000-0000-0000F8890000}"/>
    <cellStyle name="SCUserRow 3 4" xfId="17763" xr:uid="{00000000-0005-0000-0000-0000F9890000}"/>
    <cellStyle name="SCUserRow 3 4 2" xfId="23578" xr:uid="{00000000-0005-0000-0000-0000FA890000}"/>
    <cellStyle name="SCUserRow 3 4 2 2" xfId="37041" xr:uid="{00000000-0005-0000-0000-0000FB890000}"/>
    <cellStyle name="SCUserRow 3 4 3" xfId="31269" xr:uid="{00000000-0005-0000-0000-0000FC890000}"/>
    <cellStyle name="SCUserRow 3 5" xfId="17728" xr:uid="{00000000-0005-0000-0000-0000FD890000}"/>
    <cellStyle name="SCUserRow 3 5 2" xfId="23543" xr:uid="{00000000-0005-0000-0000-0000FE890000}"/>
    <cellStyle name="SCUserRow 3 5 2 2" xfId="37006" xr:uid="{00000000-0005-0000-0000-0000FF890000}"/>
    <cellStyle name="SCUserRow 3 5 3" xfId="31234" xr:uid="{00000000-0005-0000-0000-0000008A0000}"/>
    <cellStyle name="SCUserRow 3 6" xfId="20710" xr:uid="{00000000-0005-0000-0000-0000018A0000}"/>
    <cellStyle name="SCUserRow 3 6 2" xfId="26473" xr:uid="{00000000-0005-0000-0000-0000028A0000}"/>
    <cellStyle name="SCUserRow 3 6 3" xfId="34178" xr:uid="{00000000-0005-0000-0000-0000038A0000}"/>
    <cellStyle name="SCUserRow 3 7" xfId="17592" xr:uid="{00000000-0005-0000-0000-0000048A0000}"/>
    <cellStyle name="SCUserRow 3 7 2" xfId="23410" xr:uid="{00000000-0005-0000-0000-0000058A0000}"/>
    <cellStyle name="SCUserRow 3 7 2 2" xfId="36873" xr:uid="{00000000-0005-0000-0000-0000068A0000}"/>
    <cellStyle name="SCUserRow 3 7 3" xfId="31100" xr:uid="{00000000-0005-0000-0000-0000078A0000}"/>
    <cellStyle name="SCUserRow 3 8" xfId="15856" xr:uid="{00000000-0005-0000-0000-0000088A0000}"/>
    <cellStyle name="SCUserRow 3 8 2" xfId="29568" xr:uid="{00000000-0005-0000-0000-0000098A0000}"/>
    <cellStyle name="SCUserRow 3 9" xfId="21890" xr:uid="{00000000-0005-0000-0000-00000A8A0000}"/>
    <cellStyle name="SCUserRow 3 9 2" xfId="35353" xr:uid="{00000000-0005-0000-0000-00000B8A0000}"/>
    <cellStyle name="SDEntry" xfId="417" xr:uid="{00000000-0005-0000-0000-00000C8A0000}"/>
    <cellStyle name="SDEntry 2" xfId="916" xr:uid="{00000000-0005-0000-0000-00000D8A0000}"/>
    <cellStyle name="SDHeader" xfId="418" xr:uid="{00000000-0005-0000-0000-00000E8A0000}"/>
    <cellStyle name="SDHeader 2" xfId="4060" xr:uid="{00000000-0005-0000-0000-00000F8A0000}"/>
    <cellStyle name="SECategory" xfId="4061" xr:uid="{00000000-0005-0000-0000-0000108A0000}"/>
    <cellStyle name="SEEntry" xfId="419" xr:uid="{00000000-0005-0000-0000-0000118A0000}"/>
    <cellStyle name="SEFormula" xfId="420" xr:uid="{00000000-0005-0000-0000-0000128A0000}"/>
    <cellStyle name="SEFormula 2" xfId="4062" xr:uid="{00000000-0005-0000-0000-0000138A0000}"/>
    <cellStyle name="SEFormula 2 2" xfId="5198" xr:uid="{00000000-0005-0000-0000-0000148A0000}"/>
    <cellStyle name="SEFormula 2 2 10" xfId="10752" xr:uid="{00000000-0005-0000-0000-0000158A0000}"/>
    <cellStyle name="SEFormula 2 2 2" xfId="5765" xr:uid="{00000000-0005-0000-0000-0000168A0000}"/>
    <cellStyle name="SEFormula 2 2 2 2" xfId="6852" xr:uid="{00000000-0005-0000-0000-0000178A0000}"/>
    <cellStyle name="SEFormula 2 2 2 2 2" xfId="20155" xr:uid="{00000000-0005-0000-0000-0000188A0000}"/>
    <cellStyle name="SEFormula 2 2 2 2 2 2" xfId="25925" xr:uid="{00000000-0005-0000-0000-0000198A0000}"/>
    <cellStyle name="SEFormula 2 2 2 2 2 3" xfId="33628" xr:uid="{00000000-0005-0000-0000-00001A8A0000}"/>
    <cellStyle name="SEFormula 2 2 2 2 3" xfId="16993" xr:uid="{00000000-0005-0000-0000-00001B8A0000}"/>
    <cellStyle name="SEFormula 2 2 2 2 3 2" xfId="22841" xr:uid="{00000000-0005-0000-0000-00001C8A0000}"/>
    <cellStyle name="SEFormula 2 2 2 2 3 2 2" xfId="36304" xr:uid="{00000000-0005-0000-0000-00001D8A0000}"/>
    <cellStyle name="SEFormula 2 2 2 2 3 3" xfId="30521" xr:uid="{00000000-0005-0000-0000-00001E8A0000}"/>
    <cellStyle name="SEFormula 2 2 2 2 4" xfId="16680" xr:uid="{00000000-0005-0000-0000-00001F8A0000}"/>
    <cellStyle name="SEFormula 2 2 2 2 4 2" xfId="30242" xr:uid="{00000000-0005-0000-0000-0000208A0000}"/>
    <cellStyle name="SEFormula 2 2 2 2 5" xfId="22565" xr:uid="{00000000-0005-0000-0000-0000218A0000}"/>
    <cellStyle name="SEFormula 2 2 2 2 5 2" xfId="36028" xr:uid="{00000000-0005-0000-0000-0000228A0000}"/>
    <cellStyle name="SEFormula 2 2 2 2 6" xfId="28317" xr:uid="{00000000-0005-0000-0000-0000238A0000}"/>
    <cellStyle name="SEFormula 2 2 2 2 7" xfId="11759" xr:uid="{00000000-0005-0000-0000-0000248A0000}"/>
    <cellStyle name="SEFormula 2 2 2 3" xfId="19206" xr:uid="{00000000-0005-0000-0000-0000258A0000}"/>
    <cellStyle name="SEFormula 2 2 2 3 2" xfId="24977" xr:uid="{00000000-0005-0000-0000-0000268A0000}"/>
    <cellStyle name="SEFormula 2 2 2 3 3" xfId="32679" xr:uid="{00000000-0005-0000-0000-0000278A0000}"/>
    <cellStyle name="SEFormula 2 2 2 4" xfId="19005" xr:uid="{00000000-0005-0000-0000-0000288A0000}"/>
    <cellStyle name="SEFormula 2 2 2 4 2" xfId="24777" xr:uid="{00000000-0005-0000-0000-0000298A0000}"/>
    <cellStyle name="SEFormula 2 2 2 4 3" xfId="32479" xr:uid="{00000000-0005-0000-0000-00002A8A0000}"/>
    <cellStyle name="SEFormula 2 2 2 5" xfId="15594" xr:uid="{00000000-0005-0000-0000-00002B8A0000}"/>
    <cellStyle name="SEFormula 2 2 2 5 2" xfId="29344" xr:uid="{00000000-0005-0000-0000-00002C8A0000}"/>
    <cellStyle name="SEFormula 2 2 2 6" xfId="21666" xr:uid="{00000000-0005-0000-0000-00002D8A0000}"/>
    <cellStyle name="SEFormula 2 2 2 6 2" xfId="35129" xr:uid="{00000000-0005-0000-0000-00002E8A0000}"/>
    <cellStyle name="SEFormula 2 2 2 7" xfId="27418" xr:uid="{00000000-0005-0000-0000-00002F8A0000}"/>
    <cellStyle name="SEFormula 2 2 2 8" xfId="11098" xr:uid="{00000000-0005-0000-0000-0000308A0000}"/>
    <cellStyle name="SEFormula 2 2 3" xfId="5930" xr:uid="{00000000-0005-0000-0000-0000318A0000}"/>
    <cellStyle name="SEFormula 2 2 3 2" xfId="7017" xr:uid="{00000000-0005-0000-0000-0000328A0000}"/>
    <cellStyle name="SEFormula 2 2 3 2 2" xfId="20313" xr:uid="{00000000-0005-0000-0000-0000338A0000}"/>
    <cellStyle name="SEFormula 2 2 3 2 2 2" xfId="26083" xr:uid="{00000000-0005-0000-0000-0000348A0000}"/>
    <cellStyle name="SEFormula 2 2 3 2 2 3" xfId="33786" xr:uid="{00000000-0005-0000-0000-0000358A0000}"/>
    <cellStyle name="SEFormula 2 2 3 2 3" xfId="16989" xr:uid="{00000000-0005-0000-0000-0000368A0000}"/>
    <cellStyle name="SEFormula 2 2 3 2 3 2" xfId="22838" xr:uid="{00000000-0005-0000-0000-0000378A0000}"/>
    <cellStyle name="SEFormula 2 2 3 2 3 2 2" xfId="36301" xr:uid="{00000000-0005-0000-0000-0000388A0000}"/>
    <cellStyle name="SEFormula 2 2 3 2 3 3" xfId="30517" xr:uid="{00000000-0005-0000-0000-0000398A0000}"/>
    <cellStyle name="SEFormula 2 2 3 2 4" xfId="16845" xr:uid="{00000000-0005-0000-0000-00003A8A0000}"/>
    <cellStyle name="SEFormula 2 2 3 2 4 2" xfId="30398" xr:uid="{00000000-0005-0000-0000-00003B8A0000}"/>
    <cellStyle name="SEFormula 2 2 3 2 5" xfId="22721" xr:uid="{00000000-0005-0000-0000-00003C8A0000}"/>
    <cellStyle name="SEFormula 2 2 3 2 5 2" xfId="36184" xr:uid="{00000000-0005-0000-0000-00003D8A0000}"/>
    <cellStyle name="SEFormula 2 2 3 2 6" xfId="28473" xr:uid="{00000000-0005-0000-0000-00003E8A0000}"/>
    <cellStyle name="SEFormula 2 2 3 2 7" xfId="11871" xr:uid="{00000000-0005-0000-0000-00003F8A0000}"/>
    <cellStyle name="SEFormula 2 2 3 3" xfId="19364" xr:uid="{00000000-0005-0000-0000-0000408A0000}"/>
    <cellStyle name="SEFormula 2 2 3 3 2" xfId="25135" xr:uid="{00000000-0005-0000-0000-0000418A0000}"/>
    <cellStyle name="SEFormula 2 2 3 3 3" xfId="32837" xr:uid="{00000000-0005-0000-0000-0000428A0000}"/>
    <cellStyle name="SEFormula 2 2 3 4" xfId="18129" xr:uid="{00000000-0005-0000-0000-0000438A0000}"/>
    <cellStyle name="SEFormula 2 2 3 4 2" xfId="23930" xr:uid="{00000000-0005-0000-0000-0000448A0000}"/>
    <cellStyle name="SEFormula 2 2 3 4 3" xfId="31627" xr:uid="{00000000-0005-0000-0000-0000458A0000}"/>
    <cellStyle name="SEFormula 2 2 3 5" xfId="15759" xr:uid="{00000000-0005-0000-0000-0000468A0000}"/>
    <cellStyle name="SEFormula 2 2 3 5 2" xfId="29500" xr:uid="{00000000-0005-0000-0000-0000478A0000}"/>
    <cellStyle name="SEFormula 2 2 3 6" xfId="21822" xr:uid="{00000000-0005-0000-0000-0000488A0000}"/>
    <cellStyle name="SEFormula 2 2 3 6 2" xfId="35285" xr:uid="{00000000-0005-0000-0000-0000498A0000}"/>
    <cellStyle name="SEFormula 2 2 3 7" xfId="27574" xr:uid="{00000000-0005-0000-0000-00004A8A0000}"/>
    <cellStyle name="SEFormula 2 2 3 8" xfId="11210" xr:uid="{00000000-0005-0000-0000-00004B8A0000}"/>
    <cellStyle name="SEFormula 2 2 4" xfId="6287" xr:uid="{00000000-0005-0000-0000-00004C8A0000}"/>
    <cellStyle name="SEFormula 2 2 4 2" xfId="19658" xr:uid="{00000000-0005-0000-0000-00004D8A0000}"/>
    <cellStyle name="SEFormula 2 2 4 2 2" xfId="25428" xr:uid="{00000000-0005-0000-0000-00004E8A0000}"/>
    <cellStyle name="SEFormula 2 2 4 2 3" xfId="33131" xr:uid="{00000000-0005-0000-0000-00004F8A0000}"/>
    <cellStyle name="SEFormula 2 2 4 3" xfId="17823" xr:uid="{00000000-0005-0000-0000-0000508A0000}"/>
    <cellStyle name="SEFormula 2 2 4 3 2" xfId="23637" xr:uid="{00000000-0005-0000-0000-0000518A0000}"/>
    <cellStyle name="SEFormula 2 2 4 3 2 2" xfId="37100" xr:uid="{00000000-0005-0000-0000-0000528A0000}"/>
    <cellStyle name="SEFormula 2 2 4 3 3" xfId="31329" xr:uid="{00000000-0005-0000-0000-0000538A0000}"/>
    <cellStyle name="SEFormula 2 2 4 4" xfId="16116" xr:uid="{00000000-0005-0000-0000-0000548A0000}"/>
    <cellStyle name="SEFormula 2 2 4 4 2" xfId="29773" xr:uid="{00000000-0005-0000-0000-0000558A0000}"/>
    <cellStyle name="SEFormula 2 2 4 5" xfId="22095" xr:uid="{00000000-0005-0000-0000-0000568A0000}"/>
    <cellStyle name="SEFormula 2 2 4 5 2" xfId="35558" xr:uid="{00000000-0005-0000-0000-0000578A0000}"/>
    <cellStyle name="SEFormula 2 2 4 6" xfId="27847" xr:uid="{00000000-0005-0000-0000-0000588A0000}"/>
    <cellStyle name="SEFormula 2 2 4 7" xfId="11415" xr:uid="{00000000-0005-0000-0000-0000598A0000}"/>
    <cellStyle name="SEFormula 2 2 5" xfId="18705" xr:uid="{00000000-0005-0000-0000-00005A8A0000}"/>
    <cellStyle name="SEFormula 2 2 5 2" xfId="24477" xr:uid="{00000000-0005-0000-0000-00005B8A0000}"/>
    <cellStyle name="SEFormula 2 2 5 3" xfId="32179" xr:uid="{00000000-0005-0000-0000-00005C8A0000}"/>
    <cellStyle name="SEFormula 2 2 6" xfId="20403" xr:uid="{00000000-0005-0000-0000-00005D8A0000}"/>
    <cellStyle name="SEFormula 2 2 6 2" xfId="26172" xr:uid="{00000000-0005-0000-0000-00005E8A0000}"/>
    <cellStyle name="SEFormula 2 2 6 3" xfId="33876" xr:uid="{00000000-0005-0000-0000-00005F8A0000}"/>
    <cellStyle name="SEFormula 2 2 7" xfId="15028" xr:uid="{00000000-0005-0000-0000-0000608A0000}"/>
    <cellStyle name="SEFormula 2 2 7 2" xfId="28873" xr:uid="{00000000-0005-0000-0000-0000618A0000}"/>
    <cellStyle name="SEFormula 2 2 8" xfId="21194" xr:uid="{00000000-0005-0000-0000-0000628A0000}"/>
    <cellStyle name="SEFormula 2 2 8 2" xfId="34657" xr:uid="{00000000-0005-0000-0000-0000638A0000}"/>
    <cellStyle name="SEFormula 2 2 9" xfId="26948" xr:uid="{00000000-0005-0000-0000-0000648A0000}"/>
    <cellStyle name="SEFormula 2 3" xfId="5539" xr:uid="{00000000-0005-0000-0000-0000658A0000}"/>
    <cellStyle name="SEFormula 2 3 2" xfId="6626" xr:uid="{00000000-0005-0000-0000-0000668A0000}"/>
    <cellStyle name="SEFormula 2 3 2 2" xfId="19968" xr:uid="{00000000-0005-0000-0000-0000678A0000}"/>
    <cellStyle name="SEFormula 2 3 2 2 2" xfId="25738" xr:uid="{00000000-0005-0000-0000-0000688A0000}"/>
    <cellStyle name="SEFormula 2 3 2 2 3" xfId="33441" xr:uid="{00000000-0005-0000-0000-0000698A0000}"/>
    <cellStyle name="SEFormula 2 3 2 3" xfId="17337" xr:uid="{00000000-0005-0000-0000-00006A8A0000}"/>
    <cellStyle name="SEFormula 2 3 2 3 2" xfId="23166" xr:uid="{00000000-0005-0000-0000-00006B8A0000}"/>
    <cellStyle name="SEFormula 2 3 2 3 2 2" xfId="36629" xr:uid="{00000000-0005-0000-0000-00006C8A0000}"/>
    <cellStyle name="SEFormula 2 3 2 3 3" xfId="30853" xr:uid="{00000000-0005-0000-0000-00006D8A0000}"/>
    <cellStyle name="SEFormula 2 3 2 4" xfId="16454" xr:uid="{00000000-0005-0000-0000-00006E8A0000}"/>
    <cellStyle name="SEFormula 2 3 2 4 2" xfId="30071" xr:uid="{00000000-0005-0000-0000-00006F8A0000}"/>
    <cellStyle name="SEFormula 2 3 2 5" xfId="22394" xr:uid="{00000000-0005-0000-0000-0000708A0000}"/>
    <cellStyle name="SEFormula 2 3 2 5 2" xfId="35857" xr:uid="{00000000-0005-0000-0000-0000718A0000}"/>
    <cellStyle name="SEFormula 2 3 2 6" xfId="28146" xr:uid="{00000000-0005-0000-0000-0000728A0000}"/>
    <cellStyle name="SEFormula 2 3 2 7" xfId="11642" xr:uid="{00000000-0005-0000-0000-0000738A0000}"/>
    <cellStyle name="SEFormula 2 3 3" xfId="19019" xr:uid="{00000000-0005-0000-0000-0000748A0000}"/>
    <cellStyle name="SEFormula 2 3 3 2" xfId="24791" xr:uid="{00000000-0005-0000-0000-0000758A0000}"/>
    <cellStyle name="SEFormula 2 3 3 3" xfId="32493" xr:uid="{00000000-0005-0000-0000-0000768A0000}"/>
    <cellStyle name="SEFormula 2 3 4" xfId="20790" xr:uid="{00000000-0005-0000-0000-0000778A0000}"/>
    <cellStyle name="SEFormula 2 3 4 2" xfId="26551" xr:uid="{00000000-0005-0000-0000-0000788A0000}"/>
    <cellStyle name="SEFormula 2 3 4 3" xfId="34256" xr:uid="{00000000-0005-0000-0000-0000798A0000}"/>
    <cellStyle name="SEFormula 2 3 5" xfId="15368" xr:uid="{00000000-0005-0000-0000-00007A8A0000}"/>
    <cellStyle name="SEFormula 2 3 5 2" xfId="29173" xr:uid="{00000000-0005-0000-0000-00007B8A0000}"/>
    <cellStyle name="SEFormula 2 3 6" xfId="21495" xr:uid="{00000000-0005-0000-0000-00007C8A0000}"/>
    <cellStyle name="SEFormula 2 3 6 2" xfId="34958" xr:uid="{00000000-0005-0000-0000-00007D8A0000}"/>
    <cellStyle name="SEFormula 2 3 7" xfId="27247" xr:uid="{00000000-0005-0000-0000-00007E8A0000}"/>
    <cellStyle name="SEFormula 2 3 8" xfId="10981" xr:uid="{00000000-0005-0000-0000-00007F8A0000}"/>
    <cellStyle name="SEFormula 2 4" xfId="14260" xr:uid="{00000000-0005-0000-0000-0000808A0000}"/>
    <cellStyle name="SEFormula 2 5" xfId="10077" xr:uid="{00000000-0005-0000-0000-0000818A0000}"/>
    <cellStyle name="SEFormula 3" xfId="4739" xr:uid="{00000000-0005-0000-0000-0000828A0000}"/>
    <cellStyle name="SEFormula 3 10" xfId="10612" xr:uid="{00000000-0005-0000-0000-0000838A0000}"/>
    <cellStyle name="SEFormula 3 2" xfId="5252" xr:uid="{00000000-0005-0000-0000-0000848A0000}"/>
    <cellStyle name="SEFormula 3 2 2" xfId="5974" xr:uid="{00000000-0005-0000-0000-0000858A0000}"/>
    <cellStyle name="SEFormula 3 2 2 2" xfId="7061" xr:uid="{00000000-0005-0000-0000-0000868A0000}"/>
    <cellStyle name="SEFormula 3 2 2 2 2" xfId="20357" xr:uid="{00000000-0005-0000-0000-0000878A0000}"/>
    <cellStyle name="SEFormula 3 2 2 2 2 2" xfId="26127" xr:uid="{00000000-0005-0000-0000-0000888A0000}"/>
    <cellStyle name="SEFormula 3 2 2 2 2 3" xfId="33830" xr:uid="{00000000-0005-0000-0000-0000898A0000}"/>
    <cellStyle name="SEFormula 3 2 2 2 3" xfId="20956" xr:uid="{00000000-0005-0000-0000-00008A8A0000}"/>
    <cellStyle name="SEFormula 3 2 2 2 3 2" xfId="26714" xr:uid="{00000000-0005-0000-0000-00008B8A0000}"/>
    <cellStyle name="SEFormula 3 2 2 2 3 3" xfId="34419" xr:uid="{00000000-0005-0000-0000-00008C8A0000}"/>
    <cellStyle name="SEFormula 3 2 2 2 4" xfId="16889" xr:uid="{00000000-0005-0000-0000-00008D8A0000}"/>
    <cellStyle name="SEFormula 3 2 2 2 4 2" xfId="30442" xr:uid="{00000000-0005-0000-0000-00008E8A0000}"/>
    <cellStyle name="SEFormula 3 2 2 2 5" xfId="22765" xr:uid="{00000000-0005-0000-0000-00008F8A0000}"/>
    <cellStyle name="SEFormula 3 2 2 2 5 2" xfId="36228" xr:uid="{00000000-0005-0000-0000-0000908A0000}"/>
    <cellStyle name="SEFormula 3 2 2 2 6" xfId="28517" xr:uid="{00000000-0005-0000-0000-0000918A0000}"/>
    <cellStyle name="SEFormula 3 2 2 2 7" xfId="11908" xr:uid="{00000000-0005-0000-0000-0000928A0000}"/>
    <cellStyle name="SEFormula 3 2 2 3" xfId="19408" xr:uid="{00000000-0005-0000-0000-0000938A0000}"/>
    <cellStyle name="SEFormula 3 2 2 3 2" xfId="25179" xr:uid="{00000000-0005-0000-0000-0000948A0000}"/>
    <cellStyle name="SEFormula 3 2 2 3 3" xfId="32881" xr:uid="{00000000-0005-0000-0000-0000958A0000}"/>
    <cellStyle name="SEFormula 3 2 2 4" xfId="17595" xr:uid="{00000000-0005-0000-0000-0000968A0000}"/>
    <cellStyle name="SEFormula 3 2 2 4 2" xfId="23413" xr:uid="{00000000-0005-0000-0000-0000978A0000}"/>
    <cellStyle name="SEFormula 3 2 2 4 2 2" xfId="36876" xr:uid="{00000000-0005-0000-0000-0000988A0000}"/>
    <cellStyle name="SEFormula 3 2 2 4 3" xfId="31103" xr:uid="{00000000-0005-0000-0000-0000998A0000}"/>
    <cellStyle name="SEFormula 3 2 2 5" xfId="15803" xr:uid="{00000000-0005-0000-0000-00009A8A0000}"/>
    <cellStyle name="SEFormula 3 2 2 5 2" xfId="29544" xr:uid="{00000000-0005-0000-0000-00009B8A0000}"/>
    <cellStyle name="SEFormula 3 2 2 6" xfId="21866" xr:uid="{00000000-0005-0000-0000-00009C8A0000}"/>
    <cellStyle name="SEFormula 3 2 2 6 2" xfId="35329" xr:uid="{00000000-0005-0000-0000-00009D8A0000}"/>
    <cellStyle name="SEFormula 3 2 2 7" xfId="27618" xr:uid="{00000000-0005-0000-0000-00009E8A0000}"/>
    <cellStyle name="SEFormula 3 2 2 8" xfId="11247" xr:uid="{00000000-0005-0000-0000-00009F8A0000}"/>
    <cellStyle name="SEFormula 3 2 3" xfId="6339" xr:uid="{00000000-0005-0000-0000-0000A08A0000}"/>
    <cellStyle name="SEFormula 3 2 3 2" xfId="19706" xr:uid="{00000000-0005-0000-0000-0000A18A0000}"/>
    <cellStyle name="SEFormula 3 2 3 2 2" xfId="25476" xr:uid="{00000000-0005-0000-0000-0000A28A0000}"/>
    <cellStyle name="SEFormula 3 2 3 2 3" xfId="33179" xr:uid="{00000000-0005-0000-0000-0000A38A0000}"/>
    <cellStyle name="SEFormula 3 2 3 3" xfId="17978" xr:uid="{00000000-0005-0000-0000-0000A48A0000}"/>
    <cellStyle name="SEFormula 3 2 3 3 2" xfId="23786" xr:uid="{00000000-0005-0000-0000-0000A58A0000}"/>
    <cellStyle name="SEFormula 3 2 3 3 2 2" xfId="37249" xr:uid="{00000000-0005-0000-0000-0000A68A0000}"/>
    <cellStyle name="SEFormula 3 2 3 3 3" xfId="31482" xr:uid="{00000000-0005-0000-0000-0000A78A0000}"/>
    <cellStyle name="SEFormula 3 2 3 4" xfId="16168" xr:uid="{00000000-0005-0000-0000-0000A88A0000}"/>
    <cellStyle name="SEFormula 3 2 3 4 2" xfId="29817" xr:uid="{00000000-0005-0000-0000-0000A98A0000}"/>
    <cellStyle name="SEFormula 3 2 3 5" xfId="22139" xr:uid="{00000000-0005-0000-0000-0000AA8A0000}"/>
    <cellStyle name="SEFormula 3 2 3 5 2" xfId="35602" xr:uid="{00000000-0005-0000-0000-0000AB8A0000}"/>
    <cellStyle name="SEFormula 3 2 3 6" xfId="27891" xr:uid="{00000000-0005-0000-0000-0000AC8A0000}"/>
    <cellStyle name="SEFormula 3 2 3 7" xfId="11454" xr:uid="{00000000-0005-0000-0000-0000AD8A0000}"/>
    <cellStyle name="SEFormula 3 2 4" xfId="18755" xr:uid="{00000000-0005-0000-0000-0000AE8A0000}"/>
    <cellStyle name="SEFormula 3 2 4 2" xfId="24527" xr:uid="{00000000-0005-0000-0000-0000AF8A0000}"/>
    <cellStyle name="SEFormula 3 2 4 3" xfId="32229" xr:uid="{00000000-0005-0000-0000-0000B08A0000}"/>
    <cellStyle name="SEFormula 3 2 5" xfId="17817" xr:uid="{00000000-0005-0000-0000-0000B18A0000}"/>
    <cellStyle name="SEFormula 3 2 5 2" xfId="23631" xr:uid="{00000000-0005-0000-0000-0000B28A0000}"/>
    <cellStyle name="SEFormula 3 2 5 2 2" xfId="37094" xr:uid="{00000000-0005-0000-0000-0000B38A0000}"/>
    <cellStyle name="SEFormula 3 2 5 3" xfId="31323" xr:uid="{00000000-0005-0000-0000-0000B48A0000}"/>
    <cellStyle name="SEFormula 3 2 6" xfId="15082" xr:uid="{00000000-0005-0000-0000-0000B58A0000}"/>
    <cellStyle name="SEFormula 3 2 6 2" xfId="28919" xr:uid="{00000000-0005-0000-0000-0000B68A0000}"/>
    <cellStyle name="SEFormula 3 2 7" xfId="21240" xr:uid="{00000000-0005-0000-0000-0000B78A0000}"/>
    <cellStyle name="SEFormula 3 2 7 2" xfId="34703" xr:uid="{00000000-0005-0000-0000-0000B88A0000}"/>
    <cellStyle name="SEFormula 3 2 8" xfId="26992" xr:uid="{00000000-0005-0000-0000-0000B98A0000}"/>
    <cellStyle name="SEFormula 3 2 9" xfId="10793" xr:uid="{00000000-0005-0000-0000-0000BA8A0000}"/>
    <cellStyle name="SEFormula 3 3" xfId="5503" xr:uid="{00000000-0005-0000-0000-0000BB8A0000}"/>
    <cellStyle name="SEFormula 3 3 2" xfId="6590" xr:uid="{00000000-0005-0000-0000-0000BC8A0000}"/>
    <cellStyle name="SEFormula 3 3 2 2" xfId="19940" xr:uid="{00000000-0005-0000-0000-0000BD8A0000}"/>
    <cellStyle name="SEFormula 3 3 2 2 2" xfId="25710" xr:uid="{00000000-0005-0000-0000-0000BE8A0000}"/>
    <cellStyle name="SEFormula 3 3 2 2 3" xfId="33413" xr:uid="{00000000-0005-0000-0000-0000BF8A0000}"/>
    <cellStyle name="SEFormula 3 3 2 3" xfId="18474" xr:uid="{00000000-0005-0000-0000-0000C08A0000}"/>
    <cellStyle name="SEFormula 3 3 2 3 2" xfId="24249" xr:uid="{00000000-0005-0000-0000-0000C18A0000}"/>
    <cellStyle name="SEFormula 3 3 2 3 3" xfId="31950" xr:uid="{00000000-0005-0000-0000-0000C28A0000}"/>
    <cellStyle name="SEFormula 3 3 2 4" xfId="16419" xr:uid="{00000000-0005-0000-0000-0000C38A0000}"/>
    <cellStyle name="SEFormula 3 3 2 4 2" xfId="30045" xr:uid="{00000000-0005-0000-0000-0000C48A0000}"/>
    <cellStyle name="SEFormula 3 3 2 5" xfId="22367" xr:uid="{00000000-0005-0000-0000-0000C58A0000}"/>
    <cellStyle name="SEFormula 3 3 2 5 2" xfId="35830" xr:uid="{00000000-0005-0000-0000-0000C68A0000}"/>
    <cellStyle name="SEFormula 3 3 2 6" xfId="28119" xr:uid="{00000000-0005-0000-0000-0000C78A0000}"/>
    <cellStyle name="SEFormula 3 3 2 7" xfId="11619" xr:uid="{00000000-0005-0000-0000-0000C88A0000}"/>
    <cellStyle name="SEFormula 3 3 3" xfId="18989" xr:uid="{00000000-0005-0000-0000-0000C98A0000}"/>
    <cellStyle name="SEFormula 3 3 3 2" xfId="24761" xr:uid="{00000000-0005-0000-0000-0000CA8A0000}"/>
    <cellStyle name="SEFormula 3 3 3 3" xfId="32463" xr:uid="{00000000-0005-0000-0000-0000CB8A0000}"/>
    <cellStyle name="SEFormula 3 3 4" xfId="20794" xr:uid="{00000000-0005-0000-0000-0000CC8A0000}"/>
    <cellStyle name="SEFormula 3 3 4 2" xfId="26555" xr:uid="{00000000-0005-0000-0000-0000CD8A0000}"/>
    <cellStyle name="SEFormula 3 3 4 3" xfId="34260" xr:uid="{00000000-0005-0000-0000-0000CE8A0000}"/>
    <cellStyle name="SEFormula 3 3 5" xfId="15333" xr:uid="{00000000-0005-0000-0000-0000CF8A0000}"/>
    <cellStyle name="SEFormula 3 3 5 2" xfId="29147" xr:uid="{00000000-0005-0000-0000-0000D08A0000}"/>
    <cellStyle name="SEFormula 3 3 6" xfId="21468" xr:uid="{00000000-0005-0000-0000-0000D18A0000}"/>
    <cellStyle name="SEFormula 3 3 6 2" xfId="34931" xr:uid="{00000000-0005-0000-0000-0000D28A0000}"/>
    <cellStyle name="SEFormula 3 3 7" xfId="27220" xr:uid="{00000000-0005-0000-0000-0000D38A0000}"/>
    <cellStyle name="SEFormula 3 3 8" xfId="10958" xr:uid="{00000000-0005-0000-0000-0000D48A0000}"/>
    <cellStyle name="SEFormula 3 4" xfId="6083" xr:uid="{00000000-0005-0000-0000-0000D58A0000}"/>
    <cellStyle name="SEFormula 3 4 2" xfId="19490" xr:uid="{00000000-0005-0000-0000-0000D68A0000}"/>
    <cellStyle name="SEFormula 3 4 2 2" xfId="25260" xr:uid="{00000000-0005-0000-0000-0000D78A0000}"/>
    <cellStyle name="SEFormula 3 4 2 3" xfId="32963" xr:uid="{00000000-0005-0000-0000-0000D88A0000}"/>
    <cellStyle name="SEFormula 3 4 3" xfId="20848" xr:uid="{00000000-0005-0000-0000-0000D98A0000}"/>
    <cellStyle name="SEFormula 3 4 3 2" xfId="26608" xr:uid="{00000000-0005-0000-0000-0000DA8A0000}"/>
    <cellStyle name="SEFormula 3 4 3 3" xfId="34313" xr:uid="{00000000-0005-0000-0000-0000DB8A0000}"/>
    <cellStyle name="SEFormula 3 4 4" xfId="15912" xr:uid="{00000000-0005-0000-0000-0000DC8A0000}"/>
    <cellStyle name="SEFormula 3 4 4 2" xfId="29615" xr:uid="{00000000-0005-0000-0000-0000DD8A0000}"/>
    <cellStyle name="SEFormula 3 4 5" xfId="21937" xr:uid="{00000000-0005-0000-0000-0000DE8A0000}"/>
    <cellStyle name="SEFormula 3 4 5 2" xfId="35400" xr:uid="{00000000-0005-0000-0000-0000DF8A0000}"/>
    <cellStyle name="SEFormula 3 4 6" xfId="27689" xr:uid="{00000000-0005-0000-0000-0000E08A0000}"/>
    <cellStyle name="SEFormula 3 4 7" xfId="11312" xr:uid="{00000000-0005-0000-0000-0000E18A0000}"/>
    <cellStyle name="SEFormula 3 5" xfId="18452" xr:uid="{00000000-0005-0000-0000-0000E28A0000}"/>
    <cellStyle name="SEFormula 3 5 2" xfId="24227" xr:uid="{00000000-0005-0000-0000-0000E38A0000}"/>
    <cellStyle name="SEFormula 3 5 3" xfId="31928" xr:uid="{00000000-0005-0000-0000-0000E48A0000}"/>
    <cellStyle name="SEFormula 3 6" xfId="20856" xr:uid="{00000000-0005-0000-0000-0000E58A0000}"/>
    <cellStyle name="SEFormula 3 6 2" xfId="26616" xr:uid="{00000000-0005-0000-0000-0000E68A0000}"/>
    <cellStyle name="SEFormula 3 6 3" xfId="34321" xr:uid="{00000000-0005-0000-0000-0000E78A0000}"/>
    <cellStyle name="SEFormula 3 7" xfId="14784" xr:uid="{00000000-0005-0000-0000-0000E88A0000}"/>
    <cellStyle name="SEFormula 3 7 2" xfId="28695" xr:uid="{00000000-0005-0000-0000-0000E98A0000}"/>
    <cellStyle name="SEFormula 3 8" xfId="21037" xr:uid="{00000000-0005-0000-0000-0000EA8A0000}"/>
    <cellStyle name="SEFormula 3 8 2" xfId="34500" xr:uid="{00000000-0005-0000-0000-0000EB8A0000}"/>
    <cellStyle name="SEFormula 3 9" xfId="26791" xr:uid="{00000000-0005-0000-0000-0000EC8A0000}"/>
    <cellStyle name="SEFormula 4" xfId="5076" xr:uid="{00000000-0005-0000-0000-0000ED8A0000}"/>
    <cellStyle name="SEFormula 4 10" xfId="10681" xr:uid="{00000000-0005-0000-0000-0000EE8A0000}"/>
    <cellStyle name="SEFormula 4 2" xfId="5664" xr:uid="{00000000-0005-0000-0000-0000EF8A0000}"/>
    <cellStyle name="SEFormula 4 2 2" xfId="6751" xr:uid="{00000000-0005-0000-0000-0000F08A0000}"/>
    <cellStyle name="SEFormula 4 2 2 2" xfId="20073" xr:uid="{00000000-0005-0000-0000-0000F18A0000}"/>
    <cellStyle name="SEFormula 4 2 2 2 2" xfId="25843" xr:uid="{00000000-0005-0000-0000-0000F28A0000}"/>
    <cellStyle name="SEFormula 4 2 2 2 3" xfId="33546" xr:uid="{00000000-0005-0000-0000-0000F38A0000}"/>
    <cellStyle name="SEFormula 4 2 2 3" xfId="17920" xr:uid="{00000000-0005-0000-0000-0000F48A0000}"/>
    <cellStyle name="SEFormula 4 2 2 3 2" xfId="23730" xr:uid="{00000000-0005-0000-0000-0000F58A0000}"/>
    <cellStyle name="SEFormula 4 2 2 3 2 2" xfId="37193" xr:uid="{00000000-0005-0000-0000-0000F68A0000}"/>
    <cellStyle name="SEFormula 4 2 2 3 3" xfId="31424" xr:uid="{00000000-0005-0000-0000-0000F78A0000}"/>
    <cellStyle name="SEFormula 4 2 2 4" xfId="16579" xr:uid="{00000000-0005-0000-0000-0000F88A0000}"/>
    <cellStyle name="SEFormula 4 2 2 4 2" xfId="30167" xr:uid="{00000000-0005-0000-0000-0000F98A0000}"/>
    <cellStyle name="SEFormula 4 2 2 5" xfId="22490" xr:uid="{00000000-0005-0000-0000-0000FA8A0000}"/>
    <cellStyle name="SEFormula 4 2 2 5 2" xfId="35953" xr:uid="{00000000-0005-0000-0000-0000FB8A0000}"/>
    <cellStyle name="SEFormula 4 2 2 6" xfId="28242" xr:uid="{00000000-0005-0000-0000-0000FC8A0000}"/>
    <cellStyle name="SEFormula 4 2 2 7" xfId="11702" xr:uid="{00000000-0005-0000-0000-0000FD8A0000}"/>
    <cellStyle name="SEFormula 4 2 3" xfId="19123" xr:uid="{00000000-0005-0000-0000-0000FE8A0000}"/>
    <cellStyle name="SEFormula 4 2 3 2" xfId="24895" xr:uid="{00000000-0005-0000-0000-0000FF8A0000}"/>
    <cellStyle name="SEFormula 4 2 3 3" xfId="32597" xr:uid="{00000000-0005-0000-0000-0000008B0000}"/>
    <cellStyle name="SEFormula 4 2 4" xfId="17869" xr:uid="{00000000-0005-0000-0000-0000018B0000}"/>
    <cellStyle name="SEFormula 4 2 4 2" xfId="23680" xr:uid="{00000000-0005-0000-0000-0000028B0000}"/>
    <cellStyle name="SEFormula 4 2 4 2 2" xfId="37143" xr:uid="{00000000-0005-0000-0000-0000038B0000}"/>
    <cellStyle name="SEFormula 4 2 4 3" xfId="31373" xr:uid="{00000000-0005-0000-0000-0000048B0000}"/>
    <cellStyle name="SEFormula 4 2 5" xfId="15493" xr:uid="{00000000-0005-0000-0000-0000058B0000}"/>
    <cellStyle name="SEFormula 4 2 5 2" xfId="29269" xr:uid="{00000000-0005-0000-0000-0000068B0000}"/>
    <cellStyle name="SEFormula 4 2 6" xfId="21591" xr:uid="{00000000-0005-0000-0000-0000078B0000}"/>
    <cellStyle name="SEFormula 4 2 6 2" xfId="35054" xr:uid="{00000000-0005-0000-0000-0000088B0000}"/>
    <cellStyle name="SEFormula 4 2 7" xfId="27343" xr:uid="{00000000-0005-0000-0000-0000098B0000}"/>
    <cellStyle name="SEFormula 4 2 8" xfId="11041" xr:uid="{00000000-0005-0000-0000-00000A8B0000}"/>
    <cellStyle name="SEFormula 4 3" xfId="5837" xr:uid="{00000000-0005-0000-0000-00000B8B0000}"/>
    <cellStyle name="SEFormula 4 3 2" xfId="6924" xr:uid="{00000000-0005-0000-0000-00000C8B0000}"/>
    <cellStyle name="SEFormula 4 3 2 2" xfId="20220" xr:uid="{00000000-0005-0000-0000-00000D8B0000}"/>
    <cellStyle name="SEFormula 4 3 2 2 2" xfId="25990" xr:uid="{00000000-0005-0000-0000-00000E8B0000}"/>
    <cellStyle name="SEFormula 4 3 2 2 3" xfId="33693" xr:uid="{00000000-0005-0000-0000-00000F8B0000}"/>
    <cellStyle name="SEFormula 4 3 2 3" xfId="17259" xr:uid="{00000000-0005-0000-0000-0000108B0000}"/>
    <cellStyle name="SEFormula 4 3 2 3 2" xfId="23093" xr:uid="{00000000-0005-0000-0000-0000118B0000}"/>
    <cellStyle name="SEFormula 4 3 2 3 2 2" xfId="36556" xr:uid="{00000000-0005-0000-0000-0000128B0000}"/>
    <cellStyle name="SEFormula 4 3 2 3 3" xfId="30778" xr:uid="{00000000-0005-0000-0000-0000138B0000}"/>
    <cellStyle name="SEFormula 4 3 2 4" xfId="16752" xr:uid="{00000000-0005-0000-0000-0000148B0000}"/>
    <cellStyle name="SEFormula 4 3 2 4 2" xfId="30305" xr:uid="{00000000-0005-0000-0000-0000158B0000}"/>
    <cellStyle name="SEFormula 4 3 2 5" xfId="22628" xr:uid="{00000000-0005-0000-0000-0000168B0000}"/>
    <cellStyle name="SEFormula 4 3 2 5 2" xfId="36091" xr:uid="{00000000-0005-0000-0000-0000178B0000}"/>
    <cellStyle name="SEFormula 4 3 2 6" xfId="28380" xr:uid="{00000000-0005-0000-0000-0000188B0000}"/>
    <cellStyle name="SEFormula 4 3 2 7" xfId="11803" xr:uid="{00000000-0005-0000-0000-0000198B0000}"/>
    <cellStyle name="SEFormula 4 3 3" xfId="19271" xr:uid="{00000000-0005-0000-0000-00001A8B0000}"/>
    <cellStyle name="SEFormula 4 3 3 2" xfId="25042" xr:uid="{00000000-0005-0000-0000-00001B8B0000}"/>
    <cellStyle name="SEFormula 4 3 3 3" xfId="32744" xr:uid="{00000000-0005-0000-0000-00001C8B0000}"/>
    <cellStyle name="SEFormula 4 3 4" xfId="17297" xr:uid="{00000000-0005-0000-0000-00001D8B0000}"/>
    <cellStyle name="SEFormula 4 3 4 2" xfId="23126" xr:uid="{00000000-0005-0000-0000-00001E8B0000}"/>
    <cellStyle name="SEFormula 4 3 4 2 2" xfId="36589" xr:uid="{00000000-0005-0000-0000-00001F8B0000}"/>
    <cellStyle name="SEFormula 4 3 4 3" xfId="30813" xr:uid="{00000000-0005-0000-0000-0000208B0000}"/>
    <cellStyle name="SEFormula 4 3 5" xfId="15666" xr:uid="{00000000-0005-0000-0000-0000218B0000}"/>
    <cellStyle name="SEFormula 4 3 5 2" xfId="29407" xr:uid="{00000000-0005-0000-0000-0000228B0000}"/>
    <cellStyle name="SEFormula 4 3 6" xfId="21729" xr:uid="{00000000-0005-0000-0000-0000238B0000}"/>
    <cellStyle name="SEFormula 4 3 6 2" xfId="35192" xr:uid="{00000000-0005-0000-0000-0000248B0000}"/>
    <cellStyle name="SEFormula 4 3 7" xfId="27481" xr:uid="{00000000-0005-0000-0000-0000258B0000}"/>
    <cellStyle name="SEFormula 4 3 8" xfId="11142" xr:uid="{00000000-0005-0000-0000-0000268B0000}"/>
    <cellStyle name="SEFormula 4 4" xfId="6168" xr:uid="{00000000-0005-0000-0000-0000278B0000}"/>
    <cellStyle name="SEFormula 4 4 2" xfId="19560" xr:uid="{00000000-0005-0000-0000-0000288B0000}"/>
    <cellStyle name="SEFormula 4 4 2 2" xfId="25330" xr:uid="{00000000-0005-0000-0000-0000298B0000}"/>
    <cellStyle name="SEFormula 4 4 2 3" xfId="33033" xr:uid="{00000000-0005-0000-0000-00002A8B0000}"/>
    <cellStyle name="SEFormula 4 4 3" xfId="18294" xr:uid="{00000000-0005-0000-0000-00002B8B0000}"/>
    <cellStyle name="SEFormula 4 4 3 2" xfId="24076" xr:uid="{00000000-0005-0000-0000-00002C8B0000}"/>
    <cellStyle name="SEFormula 4 4 3 3" xfId="31777" xr:uid="{00000000-0005-0000-0000-00002D8B0000}"/>
    <cellStyle name="SEFormula 4 4 4" xfId="15997" xr:uid="{00000000-0005-0000-0000-00002E8B0000}"/>
    <cellStyle name="SEFormula 4 4 4 2" xfId="29680" xr:uid="{00000000-0005-0000-0000-00002F8B0000}"/>
    <cellStyle name="SEFormula 4 4 5" xfId="22002" xr:uid="{00000000-0005-0000-0000-0000308B0000}"/>
    <cellStyle name="SEFormula 4 4 5 2" xfId="35465" xr:uid="{00000000-0005-0000-0000-0000318B0000}"/>
    <cellStyle name="SEFormula 4 4 6" xfId="27754" xr:uid="{00000000-0005-0000-0000-0000328B0000}"/>
    <cellStyle name="SEFormula 4 4 7" xfId="11344" xr:uid="{00000000-0005-0000-0000-0000338B0000}"/>
    <cellStyle name="SEFormula 4 5" xfId="18608" xr:uid="{00000000-0005-0000-0000-0000348B0000}"/>
    <cellStyle name="SEFormula 4 5 2" xfId="24380" xr:uid="{00000000-0005-0000-0000-0000358B0000}"/>
    <cellStyle name="SEFormula 4 5 3" xfId="32082" xr:uid="{00000000-0005-0000-0000-0000368B0000}"/>
    <cellStyle name="SEFormula 4 6" xfId="17301" xr:uid="{00000000-0005-0000-0000-0000378B0000}"/>
    <cellStyle name="SEFormula 4 6 2" xfId="23130" xr:uid="{00000000-0005-0000-0000-0000388B0000}"/>
    <cellStyle name="SEFormula 4 6 2 2" xfId="36593" xr:uid="{00000000-0005-0000-0000-0000398B0000}"/>
    <cellStyle name="SEFormula 4 6 3" xfId="30817" xr:uid="{00000000-0005-0000-0000-00003A8B0000}"/>
    <cellStyle name="SEFormula 4 7" xfId="14906" xr:uid="{00000000-0005-0000-0000-00003B8B0000}"/>
    <cellStyle name="SEFormula 4 7 2" xfId="28780" xr:uid="{00000000-0005-0000-0000-00003C8B0000}"/>
    <cellStyle name="SEFormula 4 8" xfId="21101" xr:uid="{00000000-0005-0000-0000-00003D8B0000}"/>
    <cellStyle name="SEFormula 4 8 2" xfId="34564" xr:uid="{00000000-0005-0000-0000-00003E8B0000}"/>
    <cellStyle name="SEFormula 4 9" xfId="26855" xr:uid="{00000000-0005-0000-0000-00003F8B0000}"/>
    <cellStyle name="SEFormula 5" xfId="5282" xr:uid="{00000000-0005-0000-0000-0000408B0000}"/>
    <cellStyle name="SEFormula 5 2" xfId="6369" xr:uid="{00000000-0005-0000-0000-0000418B0000}"/>
    <cellStyle name="SEFormula 5 2 2" xfId="19736" xr:uid="{00000000-0005-0000-0000-0000428B0000}"/>
    <cellStyle name="SEFormula 5 2 2 2" xfId="25506" xr:uid="{00000000-0005-0000-0000-0000438B0000}"/>
    <cellStyle name="SEFormula 5 2 2 3" xfId="33209" xr:uid="{00000000-0005-0000-0000-0000448B0000}"/>
    <cellStyle name="SEFormula 5 2 3" xfId="20499" xr:uid="{00000000-0005-0000-0000-0000458B0000}"/>
    <cellStyle name="SEFormula 5 2 3 2" xfId="26266" xr:uid="{00000000-0005-0000-0000-0000468B0000}"/>
    <cellStyle name="SEFormula 5 2 3 3" xfId="33970" xr:uid="{00000000-0005-0000-0000-0000478B0000}"/>
    <cellStyle name="SEFormula 5 2 4" xfId="16198" xr:uid="{00000000-0005-0000-0000-0000488B0000}"/>
    <cellStyle name="SEFormula 5 2 4 2" xfId="29846" xr:uid="{00000000-0005-0000-0000-0000498B0000}"/>
    <cellStyle name="SEFormula 5 2 5" xfId="22168" xr:uid="{00000000-0005-0000-0000-00004A8B0000}"/>
    <cellStyle name="SEFormula 5 2 5 2" xfId="35631" xr:uid="{00000000-0005-0000-0000-00004B8B0000}"/>
    <cellStyle name="SEFormula 5 2 6" xfId="27920" xr:uid="{00000000-0005-0000-0000-00004C8B0000}"/>
    <cellStyle name="SEFormula 5 2 7" xfId="11482" xr:uid="{00000000-0005-0000-0000-00004D8B0000}"/>
    <cellStyle name="SEFormula 5 3" xfId="18784" xr:uid="{00000000-0005-0000-0000-00004E8B0000}"/>
    <cellStyle name="SEFormula 5 3 2" xfId="24556" xr:uid="{00000000-0005-0000-0000-00004F8B0000}"/>
    <cellStyle name="SEFormula 5 3 3" xfId="32258" xr:uid="{00000000-0005-0000-0000-0000508B0000}"/>
    <cellStyle name="SEFormula 5 4" xfId="18547" xr:uid="{00000000-0005-0000-0000-0000518B0000}"/>
    <cellStyle name="SEFormula 5 4 2" xfId="24320" xr:uid="{00000000-0005-0000-0000-0000528B0000}"/>
    <cellStyle name="SEFormula 5 4 3" xfId="32021" xr:uid="{00000000-0005-0000-0000-0000538B0000}"/>
    <cellStyle name="SEFormula 5 5" xfId="15112" xr:uid="{00000000-0005-0000-0000-0000548B0000}"/>
    <cellStyle name="SEFormula 5 5 2" xfId="28948" xr:uid="{00000000-0005-0000-0000-0000558B0000}"/>
    <cellStyle name="SEFormula 5 6" xfId="21269" xr:uid="{00000000-0005-0000-0000-0000568B0000}"/>
    <cellStyle name="SEFormula 5 6 2" xfId="34732" xr:uid="{00000000-0005-0000-0000-0000578B0000}"/>
    <cellStyle name="SEFormula 5 7" xfId="27021" xr:uid="{00000000-0005-0000-0000-0000588B0000}"/>
    <cellStyle name="SEFormula 5 8" xfId="10821" xr:uid="{00000000-0005-0000-0000-0000598B0000}"/>
    <cellStyle name="SEFormula 6" xfId="12015" xr:uid="{00000000-0005-0000-0000-00005A8B0000}"/>
    <cellStyle name="SEFormula 7" xfId="7301" xr:uid="{00000000-0005-0000-0000-00005B8B0000}"/>
    <cellStyle name="SEHeader" xfId="421" xr:uid="{00000000-0005-0000-0000-00005C8B0000}"/>
    <cellStyle name="SEHeader 2" xfId="4063" xr:uid="{00000000-0005-0000-0000-00005D8B0000}"/>
    <cellStyle name="SELocked" xfId="422" xr:uid="{00000000-0005-0000-0000-00005E8B0000}"/>
    <cellStyle name="SELocked 2" xfId="4064" xr:uid="{00000000-0005-0000-0000-00005F8B0000}"/>
    <cellStyle name="SEM-BPS-data" xfId="423" xr:uid="{00000000-0005-0000-0000-0000608B0000}"/>
    <cellStyle name="SEM-BPS-head" xfId="4065" xr:uid="{00000000-0005-0000-0000-0000618B0000}"/>
    <cellStyle name="SEM-BPS-headdata" xfId="4066" xr:uid="{00000000-0005-0000-0000-0000628B0000}"/>
    <cellStyle name="SEM-BPS-headdata 2" xfId="18222" xr:uid="{00000000-0005-0000-0000-0000638B0000}"/>
    <cellStyle name="SEM-BPS-headdata 3" xfId="20930" xr:uid="{00000000-0005-0000-0000-0000648B0000}"/>
    <cellStyle name="SEM-BPS-headdata 4" xfId="18429" xr:uid="{00000000-0005-0000-0000-0000658B0000}"/>
    <cellStyle name="SEM-BPS-headdata 5" xfId="14261" xr:uid="{00000000-0005-0000-0000-0000668B0000}"/>
    <cellStyle name="SEM-BPS-headdata 6" xfId="10078" xr:uid="{00000000-0005-0000-0000-0000678B0000}"/>
    <cellStyle name="SEM-BPS-headkey" xfId="424" xr:uid="{00000000-0005-0000-0000-0000688B0000}"/>
    <cellStyle name="SEM-BPS-input-on" xfId="425" xr:uid="{00000000-0005-0000-0000-0000698B0000}"/>
    <cellStyle name="SEM-BPS-input-on 2" xfId="4067" xr:uid="{00000000-0005-0000-0000-00006A8B0000}"/>
    <cellStyle name="SEM-BPS-input-on 2 2" xfId="18223" xr:uid="{00000000-0005-0000-0000-00006B8B0000}"/>
    <cellStyle name="SEM-BPS-input-on 2 3" xfId="20929" xr:uid="{00000000-0005-0000-0000-00006C8B0000}"/>
    <cellStyle name="SEM-BPS-input-on 2 4" xfId="18309" xr:uid="{00000000-0005-0000-0000-00006D8B0000}"/>
    <cellStyle name="SEM-BPS-input-on 2 5" xfId="14262" xr:uid="{00000000-0005-0000-0000-00006E8B0000}"/>
    <cellStyle name="SEM-BPS-input-on 2 6" xfId="10079" xr:uid="{00000000-0005-0000-0000-00006F8B0000}"/>
    <cellStyle name="SEM-BPS-input-on 3" xfId="17048" xr:uid="{00000000-0005-0000-0000-0000708B0000}"/>
    <cellStyle name="SEM-BPS-input-on 4" xfId="20513" xr:uid="{00000000-0005-0000-0000-0000718B0000}"/>
    <cellStyle name="SEM-BPS-input-on 5" xfId="18213" xr:uid="{00000000-0005-0000-0000-0000728B0000}"/>
    <cellStyle name="SEM-BPS-input-on 6" xfId="12016" xr:uid="{00000000-0005-0000-0000-0000738B0000}"/>
    <cellStyle name="SEM-BPS-input-on 7" xfId="7302" xr:uid="{00000000-0005-0000-0000-0000748B0000}"/>
    <cellStyle name="SEM-BPS-key" xfId="426" xr:uid="{00000000-0005-0000-0000-0000758B0000}"/>
    <cellStyle name="SEM-BPS-key 2" xfId="4068" xr:uid="{00000000-0005-0000-0000-0000768B0000}"/>
    <cellStyle name="SEM-BPS-total" xfId="427" xr:uid="{00000000-0005-0000-0000-0000778B0000}"/>
    <cellStyle name="SEM-BPS-total 2" xfId="4069" xr:uid="{00000000-0005-0000-0000-0000788B0000}"/>
    <cellStyle name="Sep. milhar [0]" xfId="4070" xr:uid="{00000000-0005-0000-0000-0000798B0000}"/>
    <cellStyle name="Separador de m" xfId="4071" xr:uid="{00000000-0005-0000-0000-00007A8B0000}"/>
    <cellStyle name="SEPEntry" xfId="4072" xr:uid="{00000000-0005-0000-0000-00007B8B0000}"/>
    <cellStyle name="SEText" xfId="4073" xr:uid="{00000000-0005-0000-0000-00007C8B0000}"/>
    <cellStyle name="SEText 2" xfId="10080" xr:uid="{00000000-0005-0000-0000-00007D8B0000}"/>
    <cellStyle name="Shade" xfId="4994" xr:uid="{00000000-0005-0000-0000-00007E8B0000}"/>
    <cellStyle name="Shade 2" xfId="4995" xr:uid="{00000000-0005-0000-0000-00007F8B0000}"/>
    <cellStyle name="Shade 2 2" xfId="10633" xr:uid="{00000000-0005-0000-0000-0000808B0000}"/>
    <cellStyle name="Shade 3" xfId="4996" xr:uid="{00000000-0005-0000-0000-0000818B0000}"/>
    <cellStyle name="Shade 3 2" xfId="10634" xr:uid="{00000000-0005-0000-0000-0000828B0000}"/>
    <cellStyle name="Shade 4" xfId="10632" xr:uid="{00000000-0005-0000-0000-0000838B0000}"/>
    <cellStyle name="Shading" xfId="428" xr:uid="{00000000-0005-0000-0000-0000848B0000}"/>
    <cellStyle name="Shading 2" xfId="4074" xr:uid="{00000000-0005-0000-0000-0000858B0000}"/>
    <cellStyle name="Shading 2 2" xfId="10081" xr:uid="{00000000-0005-0000-0000-0000868B0000}"/>
    <cellStyle name="Shading 3" xfId="7303" xr:uid="{00000000-0005-0000-0000-0000878B0000}"/>
    <cellStyle name="SHeader" xfId="4075" xr:uid="{00000000-0005-0000-0000-0000888B0000}"/>
    <cellStyle name="Sheet Heading White" xfId="37395" xr:uid="{00000000-0005-0000-0000-0000898B0000}"/>
    <cellStyle name="Sheet Link" xfId="429" xr:uid="{00000000-0005-0000-0000-00008A8B0000}"/>
    <cellStyle name="Sheet Link 2" xfId="4076" xr:uid="{00000000-0005-0000-0000-00008B8B0000}"/>
    <cellStyle name="Sheet Title" xfId="430" xr:uid="{00000000-0005-0000-0000-00008C8B0000}"/>
    <cellStyle name="Sheet Title 2" xfId="659" xr:uid="{00000000-0005-0000-0000-00008D8B0000}"/>
    <cellStyle name="Sheet Title 2 2" xfId="7495" xr:uid="{00000000-0005-0000-0000-00008E8B0000}"/>
    <cellStyle name="Source" xfId="4997" xr:uid="{00000000-0005-0000-0000-00008F8B0000}"/>
    <cellStyle name="Source Hed" xfId="4998" xr:uid="{00000000-0005-0000-0000-0000908B0000}"/>
    <cellStyle name="Source Hed 2" xfId="10635" xr:uid="{00000000-0005-0000-0000-0000918B0000}"/>
    <cellStyle name="Source Text" xfId="4999" xr:uid="{00000000-0005-0000-0000-0000928B0000}"/>
    <cellStyle name="Source Text 2" xfId="10636" xr:uid="{00000000-0005-0000-0000-0000938B0000}"/>
    <cellStyle name="SOUserDesc" xfId="4077" xr:uid="{00000000-0005-0000-0000-0000948B0000}"/>
    <cellStyle name="SOUserDesc 10" xfId="10082" xr:uid="{00000000-0005-0000-0000-0000958B0000}"/>
    <cellStyle name="SOUserDesc 2" xfId="4732" xr:uid="{00000000-0005-0000-0000-0000968B0000}"/>
    <cellStyle name="SOUserDesc 2 10" xfId="10609" xr:uid="{00000000-0005-0000-0000-0000978B0000}"/>
    <cellStyle name="SOUserDesc 2 2" xfId="5249" xr:uid="{00000000-0005-0000-0000-0000988B0000}"/>
    <cellStyle name="SOUserDesc 2 2 2" xfId="5971" xr:uid="{00000000-0005-0000-0000-0000998B0000}"/>
    <cellStyle name="SOUserDesc 2 2 2 2" xfId="7058" xr:uid="{00000000-0005-0000-0000-00009A8B0000}"/>
    <cellStyle name="SOUserDesc 2 2 2 2 2" xfId="20354" xr:uid="{00000000-0005-0000-0000-00009B8B0000}"/>
    <cellStyle name="SOUserDesc 2 2 2 2 2 2" xfId="26124" xr:uid="{00000000-0005-0000-0000-00009C8B0000}"/>
    <cellStyle name="SOUserDesc 2 2 2 2 2 3" xfId="33827" xr:uid="{00000000-0005-0000-0000-00009D8B0000}"/>
    <cellStyle name="SOUserDesc 2 2 2 2 3" xfId="20953" xr:uid="{00000000-0005-0000-0000-00009E8B0000}"/>
    <cellStyle name="SOUserDesc 2 2 2 2 3 2" xfId="26711" xr:uid="{00000000-0005-0000-0000-00009F8B0000}"/>
    <cellStyle name="SOUserDesc 2 2 2 2 3 3" xfId="34416" xr:uid="{00000000-0005-0000-0000-0000A08B0000}"/>
    <cellStyle name="SOUserDesc 2 2 2 2 4" xfId="16886" xr:uid="{00000000-0005-0000-0000-0000A18B0000}"/>
    <cellStyle name="SOUserDesc 2 2 2 2 4 2" xfId="30439" xr:uid="{00000000-0005-0000-0000-0000A28B0000}"/>
    <cellStyle name="SOUserDesc 2 2 2 2 5" xfId="22762" xr:uid="{00000000-0005-0000-0000-0000A38B0000}"/>
    <cellStyle name="SOUserDesc 2 2 2 2 5 2" xfId="36225" xr:uid="{00000000-0005-0000-0000-0000A48B0000}"/>
    <cellStyle name="SOUserDesc 2 2 2 2 6" xfId="28514" xr:uid="{00000000-0005-0000-0000-0000A58B0000}"/>
    <cellStyle name="SOUserDesc 2 2 2 2 7" xfId="11905" xr:uid="{00000000-0005-0000-0000-0000A68B0000}"/>
    <cellStyle name="SOUserDesc 2 2 2 3" xfId="19405" xr:uid="{00000000-0005-0000-0000-0000A78B0000}"/>
    <cellStyle name="SOUserDesc 2 2 2 3 2" xfId="25176" xr:uid="{00000000-0005-0000-0000-0000A88B0000}"/>
    <cellStyle name="SOUserDesc 2 2 2 3 3" xfId="32878" xr:uid="{00000000-0005-0000-0000-0000A98B0000}"/>
    <cellStyle name="SOUserDesc 2 2 2 4" xfId="17630" xr:uid="{00000000-0005-0000-0000-0000AA8B0000}"/>
    <cellStyle name="SOUserDesc 2 2 2 4 2" xfId="23448" xr:uid="{00000000-0005-0000-0000-0000AB8B0000}"/>
    <cellStyle name="SOUserDesc 2 2 2 4 2 2" xfId="36911" xr:uid="{00000000-0005-0000-0000-0000AC8B0000}"/>
    <cellStyle name="SOUserDesc 2 2 2 4 3" xfId="31138" xr:uid="{00000000-0005-0000-0000-0000AD8B0000}"/>
    <cellStyle name="SOUserDesc 2 2 2 5" xfId="15800" xr:uid="{00000000-0005-0000-0000-0000AE8B0000}"/>
    <cellStyle name="SOUserDesc 2 2 2 5 2" xfId="29541" xr:uid="{00000000-0005-0000-0000-0000AF8B0000}"/>
    <cellStyle name="SOUserDesc 2 2 2 6" xfId="21863" xr:uid="{00000000-0005-0000-0000-0000B08B0000}"/>
    <cellStyle name="SOUserDesc 2 2 2 6 2" xfId="35326" xr:uid="{00000000-0005-0000-0000-0000B18B0000}"/>
    <cellStyle name="SOUserDesc 2 2 2 7" xfId="27615" xr:uid="{00000000-0005-0000-0000-0000B28B0000}"/>
    <cellStyle name="SOUserDesc 2 2 2 8" xfId="11244" xr:uid="{00000000-0005-0000-0000-0000B38B0000}"/>
    <cellStyle name="SOUserDesc 2 2 3" xfId="6336" xr:uid="{00000000-0005-0000-0000-0000B48B0000}"/>
    <cellStyle name="SOUserDesc 2 2 3 2" xfId="19703" xr:uid="{00000000-0005-0000-0000-0000B58B0000}"/>
    <cellStyle name="SOUserDesc 2 2 3 2 2" xfId="25473" xr:uid="{00000000-0005-0000-0000-0000B68B0000}"/>
    <cellStyle name="SOUserDesc 2 2 3 2 3" xfId="33176" xr:uid="{00000000-0005-0000-0000-0000B78B0000}"/>
    <cellStyle name="SOUserDesc 2 2 3 3" xfId="20928" xr:uid="{00000000-0005-0000-0000-0000B88B0000}"/>
    <cellStyle name="SOUserDesc 2 2 3 3 2" xfId="26688" xr:uid="{00000000-0005-0000-0000-0000B98B0000}"/>
    <cellStyle name="SOUserDesc 2 2 3 3 3" xfId="34393" xr:uid="{00000000-0005-0000-0000-0000BA8B0000}"/>
    <cellStyle name="SOUserDesc 2 2 3 4" xfId="16165" xr:uid="{00000000-0005-0000-0000-0000BB8B0000}"/>
    <cellStyle name="SOUserDesc 2 2 3 4 2" xfId="29814" xr:uid="{00000000-0005-0000-0000-0000BC8B0000}"/>
    <cellStyle name="SOUserDesc 2 2 3 5" xfId="22136" xr:uid="{00000000-0005-0000-0000-0000BD8B0000}"/>
    <cellStyle name="SOUserDesc 2 2 3 5 2" xfId="35599" xr:uid="{00000000-0005-0000-0000-0000BE8B0000}"/>
    <cellStyle name="SOUserDesc 2 2 3 6" xfId="27888" xr:uid="{00000000-0005-0000-0000-0000BF8B0000}"/>
    <cellStyle name="SOUserDesc 2 2 3 7" xfId="11451" xr:uid="{00000000-0005-0000-0000-0000C08B0000}"/>
    <cellStyle name="SOUserDesc 2 2 4" xfId="18752" xr:uid="{00000000-0005-0000-0000-0000C18B0000}"/>
    <cellStyle name="SOUserDesc 2 2 4 2" xfId="24524" xr:uid="{00000000-0005-0000-0000-0000C28B0000}"/>
    <cellStyle name="SOUserDesc 2 2 4 3" xfId="32226" xr:uid="{00000000-0005-0000-0000-0000C38B0000}"/>
    <cellStyle name="SOUserDesc 2 2 5" xfId="19187" xr:uid="{00000000-0005-0000-0000-0000C48B0000}"/>
    <cellStyle name="SOUserDesc 2 2 5 2" xfId="24958" xr:uid="{00000000-0005-0000-0000-0000C58B0000}"/>
    <cellStyle name="SOUserDesc 2 2 5 3" xfId="32660" xr:uid="{00000000-0005-0000-0000-0000C68B0000}"/>
    <cellStyle name="SOUserDesc 2 2 6" xfId="15079" xr:uid="{00000000-0005-0000-0000-0000C78B0000}"/>
    <cellStyle name="SOUserDesc 2 2 6 2" xfId="28916" xr:uid="{00000000-0005-0000-0000-0000C88B0000}"/>
    <cellStyle name="SOUserDesc 2 2 7" xfId="21237" xr:uid="{00000000-0005-0000-0000-0000C98B0000}"/>
    <cellStyle name="SOUserDesc 2 2 7 2" xfId="34700" xr:uid="{00000000-0005-0000-0000-0000CA8B0000}"/>
    <cellStyle name="SOUserDesc 2 2 8" xfId="26989" xr:uid="{00000000-0005-0000-0000-0000CB8B0000}"/>
    <cellStyle name="SOUserDesc 2 2 9" xfId="10790" xr:uid="{00000000-0005-0000-0000-0000CC8B0000}"/>
    <cellStyle name="SOUserDesc 2 3" xfId="5506" xr:uid="{00000000-0005-0000-0000-0000CD8B0000}"/>
    <cellStyle name="SOUserDesc 2 3 2" xfId="6593" xr:uid="{00000000-0005-0000-0000-0000CE8B0000}"/>
    <cellStyle name="SOUserDesc 2 3 2 2" xfId="19943" xr:uid="{00000000-0005-0000-0000-0000CF8B0000}"/>
    <cellStyle name="SOUserDesc 2 3 2 2 2" xfId="25713" xr:uid="{00000000-0005-0000-0000-0000D08B0000}"/>
    <cellStyle name="SOUserDesc 2 3 2 2 3" xfId="33416" xr:uid="{00000000-0005-0000-0000-0000D18B0000}"/>
    <cellStyle name="SOUserDesc 2 3 2 3" xfId="17121" xr:uid="{00000000-0005-0000-0000-0000D28B0000}"/>
    <cellStyle name="SOUserDesc 2 3 2 3 2" xfId="22962" xr:uid="{00000000-0005-0000-0000-0000D38B0000}"/>
    <cellStyle name="SOUserDesc 2 3 2 3 2 2" xfId="36425" xr:uid="{00000000-0005-0000-0000-0000D48B0000}"/>
    <cellStyle name="SOUserDesc 2 3 2 3 3" xfId="30643" xr:uid="{00000000-0005-0000-0000-0000D58B0000}"/>
    <cellStyle name="SOUserDesc 2 3 2 4" xfId="16422" xr:uid="{00000000-0005-0000-0000-0000D68B0000}"/>
    <cellStyle name="SOUserDesc 2 3 2 4 2" xfId="30048" xr:uid="{00000000-0005-0000-0000-0000D78B0000}"/>
    <cellStyle name="SOUserDesc 2 3 2 5" xfId="22370" xr:uid="{00000000-0005-0000-0000-0000D88B0000}"/>
    <cellStyle name="SOUserDesc 2 3 2 5 2" xfId="35833" xr:uid="{00000000-0005-0000-0000-0000D98B0000}"/>
    <cellStyle name="SOUserDesc 2 3 2 6" xfId="28122" xr:uid="{00000000-0005-0000-0000-0000DA8B0000}"/>
    <cellStyle name="SOUserDesc 2 3 2 7" xfId="11622" xr:uid="{00000000-0005-0000-0000-0000DB8B0000}"/>
    <cellStyle name="SOUserDesc 2 3 3" xfId="18992" xr:uid="{00000000-0005-0000-0000-0000DC8B0000}"/>
    <cellStyle name="SOUserDesc 2 3 3 2" xfId="24764" xr:uid="{00000000-0005-0000-0000-0000DD8B0000}"/>
    <cellStyle name="SOUserDesc 2 3 3 3" xfId="32466" xr:uid="{00000000-0005-0000-0000-0000DE8B0000}"/>
    <cellStyle name="SOUserDesc 2 3 4" xfId="20556" xr:uid="{00000000-0005-0000-0000-0000DF8B0000}"/>
    <cellStyle name="SOUserDesc 2 3 4 2" xfId="26321" xr:uid="{00000000-0005-0000-0000-0000E08B0000}"/>
    <cellStyle name="SOUserDesc 2 3 4 3" xfId="34025" xr:uid="{00000000-0005-0000-0000-0000E18B0000}"/>
    <cellStyle name="SOUserDesc 2 3 5" xfId="15336" xr:uid="{00000000-0005-0000-0000-0000E28B0000}"/>
    <cellStyle name="SOUserDesc 2 3 5 2" xfId="29150" xr:uid="{00000000-0005-0000-0000-0000E38B0000}"/>
    <cellStyle name="SOUserDesc 2 3 6" xfId="21471" xr:uid="{00000000-0005-0000-0000-0000E48B0000}"/>
    <cellStyle name="SOUserDesc 2 3 6 2" xfId="34934" xr:uid="{00000000-0005-0000-0000-0000E58B0000}"/>
    <cellStyle name="SOUserDesc 2 3 7" xfId="27223" xr:uid="{00000000-0005-0000-0000-0000E68B0000}"/>
    <cellStyle name="SOUserDesc 2 3 8" xfId="10961" xr:uid="{00000000-0005-0000-0000-0000E78B0000}"/>
    <cellStyle name="SOUserDesc 2 4" xfId="6080" xr:uid="{00000000-0005-0000-0000-0000E88B0000}"/>
    <cellStyle name="SOUserDesc 2 4 2" xfId="19487" xr:uid="{00000000-0005-0000-0000-0000E98B0000}"/>
    <cellStyle name="SOUserDesc 2 4 2 2" xfId="25257" xr:uid="{00000000-0005-0000-0000-0000EA8B0000}"/>
    <cellStyle name="SOUserDesc 2 4 2 3" xfId="32960" xr:uid="{00000000-0005-0000-0000-0000EB8B0000}"/>
    <cellStyle name="SOUserDesc 2 4 3" xfId="17974" xr:uid="{00000000-0005-0000-0000-0000EC8B0000}"/>
    <cellStyle name="SOUserDesc 2 4 3 2" xfId="23782" xr:uid="{00000000-0005-0000-0000-0000ED8B0000}"/>
    <cellStyle name="SOUserDesc 2 4 3 2 2" xfId="37245" xr:uid="{00000000-0005-0000-0000-0000EE8B0000}"/>
    <cellStyle name="SOUserDesc 2 4 3 3" xfId="31478" xr:uid="{00000000-0005-0000-0000-0000EF8B0000}"/>
    <cellStyle name="SOUserDesc 2 4 4" xfId="15909" xr:uid="{00000000-0005-0000-0000-0000F08B0000}"/>
    <cellStyle name="SOUserDesc 2 4 4 2" xfId="29612" xr:uid="{00000000-0005-0000-0000-0000F18B0000}"/>
    <cellStyle name="SOUserDesc 2 4 5" xfId="21934" xr:uid="{00000000-0005-0000-0000-0000F28B0000}"/>
    <cellStyle name="SOUserDesc 2 4 5 2" xfId="35397" xr:uid="{00000000-0005-0000-0000-0000F38B0000}"/>
    <cellStyle name="SOUserDesc 2 4 6" xfId="27686" xr:uid="{00000000-0005-0000-0000-0000F48B0000}"/>
    <cellStyle name="SOUserDesc 2 4 7" xfId="11309" xr:uid="{00000000-0005-0000-0000-0000F58B0000}"/>
    <cellStyle name="SOUserDesc 2 5" xfId="18447" xr:uid="{00000000-0005-0000-0000-0000F68B0000}"/>
    <cellStyle name="SOUserDesc 2 5 2" xfId="24222" xr:uid="{00000000-0005-0000-0000-0000F78B0000}"/>
    <cellStyle name="SOUserDesc 2 5 3" xfId="31923" xr:uid="{00000000-0005-0000-0000-0000F88B0000}"/>
    <cellStyle name="SOUserDesc 2 6" xfId="20861" xr:uid="{00000000-0005-0000-0000-0000F98B0000}"/>
    <cellStyle name="SOUserDesc 2 6 2" xfId="26621" xr:uid="{00000000-0005-0000-0000-0000FA8B0000}"/>
    <cellStyle name="SOUserDesc 2 6 3" xfId="34326" xr:uid="{00000000-0005-0000-0000-0000FB8B0000}"/>
    <cellStyle name="SOUserDesc 2 7" xfId="14781" xr:uid="{00000000-0005-0000-0000-0000FC8B0000}"/>
    <cellStyle name="SOUserDesc 2 7 2" xfId="28692" xr:uid="{00000000-0005-0000-0000-0000FD8B0000}"/>
    <cellStyle name="SOUserDesc 2 8" xfId="21034" xr:uid="{00000000-0005-0000-0000-0000FE8B0000}"/>
    <cellStyle name="SOUserDesc 2 8 2" xfId="34497" xr:uid="{00000000-0005-0000-0000-0000FF8B0000}"/>
    <cellStyle name="SOUserDesc 2 9" xfId="26788" xr:uid="{00000000-0005-0000-0000-0000008C0000}"/>
    <cellStyle name="SOUserDesc 3" xfId="5199" xr:uid="{00000000-0005-0000-0000-0000018C0000}"/>
    <cellStyle name="SOUserDesc 3 2" xfId="5931" xr:uid="{00000000-0005-0000-0000-0000028C0000}"/>
    <cellStyle name="SOUserDesc 3 2 2" xfId="7018" xr:uid="{00000000-0005-0000-0000-0000038C0000}"/>
    <cellStyle name="SOUserDesc 3 2 2 2" xfId="20314" xr:uid="{00000000-0005-0000-0000-0000048C0000}"/>
    <cellStyle name="SOUserDesc 3 2 2 2 2" xfId="26084" xr:uid="{00000000-0005-0000-0000-0000058C0000}"/>
    <cellStyle name="SOUserDesc 3 2 2 2 3" xfId="33787" xr:uid="{00000000-0005-0000-0000-0000068C0000}"/>
    <cellStyle name="SOUserDesc 3 2 2 3" xfId="17448" xr:uid="{00000000-0005-0000-0000-0000078C0000}"/>
    <cellStyle name="SOUserDesc 3 2 2 3 2" xfId="23272" xr:uid="{00000000-0005-0000-0000-0000088C0000}"/>
    <cellStyle name="SOUserDesc 3 2 2 3 2 2" xfId="36735" xr:uid="{00000000-0005-0000-0000-0000098C0000}"/>
    <cellStyle name="SOUserDesc 3 2 2 3 3" xfId="30960" xr:uid="{00000000-0005-0000-0000-00000A8C0000}"/>
    <cellStyle name="SOUserDesc 3 2 2 4" xfId="16846" xr:uid="{00000000-0005-0000-0000-00000B8C0000}"/>
    <cellStyle name="SOUserDesc 3 2 2 4 2" xfId="30399" xr:uid="{00000000-0005-0000-0000-00000C8C0000}"/>
    <cellStyle name="SOUserDesc 3 2 2 5" xfId="22722" xr:uid="{00000000-0005-0000-0000-00000D8C0000}"/>
    <cellStyle name="SOUserDesc 3 2 2 5 2" xfId="36185" xr:uid="{00000000-0005-0000-0000-00000E8C0000}"/>
    <cellStyle name="SOUserDesc 3 2 2 6" xfId="28474" xr:uid="{00000000-0005-0000-0000-00000F8C0000}"/>
    <cellStyle name="SOUserDesc 3 2 2 7" xfId="11872" xr:uid="{00000000-0005-0000-0000-0000108C0000}"/>
    <cellStyle name="SOUserDesc 3 2 3" xfId="19365" xr:uid="{00000000-0005-0000-0000-0000118C0000}"/>
    <cellStyle name="SOUserDesc 3 2 3 2" xfId="25136" xr:uid="{00000000-0005-0000-0000-0000128C0000}"/>
    <cellStyle name="SOUserDesc 3 2 3 3" xfId="32838" xr:uid="{00000000-0005-0000-0000-0000138C0000}"/>
    <cellStyle name="SOUserDesc 3 2 4" xfId="18173" xr:uid="{00000000-0005-0000-0000-0000148C0000}"/>
    <cellStyle name="SOUserDesc 3 2 4 2" xfId="23971" xr:uid="{00000000-0005-0000-0000-0000158C0000}"/>
    <cellStyle name="SOUserDesc 3 2 4 3" xfId="31669" xr:uid="{00000000-0005-0000-0000-0000168C0000}"/>
    <cellStyle name="SOUserDesc 3 2 5" xfId="15760" xr:uid="{00000000-0005-0000-0000-0000178C0000}"/>
    <cellStyle name="SOUserDesc 3 2 5 2" xfId="29501" xr:uid="{00000000-0005-0000-0000-0000188C0000}"/>
    <cellStyle name="SOUserDesc 3 2 6" xfId="21823" xr:uid="{00000000-0005-0000-0000-0000198C0000}"/>
    <cellStyle name="SOUserDesc 3 2 6 2" xfId="35286" xr:uid="{00000000-0005-0000-0000-00001A8C0000}"/>
    <cellStyle name="SOUserDesc 3 2 7" xfId="27575" xr:uid="{00000000-0005-0000-0000-00001B8C0000}"/>
    <cellStyle name="SOUserDesc 3 2 8" xfId="11211" xr:uid="{00000000-0005-0000-0000-00001C8C0000}"/>
    <cellStyle name="SOUserDesc 3 3" xfId="6288" xr:uid="{00000000-0005-0000-0000-00001D8C0000}"/>
    <cellStyle name="SOUserDesc 3 3 2" xfId="19659" xr:uid="{00000000-0005-0000-0000-00001E8C0000}"/>
    <cellStyle name="SOUserDesc 3 3 2 2" xfId="25429" xr:uid="{00000000-0005-0000-0000-00001F8C0000}"/>
    <cellStyle name="SOUserDesc 3 3 2 3" xfId="33132" xr:uid="{00000000-0005-0000-0000-0000208C0000}"/>
    <cellStyle name="SOUserDesc 3 3 3" xfId="20751" xr:uid="{00000000-0005-0000-0000-0000218C0000}"/>
    <cellStyle name="SOUserDesc 3 3 3 2" xfId="26514" xr:uid="{00000000-0005-0000-0000-0000228C0000}"/>
    <cellStyle name="SOUserDesc 3 3 3 3" xfId="34219" xr:uid="{00000000-0005-0000-0000-0000238C0000}"/>
    <cellStyle name="SOUserDesc 3 3 4" xfId="16117" xr:uid="{00000000-0005-0000-0000-0000248C0000}"/>
    <cellStyle name="SOUserDesc 3 3 4 2" xfId="29774" xr:uid="{00000000-0005-0000-0000-0000258C0000}"/>
    <cellStyle name="SOUserDesc 3 3 5" xfId="22096" xr:uid="{00000000-0005-0000-0000-0000268C0000}"/>
    <cellStyle name="SOUserDesc 3 3 5 2" xfId="35559" xr:uid="{00000000-0005-0000-0000-0000278C0000}"/>
    <cellStyle name="SOUserDesc 3 3 6" xfId="27848" xr:uid="{00000000-0005-0000-0000-0000288C0000}"/>
    <cellStyle name="SOUserDesc 3 3 7" xfId="11416" xr:uid="{00000000-0005-0000-0000-0000298C0000}"/>
    <cellStyle name="SOUserDesc 3 4" xfId="18706" xr:uid="{00000000-0005-0000-0000-00002A8C0000}"/>
    <cellStyle name="SOUserDesc 3 4 2" xfId="24478" xr:uid="{00000000-0005-0000-0000-00002B8C0000}"/>
    <cellStyle name="SOUserDesc 3 4 3" xfId="32180" xr:uid="{00000000-0005-0000-0000-00002C8C0000}"/>
    <cellStyle name="SOUserDesc 3 5" xfId="18030" xr:uid="{00000000-0005-0000-0000-00002D8C0000}"/>
    <cellStyle name="SOUserDesc 3 5 2" xfId="23834" xr:uid="{00000000-0005-0000-0000-00002E8C0000}"/>
    <cellStyle name="SOUserDesc 3 5 3" xfId="31531" xr:uid="{00000000-0005-0000-0000-00002F8C0000}"/>
    <cellStyle name="SOUserDesc 3 6" xfId="15029" xr:uid="{00000000-0005-0000-0000-0000308C0000}"/>
    <cellStyle name="SOUserDesc 3 6 2" xfId="28874" xr:uid="{00000000-0005-0000-0000-0000318C0000}"/>
    <cellStyle name="SOUserDesc 3 7" xfId="21195" xr:uid="{00000000-0005-0000-0000-0000328C0000}"/>
    <cellStyle name="SOUserDesc 3 7 2" xfId="34658" xr:uid="{00000000-0005-0000-0000-0000338C0000}"/>
    <cellStyle name="SOUserDesc 3 8" xfId="26949" xr:uid="{00000000-0005-0000-0000-0000348C0000}"/>
    <cellStyle name="SOUserDesc 3 9" xfId="10753" xr:uid="{00000000-0005-0000-0000-0000358C0000}"/>
    <cellStyle name="SOUserDesc 4" xfId="5494" xr:uid="{00000000-0005-0000-0000-0000368C0000}"/>
    <cellStyle name="SOUserDesc 4 2" xfId="6581" xr:uid="{00000000-0005-0000-0000-0000378C0000}"/>
    <cellStyle name="SOUserDesc 4 2 2" xfId="19932" xr:uid="{00000000-0005-0000-0000-0000388C0000}"/>
    <cellStyle name="SOUserDesc 4 2 2 2" xfId="25702" xr:uid="{00000000-0005-0000-0000-0000398C0000}"/>
    <cellStyle name="SOUserDesc 4 2 2 3" xfId="33405" xr:uid="{00000000-0005-0000-0000-00003A8C0000}"/>
    <cellStyle name="SOUserDesc 4 2 3" xfId="17235" xr:uid="{00000000-0005-0000-0000-00003B8C0000}"/>
    <cellStyle name="SOUserDesc 4 2 3 2" xfId="23069" xr:uid="{00000000-0005-0000-0000-00003C8C0000}"/>
    <cellStyle name="SOUserDesc 4 2 3 2 2" xfId="36532" xr:uid="{00000000-0005-0000-0000-00003D8C0000}"/>
    <cellStyle name="SOUserDesc 4 2 3 3" xfId="30754" xr:uid="{00000000-0005-0000-0000-00003E8C0000}"/>
    <cellStyle name="SOUserDesc 4 2 4" xfId="16410" xr:uid="{00000000-0005-0000-0000-00003F8C0000}"/>
    <cellStyle name="SOUserDesc 4 2 4 2" xfId="30037" xr:uid="{00000000-0005-0000-0000-0000408C0000}"/>
    <cellStyle name="SOUserDesc 4 2 5" xfId="22359" xr:uid="{00000000-0005-0000-0000-0000418C0000}"/>
    <cellStyle name="SOUserDesc 4 2 5 2" xfId="35822" xr:uid="{00000000-0005-0000-0000-0000428C0000}"/>
    <cellStyle name="SOUserDesc 4 2 6" xfId="28111" xr:uid="{00000000-0005-0000-0000-0000438C0000}"/>
    <cellStyle name="SOUserDesc 4 2 7" xfId="11613" xr:uid="{00000000-0005-0000-0000-0000448C0000}"/>
    <cellStyle name="SOUserDesc 4 3" xfId="18981" xr:uid="{00000000-0005-0000-0000-0000458C0000}"/>
    <cellStyle name="SOUserDesc 4 3 2" xfId="24753" xr:uid="{00000000-0005-0000-0000-0000468C0000}"/>
    <cellStyle name="SOUserDesc 4 3 3" xfId="32455" xr:uid="{00000000-0005-0000-0000-0000478C0000}"/>
    <cellStyle name="SOUserDesc 4 4" xfId="17452" xr:uid="{00000000-0005-0000-0000-0000488C0000}"/>
    <cellStyle name="SOUserDesc 4 4 2" xfId="23276" xr:uid="{00000000-0005-0000-0000-0000498C0000}"/>
    <cellStyle name="SOUserDesc 4 4 2 2" xfId="36739" xr:uid="{00000000-0005-0000-0000-00004A8C0000}"/>
    <cellStyle name="SOUserDesc 4 4 3" xfId="30964" xr:uid="{00000000-0005-0000-0000-00004B8C0000}"/>
    <cellStyle name="SOUserDesc 4 5" xfId="15324" xr:uid="{00000000-0005-0000-0000-00004C8C0000}"/>
    <cellStyle name="SOUserDesc 4 5 2" xfId="29139" xr:uid="{00000000-0005-0000-0000-00004D8C0000}"/>
    <cellStyle name="SOUserDesc 4 6" xfId="21460" xr:uid="{00000000-0005-0000-0000-00004E8C0000}"/>
    <cellStyle name="SOUserDesc 4 6 2" xfId="34923" xr:uid="{00000000-0005-0000-0000-00004F8C0000}"/>
    <cellStyle name="SOUserDesc 4 7" xfId="27212" xr:uid="{00000000-0005-0000-0000-0000508C0000}"/>
    <cellStyle name="SOUserDesc 4 8" xfId="10952" xr:uid="{00000000-0005-0000-0000-0000518C0000}"/>
    <cellStyle name="SOUserDesc 5" xfId="18227" xr:uid="{00000000-0005-0000-0000-0000528C0000}"/>
    <cellStyle name="SOUserDesc 5 2" xfId="24018" xr:uid="{00000000-0005-0000-0000-0000538C0000}"/>
    <cellStyle name="SOUserDesc 5 3" xfId="31717" xr:uid="{00000000-0005-0000-0000-0000548C0000}"/>
    <cellStyle name="SOUserDesc 6" xfId="17335" xr:uid="{00000000-0005-0000-0000-0000558C0000}"/>
    <cellStyle name="SOUserDesc 6 2" xfId="23164" xr:uid="{00000000-0005-0000-0000-0000568C0000}"/>
    <cellStyle name="SOUserDesc 6 2 2" xfId="36627" xr:uid="{00000000-0005-0000-0000-0000578C0000}"/>
    <cellStyle name="SOUserDesc 6 3" xfId="30851" xr:uid="{00000000-0005-0000-0000-0000588C0000}"/>
    <cellStyle name="SOUserDesc 7" xfId="14263" xr:uid="{00000000-0005-0000-0000-0000598C0000}"/>
    <cellStyle name="SOUserDesc 7 2" xfId="28645" xr:uid="{00000000-0005-0000-0000-00005A8C0000}"/>
    <cellStyle name="SOUserDesc 8" xfId="20992" xr:uid="{00000000-0005-0000-0000-00005B8C0000}"/>
    <cellStyle name="SOUserDesc 8 2" xfId="34455" xr:uid="{00000000-0005-0000-0000-00005C8C0000}"/>
    <cellStyle name="SOUserDesc 9" xfId="26749" xr:uid="{00000000-0005-0000-0000-00005D8C0000}"/>
    <cellStyle name="SOUserRow" xfId="4078" xr:uid="{00000000-0005-0000-0000-00005E8C0000}"/>
    <cellStyle name="SOUserRow 2" xfId="5540" xr:uid="{00000000-0005-0000-0000-00005F8C0000}"/>
    <cellStyle name="SOUserRow 2 2" xfId="6627" xr:uid="{00000000-0005-0000-0000-0000608C0000}"/>
    <cellStyle name="SOUserRow 2 2 10" xfId="28147" xr:uid="{00000000-0005-0000-0000-0000618C0000}"/>
    <cellStyle name="SOUserRow 2 2 2" xfId="19969" xr:uid="{00000000-0005-0000-0000-0000628C0000}"/>
    <cellStyle name="SOUserRow 2 2 2 2" xfId="25739" xr:uid="{00000000-0005-0000-0000-0000638C0000}"/>
    <cellStyle name="SOUserRow 2 2 2 3" xfId="33442" xr:uid="{00000000-0005-0000-0000-0000648C0000}"/>
    <cellStyle name="SOUserRow 2 2 3" xfId="20755" xr:uid="{00000000-0005-0000-0000-0000658C0000}"/>
    <cellStyle name="SOUserRow 2 2 3 2" xfId="26518" xr:uid="{00000000-0005-0000-0000-0000668C0000}"/>
    <cellStyle name="SOUserRow 2 2 3 3" xfId="34223" xr:uid="{00000000-0005-0000-0000-0000678C0000}"/>
    <cellStyle name="SOUserRow 2 2 4" xfId="18116" xr:uid="{00000000-0005-0000-0000-0000688C0000}"/>
    <cellStyle name="SOUserRow 2 2 4 2" xfId="23918" xr:uid="{00000000-0005-0000-0000-0000698C0000}"/>
    <cellStyle name="SOUserRow 2 2 4 3" xfId="31615" xr:uid="{00000000-0005-0000-0000-00006A8C0000}"/>
    <cellStyle name="SOUserRow 2 2 5" xfId="17633" xr:uid="{00000000-0005-0000-0000-00006B8C0000}"/>
    <cellStyle name="SOUserRow 2 2 5 2" xfId="23451" xr:uid="{00000000-0005-0000-0000-00006C8C0000}"/>
    <cellStyle name="SOUserRow 2 2 5 2 2" xfId="36914" xr:uid="{00000000-0005-0000-0000-00006D8C0000}"/>
    <cellStyle name="SOUserRow 2 2 5 3" xfId="31141" xr:uid="{00000000-0005-0000-0000-00006E8C0000}"/>
    <cellStyle name="SOUserRow 2 2 6" xfId="17307" xr:uid="{00000000-0005-0000-0000-00006F8C0000}"/>
    <cellStyle name="SOUserRow 2 2 6 2" xfId="23136" xr:uid="{00000000-0005-0000-0000-0000708C0000}"/>
    <cellStyle name="SOUserRow 2 2 6 2 2" xfId="36599" xr:uid="{00000000-0005-0000-0000-0000718C0000}"/>
    <cellStyle name="SOUserRow 2 2 6 3" xfId="30823" xr:uid="{00000000-0005-0000-0000-0000728C0000}"/>
    <cellStyle name="SOUserRow 2 2 7" xfId="18092" xr:uid="{00000000-0005-0000-0000-0000738C0000}"/>
    <cellStyle name="SOUserRow 2 2 7 2" xfId="23894" xr:uid="{00000000-0005-0000-0000-0000748C0000}"/>
    <cellStyle name="SOUserRow 2 2 7 3" xfId="31591" xr:uid="{00000000-0005-0000-0000-0000758C0000}"/>
    <cellStyle name="SOUserRow 2 2 8" xfId="16455" xr:uid="{00000000-0005-0000-0000-0000768C0000}"/>
    <cellStyle name="SOUserRow 2 2 8 2" xfId="30072" xr:uid="{00000000-0005-0000-0000-0000778C0000}"/>
    <cellStyle name="SOUserRow 2 2 9" xfId="22395" xr:uid="{00000000-0005-0000-0000-0000788C0000}"/>
    <cellStyle name="SOUserRow 2 2 9 2" xfId="35858" xr:uid="{00000000-0005-0000-0000-0000798C0000}"/>
    <cellStyle name="SOUserRow 2 3" xfId="19020" xr:uid="{00000000-0005-0000-0000-00007A8C0000}"/>
    <cellStyle name="SOUserRow 2 3 2" xfId="24792" xr:uid="{00000000-0005-0000-0000-00007B8C0000}"/>
    <cellStyle name="SOUserRow 2 3 3" xfId="32494" xr:uid="{00000000-0005-0000-0000-00007C8C0000}"/>
    <cellStyle name="SOUserRow 2 4" xfId="17652" xr:uid="{00000000-0005-0000-0000-00007D8C0000}"/>
    <cellStyle name="SOUserRow 2 4 2" xfId="23470" xr:uid="{00000000-0005-0000-0000-00007E8C0000}"/>
    <cellStyle name="SOUserRow 2 4 2 2" xfId="36933" xr:uid="{00000000-0005-0000-0000-00007F8C0000}"/>
    <cellStyle name="SOUserRow 2 4 3" xfId="31160" xr:uid="{00000000-0005-0000-0000-0000808C0000}"/>
    <cellStyle name="SOUserRow 2 5" xfId="17710" xr:uid="{00000000-0005-0000-0000-0000818C0000}"/>
    <cellStyle name="SOUserRow 2 5 2" xfId="23525" xr:uid="{00000000-0005-0000-0000-0000828C0000}"/>
    <cellStyle name="SOUserRow 2 5 2 2" xfId="36988" xr:uid="{00000000-0005-0000-0000-0000838C0000}"/>
    <cellStyle name="SOUserRow 2 5 3" xfId="31216" xr:uid="{00000000-0005-0000-0000-0000848C0000}"/>
    <cellStyle name="SOUserRow 2 6" xfId="15369" xr:uid="{00000000-0005-0000-0000-0000858C0000}"/>
    <cellStyle name="SOUserRow 2 6 2" xfId="29174" xr:uid="{00000000-0005-0000-0000-0000868C0000}"/>
    <cellStyle name="SOUserRow 2 7" xfId="21496" xr:uid="{00000000-0005-0000-0000-0000878C0000}"/>
    <cellStyle name="SOUserRow 2 7 2" xfId="34959" xr:uid="{00000000-0005-0000-0000-0000888C0000}"/>
    <cellStyle name="SOUserRow 2 8" xfId="27248" xr:uid="{00000000-0005-0000-0000-0000898C0000}"/>
    <cellStyle name="SOUserRow 3" xfId="6028" xr:uid="{00000000-0005-0000-0000-00008A8C0000}"/>
    <cellStyle name="SOUserRow 3 10" xfId="27643" xr:uid="{00000000-0005-0000-0000-00008B8C0000}"/>
    <cellStyle name="SOUserRow 3 11" xfId="11271" xr:uid="{00000000-0005-0000-0000-00008C8C0000}"/>
    <cellStyle name="SOUserRow 3 2" xfId="19441" xr:uid="{00000000-0005-0000-0000-00008D8C0000}"/>
    <cellStyle name="SOUserRow 3 2 2" xfId="25211" xr:uid="{00000000-0005-0000-0000-00008E8C0000}"/>
    <cellStyle name="SOUserRow 3 2 3" xfId="32914" xr:uid="{00000000-0005-0000-0000-00008F8C0000}"/>
    <cellStyle name="SOUserRow 3 3" xfId="20601" xr:uid="{00000000-0005-0000-0000-0000908C0000}"/>
    <cellStyle name="SOUserRow 3 3 2" xfId="26365" xr:uid="{00000000-0005-0000-0000-0000918C0000}"/>
    <cellStyle name="SOUserRow 3 3 3" xfId="34070" xr:uid="{00000000-0005-0000-0000-0000928C0000}"/>
    <cellStyle name="SOUserRow 3 4" xfId="17654" xr:uid="{00000000-0005-0000-0000-0000938C0000}"/>
    <cellStyle name="SOUserRow 3 4 2" xfId="23471" xr:uid="{00000000-0005-0000-0000-0000948C0000}"/>
    <cellStyle name="SOUserRow 3 4 2 2" xfId="36934" xr:uid="{00000000-0005-0000-0000-0000958C0000}"/>
    <cellStyle name="SOUserRow 3 4 3" xfId="31161" xr:uid="{00000000-0005-0000-0000-0000968C0000}"/>
    <cellStyle name="SOUserRow 3 5" xfId="16978" xr:uid="{00000000-0005-0000-0000-0000978C0000}"/>
    <cellStyle name="SOUserRow 3 5 2" xfId="22828" xr:uid="{00000000-0005-0000-0000-0000988C0000}"/>
    <cellStyle name="SOUserRow 3 5 2 2" xfId="36291" xr:uid="{00000000-0005-0000-0000-0000998C0000}"/>
    <cellStyle name="SOUserRow 3 5 3" xfId="30506" xr:uid="{00000000-0005-0000-0000-00009A8C0000}"/>
    <cellStyle name="SOUserRow 3 6" xfId="20463" xr:uid="{00000000-0005-0000-0000-00009B8C0000}"/>
    <cellStyle name="SOUserRow 3 6 2" xfId="26231" xr:uid="{00000000-0005-0000-0000-00009C8C0000}"/>
    <cellStyle name="SOUserRow 3 6 3" xfId="33935" xr:uid="{00000000-0005-0000-0000-00009D8C0000}"/>
    <cellStyle name="SOUserRow 3 7" xfId="18415" xr:uid="{00000000-0005-0000-0000-00009E8C0000}"/>
    <cellStyle name="SOUserRow 3 7 2" xfId="24193" xr:uid="{00000000-0005-0000-0000-00009F8C0000}"/>
    <cellStyle name="SOUserRow 3 7 3" xfId="31894" xr:uid="{00000000-0005-0000-0000-0000A08C0000}"/>
    <cellStyle name="SOUserRow 3 8" xfId="15857" xr:uid="{00000000-0005-0000-0000-0000A18C0000}"/>
    <cellStyle name="SOUserRow 3 8 2" xfId="29569" xr:uid="{00000000-0005-0000-0000-0000A28C0000}"/>
    <cellStyle name="SOUserRow 3 9" xfId="21891" xr:uid="{00000000-0005-0000-0000-0000A38C0000}"/>
    <cellStyle name="SOUserRow 3 9 2" xfId="35354" xr:uid="{00000000-0005-0000-0000-0000A48C0000}"/>
    <cellStyle name="special" xfId="4079" xr:uid="{00000000-0005-0000-0000-0000A58C0000}"/>
    <cellStyle name="SPEntry" xfId="4080" xr:uid="{00000000-0005-0000-0000-0000A68C0000}"/>
    <cellStyle name="SPFormula" xfId="4081" xr:uid="{00000000-0005-0000-0000-0000A78C0000}"/>
    <cellStyle name="SPFormula 2" xfId="10083" xr:uid="{00000000-0005-0000-0000-0000A88C0000}"/>
    <cellStyle name="SPHeader" xfId="4082" xr:uid="{00000000-0005-0000-0000-0000A98C0000}"/>
    <cellStyle name="SPLocked" xfId="4083" xr:uid="{00000000-0005-0000-0000-0000AA8C0000}"/>
    <cellStyle name="SRHeader" xfId="4084" xr:uid="{00000000-0005-0000-0000-0000AB8C0000}"/>
    <cellStyle name="STAND" xfId="4085" xr:uid="{00000000-0005-0000-0000-0000AC8C0000}"/>
    <cellStyle name="STAND 2" xfId="18233" xr:uid="{00000000-0005-0000-0000-0000AD8C0000}"/>
    <cellStyle name="STAND 3" xfId="18518" xr:uid="{00000000-0005-0000-0000-0000AE8C0000}"/>
    <cellStyle name="STAND 4" xfId="20780" xr:uid="{00000000-0005-0000-0000-0000AF8C0000}"/>
    <cellStyle name="STAND 5" xfId="14265" xr:uid="{00000000-0005-0000-0000-0000B08C0000}"/>
    <cellStyle name="STAND 6" xfId="10084" xr:uid="{00000000-0005-0000-0000-0000B18C0000}"/>
    <cellStyle name="Standaard_Consolidation" xfId="4086" xr:uid="{00000000-0005-0000-0000-0000B28C0000}"/>
    <cellStyle name="STANDARD" xfId="431" xr:uid="{00000000-0005-0000-0000-0000B38C0000}"/>
    <cellStyle name="STANDARD 2" xfId="998" xr:uid="{00000000-0005-0000-0000-0000B48C0000}"/>
    <cellStyle name="STANDARD 2 2" xfId="7698" xr:uid="{00000000-0005-0000-0000-0000B58C0000}"/>
    <cellStyle name="STANDARD 2 3" xfId="37533" xr:uid="{00000000-0005-0000-0000-0000B68C0000}"/>
    <cellStyle name="STANDARD 3" xfId="917" xr:uid="{00000000-0005-0000-0000-0000B78C0000}"/>
    <cellStyle name="STANDARD 3 2" xfId="7667" xr:uid="{00000000-0005-0000-0000-0000B88C0000}"/>
    <cellStyle name="STANDARD 4" xfId="7304" xr:uid="{00000000-0005-0000-0000-0000B98C0000}"/>
    <cellStyle name="STANDARD 5" xfId="37514" xr:uid="{00000000-0005-0000-0000-0000BA8C0000}"/>
    <cellStyle name="Standard_E00seit45" xfId="5000" xr:uid="{00000000-0005-0000-0000-0000BB8C0000}"/>
    <cellStyle name="Style 1" xfId="81" xr:uid="{00000000-0005-0000-0000-0000BC8C0000}"/>
    <cellStyle name="Style 1 2" xfId="432" xr:uid="{00000000-0005-0000-0000-0000BD8C0000}"/>
    <cellStyle name="Style 1 2 2" xfId="999" xr:uid="{00000000-0005-0000-0000-0000BE8C0000}"/>
    <cellStyle name="Style 1 2 3" xfId="7305" xr:uid="{00000000-0005-0000-0000-0000BF8C0000}"/>
    <cellStyle name="Style 1 3" xfId="918" xr:uid="{00000000-0005-0000-0000-0000C08C0000}"/>
    <cellStyle name="Style 1 4" xfId="4087" xr:uid="{00000000-0005-0000-0000-0000C18C0000}"/>
    <cellStyle name="Style 100" xfId="4088" xr:uid="{00000000-0005-0000-0000-0000C28C0000}"/>
    <cellStyle name="Style 100 2" xfId="10085" xr:uid="{00000000-0005-0000-0000-0000C38C0000}"/>
    <cellStyle name="Style 103" xfId="4089" xr:uid="{00000000-0005-0000-0000-0000C48C0000}"/>
    <cellStyle name="Style 104" xfId="4090" xr:uid="{00000000-0005-0000-0000-0000C58C0000}"/>
    <cellStyle name="Style 105" xfId="4091" xr:uid="{00000000-0005-0000-0000-0000C68C0000}"/>
    <cellStyle name="Style 108" xfId="4092" xr:uid="{00000000-0005-0000-0000-0000C78C0000}"/>
    <cellStyle name="Style 112" xfId="4093" xr:uid="{00000000-0005-0000-0000-0000C88C0000}"/>
    <cellStyle name="Style 112 2" xfId="10086" xr:uid="{00000000-0005-0000-0000-0000C98C0000}"/>
    <cellStyle name="Style 113" xfId="4094" xr:uid="{00000000-0005-0000-0000-0000CA8C0000}"/>
    <cellStyle name="Style 113 2" xfId="4560" xr:uid="{00000000-0005-0000-0000-0000CB8C0000}"/>
    <cellStyle name="Style 113 2 2" xfId="5233" xr:uid="{00000000-0005-0000-0000-0000CC8C0000}"/>
    <cellStyle name="Style 113 2 2 2" xfId="18736" xr:uid="{00000000-0005-0000-0000-0000CD8C0000}"/>
    <cellStyle name="Style 113 2 2 2 2" xfId="24508" xr:uid="{00000000-0005-0000-0000-0000CE8C0000}"/>
    <cellStyle name="Style 113 2 2 2 3" xfId="32210" xr:uid="{00000000-0005-0000-0000-0000CF8C0000}"/>
    <cellStyle name="Style 113 2 2 3" xfId="18432" xr:uid="{00000000-0005-0000-0000-0000D08C0000}"/>
    <cellStyle name="Style 113 2 2 3 2" xfId="24207" xr:uid="{00000000-0005-0000-0000-0000D18C0000}"/>
    <cellStyle name="Style 113 2 2 3 3" xfId="31908" xr:uid="{00000000-0005-0000-0000-0000D28C0000}"/>
    <cellStyle name="Style 113 2 2 4" xfId="15063" xr:uid="{00000000-0005-0000-0000-0000D38C0000}"/>
    <cellStyle name="Style 113 2 2 4 2" xfId="28900" xr:uid="{00000000-0005-0000-0000-0000D48C0000}"/>
    <cellStyle name="Style 113 2 2 5" xfId="21221" xr:uid="{00000000-0005-0000-0000-0000D58C0000}"/>
    <cellStyle name="Style 113 2 2 5 2" xfId="34684" xr:uid="{00000000-0005-0000-0000-0000D68C0000}"/>
    <cellStyle name="Style 113 2 2 6" xfId="10778" xr:uid="{00000000-0005-0000-0000-0000D78C0000}"/>
    <cellStyle name="Style 113 2 3" xfId="18390" xr:uid="{00000000-0005-0000-0000-0000D88C0000}"/>
    <cellStyle name="Style 113 2 3 2" xfId="24169" xr:uid="{00000000-0005-0000-0000-0000D98C0000}"/>
    <cellStyle name="Style 113 2 3 3" xfId="31870" xr:uid="{00000000-0005-0000-0000-0000DA8C0000}"/>
    <cellStyle name="Style 113 2 4" xfId="20577" xr:uid="{00000000-0005-0000-0000-0000DB8C0000}"/>
    <cellStyle name="Style 113 2 4 2" xfId="26342" xr:uid="{00000000-0005-0000-0000-0000DC8C0000}"/>
    <cellStyle name="Style 113 2 4 3" xfId="34046" xr:uid="{00000000-0005-0000-0000-0000DD8C0000}"/>
    <cellStyle name="Style 113 2 5" xfId="14613" xr:uid="{00000000-0005-0000-0000-0000DE8C0000}"/>
    <cellStyle name="Style 113 2 5 2" xfId="28676" xr:uid="{00000000-0005-0000-0000-0000DF8C0000}"/>
    <cellStyle name="Style 113 2 6" xfId="21018" xr:uid="{00000000-0005-0000-0000-0000E08C0000}"/>
    <cellStyle name="Style 113 2 6 2" xfId="34481" xr:uid="{00000000-0005-0000-0000-0000E18C0000}"/>
    <cellStyle name="Style 113 2 7" xfId="10453" xr:uid="{00000000-0005-0000-0000-0000E28C0000}"/>
    <cellStyle name="Style 113 3" xfId="18238" xr:uid="{00000000-0005-0000-0000-0000E38C0000}"/>
    <cellStyle name="Style 113 3 2" xfId="24027" xr:uid="{00000000-0005-0000-0000-0000E48C0000}"/>
    <cellStyle name="Style 113 3 3" xfId="31727" xr:uid="{00000000-0005-0000-0000-0000E58C0000}"/>
    <cellStyle name="Style 113 4" xfId="17769" xr:uid="{00000000-0005-0000-0000-0000E68C0000}"/>
    <cellStyle name="Style 113 4 2" xfId="23584" xr:uid="{00000000-0005-0000-0000-0000E78C0000}"/>
    <cellStyle name="Style 113 4 2 2" xfId="37047" xr:uid="{00000000-0005-0000-0000-0000E88C0000}"/>
    <cellStyle name="Style 113 4 3" xfId="31275" xr:uid="{00000000-0005-0000-0000-0000E98C0000}"/>
    <cellStyle name="Style 113 5" xfId="14266" xr:uid="{00000000-0005-0000-0000-0000EA8C0000}"/>
    <cellStyle name="Style 113 5 2" xfId="28647" xr:uid="{00000000-0005-0000-0000-0000EB8C0000}"/>
    <cellStyle name="Style 113 6" xfId="10087" xr:uid="{00000000-0005-0000-0000-0000EC8C0000}"/>
    <cellStyle name="Style 123" xfId="4095" xr:uid="{00000000-0005-0000-0000-0000ED8C0000}"/>
    <cellStyle name="Style 135" xfId="4096" xr:uid="{00000000-0005-0000-0000-0000EE8C0000}"/>
    <cellStyle name="Style 135 2" xfId="4736" xr:uid="{00000000-0005-0000-0000-0000EF8C0000}"/>
    <cellStyle name="Style 135 2 10" xfId="10611" xr:uid="{00000000-0005-0000-0000-0000F08C0000}"/>
    <cellStyle name="Style 135 2 2" xfId="5251" xr:uid="{00000000-0005-0000-0000-0000F18C0000}"/>
    <cellStyle name="Style 135 2 2 2" xfId="5973" xr:uid="{00000000-0005-0000-0000-0000F28C0000}"/>
    <cellStyle name="Style 135 2 2 2 2" xfId="7060" xr:uid="{00000000-0005-0000-0000-0000F38C0000}"/>
    <cellStyle name="Style 135 2 2 2 2 2" xfId="20356" xr:uid="{00000000-0005-0000-0000-0000F48C0000}"/>
    <cellStyle name="Style 135 2 2 2 2 2 2" xfId="26126" xr:uid="{00000000-0005-0000-0000-0000F58C0000}"/>
    <cellStyle name="Style 135 2 2 2 2 2 3" xfId="33829" xr:uid="{00000000-0005-0000-0000-0000F68C0000}"/>
    <cellStyle name="Style 135 2 2 2 2 3" xfId="20955" xr:uid="{00000000-0005-0000-0000-0000F78C0000}"/>
    <cellStyle name="Style 135 2 2 2 2 3 2" xfId="26713" xr:uid="{00000000-0005-0000-0000-0000F88C0000}"/>
    <cellStyle name="Style 135 2 2 2 2 3 3" xfId="34418" xr:uid="{00000000-0005-0000-0000-0000F98C0000}"/>
    <cellStyle name="Style 135 2 2 2 2 4" xfId="16888" xr:uid="{00000000-0005-0000-0000-0000FA8C0000}"/>
    <cellStyle name="Style 135 2 2 2 2 4 2" xfId="30441" xr:uid="{00000000-0005-0000-0000-0000FB8C0000}"/>
    <cellStyle name="Style 135 2 2 2 2 5" xfId="22764" xr:uid="{00000000-0005-0000-0000-0000FC8C0000}"/>
    <cellStyle name="Style 135 2 2 2 2 5 2" xfId="36227" xr:uid="{00000000-0005-0000-0000-0000FD8C0000}"/>
    <cellStyle name="Style 135 2 2 2 2 6" xfId="28516" xr:uid="{00000000-0005-0000-0000-0000FE8C0000}"/>
    <cellStyle name="Style 135 2 2 2 2 7" xfId="11907" xr:uid="{00000000-0005-0000-0000-0000FF8C0000}"/>
    <cellStyle name="Style 135 2 2 2 3" xfId="19407" xr:uid="{00000000-0005-0000-0000-0000008D0000}"/>
    <cellStyle name="Style 135 2 2 2 3 2" xfId="25178" xr:uid="{00000000-0005-0000-0000-0000018D0000}"/>
    <cellStyle name="Style 135 2 2 2 3 3" xfId="32880" xr:uid="{00000000-0005-0000-0000-0000028D0000}"/>
    <cellStyle name="Style 135 2 2 2 4" xfId="17346" xr:uid="{00000000-0005-0000-0000-0000038D0000}"/>
    <cellStyle name="Style 135 2 2 2 4 2" xfId="23175" xr:uid="{00000000-0005-0000-0000-0000048D0000}"/>
    <cellStyle name="Style 135 2 2 2 4 2 2" xfId="36638" xr:uid="{00000000-0005-0000-0000-0000058D0000}"/>
    <cellStyle name="Style 135 2 2 2 4 3" xfId="30862" xr:uid="{00000000-0005-0000-0000-0000068D0000}"/>
    <cellStyle name="Style 135 2 2 2 5" xfId="15802" xr:uid="{00000000-0005-0000-0000-0000078D0000}"/>
    <cellStyle name="Style 135 2 2 2 5 2" xfId="29543" xr:uid="{00000000-0005-0000-0000-0000088D0000}"/>
    <cellStyle name="Style 135 2 2 2 6" xfId="21865" xr:uid="{00000000-0005-0000-0000-0000098D0000}"/>
    <cellStyle name="Style 135 2 2 2 6 2" xfId="35328" xr:uid="{00000000-0005-0000-0000-00000A8D0000}"/>
    <cellStyle name="Style 135 2 2 2 7" xfId="27617" xr:uid="{00000000-0005-0000-0000-00000B8D0000}"/>
    <cellStyle name="Style 135 2 2 2 8" xfId="11246" xr:uid="{00000000-0005-0000-0000-00000C8D0000}"/>
    <cellStyle name="Style 135 2 2 3" xfId="6338" xr:uid="{00000000-0005-0000-0000-00000D8D0000}"/>
    <cellStyle name="Style 135 2 2 3 2" xfId="19705" xr:uid="{00000000-0005-0000-0000-00000E8D0000}"/>
    <cellStyle name="Style 135 2 2 3 2 2" xfId="25475" xr:uid="{00000000-0005-0000-0000-00000F8D0000}"/>
    <cellStyle name="Style 135 2 2 3 2 3" xfId="33178" xr:uid="{00000000-0005-0000-0000-0000108D0000}"/>
    <cellStyle name="Style 135 2 2 3 3" xfId="17761" xr:uid="{00000000-0005-0000-0000-0000118D0000}"/>
    <cellStyle name="Style 135 2 2 3 3 2" xfId="23576" xr:uid="{00000000-0005-0000-0000-0000128D0000}"/>
    <cellStyle name="Style 135 2 2 3 3 2 2" xfId="37039" xr:uid="{00000000-0005-0000-0000-0000138D0000}"/>
    <cellStyle name="Style 135 2 2 3 3 3" xfId="31267" xr:uid="{00000000-0005-0000-0000-0000148D0000}"/>
    <cellStyle name="Style 135 2 2 3 4" xfId="16167" xr:uid="{00000000-0005-0000-0000-0000158D0000}"/>
    <cellStyle name="Style 135 2 2 3 4 2" xfId="29816" xr:uid="{00000000-0005-0000-0000-0000168D0000}"/>
    <cellStyle name="Style 135 2 2 3 5" xfId="22138" xr:uid="{00000000-0005-0000-0000-0000178D0000}"/>
    <cellStyle name="Style 135 2 2 3 5 2" xfId="35601" xr:uid="{00000000-0005-0000-0000-0000188D0000}"/>
    <cellStyle name="Style 135 2 2 3 6" xfId="27890" xr:uid="{00000000-0005-0000-0000-0000198D0000}"/>
    <cellStyle name="Style 135 2 2 3 7" xfId="11453" xr:uid="{00000000-0005-0000-0000-00001A8D0000}"/>
    <cellStyle name="Style 135 2 2 4" xfId="18754" xr:uid="{00000000-0005-0000-0000-00001B8D0000}"/>
    <cellStyle name="Style 135 2 2 4 2" xfId="24526" xr:uid="{00000000-0005-0000-0000-00001C8D0000}"/>
    <cellStyle name="Style 135 2 2 4 3" xfId="32228" xr:uid="{00000000-0005-0000-0000-00001D8D0000}"/>
    <cellStyle name="Style 135 2 2 5" xfId="17584" xr:uid="{00000000-0005-0000-0000-00001E8D0000}"/>
    <cellStyle name="Style 135 2 2 5 2" xfId="23403" xr:uid="{00000000-0005-0000-0000-00001F8D0000}"/>
    <cellStyle name="Style 135 2 2 5 2 2" xfId="36866" xr:uid="{00000000-0005-0000-0000-0000208D0000}"/>
    <cellStyle name="Style 135 2 2 5 3" xfId="31093" xr:uid="{00000000-0005-0000-0000-0000218D0000}"/>
    <cellStyle name="Style 135 2 2 6" xfId="15081" xr:uid="{00000000-0005-0000-0000-0000228D0000}"/>
    <cellStyle name="Style 135 2 2 6 2" xfId="28918" xr:uid="{00000000-0005-0000-0000-0000238D0000}"/>
    <cellStyle name="Style 135 2 2 7" xfId="21239" xr:uid="{00000000-0005-0000-0000-0000248D0000}"/>
    <cellStyle name="Style 135 2 2 7 2" xfId="34702" xr:uid="{00000000-0005-0000-0000-0000258D0000}"/>
    <cellStyle name="Style 135 2 2 8" xfId="26991" xr:uid="{00000000-0005-0000-0000-0000268D0000}"/>
    <cellStyle name="Style 135 2 2 9" xfId="10792" xr:uid="{00000000-0005-0000-0000-0000278D0000}"/>
    <cellStyle name="Style 135 2 3" xfId="5504" xr:uid="{00000000-0005-0000-0000-0000288D0000}"/>
    <cellStyle name="Style 135 2 3 2" xfId="6591" xr:uid="{00000000-0005-0000-0000-0000298D0000}"/>
    <cellStyle name="Style 135 2 3 2 2" xfId="19941" xr:uid="{00000000-0005-0000-0000-00002A8D0000}"/>
    <cellStyle name="Style 135 2 3 2 2 2" xfId="25711" xr:uid="{00000000-0005-0000-0000-00002B8D0000}"/>
    <cellStyle name="Style 135 2 3 2 2 3" xfId="33414" xr:uid="{00000000-0005-0000-0000-00002C8D0000}"/>
    <cellStyle name="Style 135 2 3 2 3" xfId="20721" xr:uid="{00000000-0005-0000-0000-00002D8D0000}"/>
    <cellStyle name="Style 135 2 3 2 3 2" xfId="26484" xr:uid="{00000000-0005-0000-0000-00002E8D0000}"/>
    <cellStyle name="Style 135 2 3 2 3 3" xfId="34189" xr:uid="{00000000-0005-0000-0000-00002F8D0000}"/>
    <cellStyle name="Style 135 2 3 2 4" xfId="16420" xr:uid="{00000000-0005-0000-0000-0000308D0000}"/>
    <cellStyle name="Style 135 2 3 2 4 2" xfId="30046" xr:uid="{00000000-0005-0000-0000-0000318D0000}"/>
    <cellStyle name="Style 135 2 3 2 5" xfId="22368" xr:uid="{00000000-0005-0000-0000-0000328D0000}"/>
    <cellStyle name="Style 135 2 3 2 5 2" xfId="35831" xr:uid="{00000000-0005-0000-0000-0000338D0000}"/>
    <cellStyle name="Style 135 2 3 2 6" xfId="28120" xr:uid="{00000000-0005-0000-0000-0000348D0000}"/>
    <cellStyle name="Style 135 2 3 2 7" xfId="11620" xr:uid="{00000000-0005-0000-0000-0000358D0000}"/>
    <cellStyle name="Style 135 2 3 3" xfId="18990" xr:uid="{00000000-0005-0000-0000-0000368D0000}"/>
    <cellStyle name="Style 135 2 3 3 2" xfId="24762" xr:uid="{00000000-0005-0000-0000-0000378D0000}"/>
    <cellStyle name="Style 135 2 3 3 3" xfId="32464" xr:uid="{00000000-0005-0000-0000-0000388D0000}"/>
    <cellStyle name="Style 135 2 3 4" xfId="17535" xr:uid="{00000000-0005-0000-0000-0000398D0000}"/>
    <cellStyle name="Style 135 2 3 4 2" xfId="23356" xr:uid="{00000000-0005-0000-0000-00003A8D0000}"/>
    <cellStyle name="Style 135 2 3 4 2 2" xfId="36819" xr:uid="{00000000-0005-0000-0000-00003B8D0000}"/>
    <cellStyle name="Style 135 2 3 4 3" xfId="31044" xr:uid="{00000000-0005-0000-0000-00003C8D0000}"/>
    <cellStyle name="Style 135 2 3 5" xfId="15334" xr:uid="{00000000-0005-0000-0000-00003D8D0000}"/>
    <cellStyle name="Style 135 2 3 5 2" xfId="29148" xr:uid="{00000000-0005-0000-0000-00003E8D0000}"/>
    <cellStyle name="Style 135 2 3 6" xfId="21469" xr:uid="{00000000-0005-0000-0000-00003F8D0000}"/>
    <cellStyle name="Style 135 2 3 6 2" xfId="34932" xr:uid="{00000000-0005-0000-0000-0000408D0000}"/>
    <cellStyle name="Style 135 2 3 7" xfId="27221" xr:uid="{00000000-0005-0000-0000-0000418D0000}"/>
    <cellStyle name="Style 135 2 3 8" xfId="10959" xr:uid="{00000000-0005-0000-0000-0000428D0000}"/>
    <cellStyle name="Style 135 2 4" xfId="6082" xr:uid="{00000000-0005-0000-0000-0000438D0000}"/>
    <cellStyle name="Style 135 2 4 2" xfId="19489" xr:uid="{00000000-0005-0000-0000-0000448D0000}"/>
    <cellStyle name="Style 135 2 4 2 2" xfId="25259" xr:uid="{00000000-0005-0000-0000-0000458D0000}"/>
    <cellStyle name="Style 135 2 4 2 3" xfId="32962" xr:uid="{00000000-0005-0000-0000-0000468D0000}"/>
    <cellStyle name="Style 135 2 4 3" xfId="17265" xr:uid="{00000000-0005-0000-0000-0000478D0000}"/>
    <cellStyle name="Style 135 2 4 3 2" xfId="23097" xr:uid="{00000000-0005-0000-0000-0000488D0000}"/>
    <cellStyle name="Style 135 2 4 3 2 2" xfId="36560" xr:uid="{00000000-0005-0000-0000-0000498D0000}"/>
    <cellStyle name="Style 135 2 4 3 3" xfId="30782" xr:uid="{00000000-0005-0000-0000-00004A8D0000}"/>
    <cellStyle name="Style 135 2 4 4" xfId="15911" xr:uid="{00000000-0005-0000-0000-00004B8D0000}"/>
    <cellStyle name="Style 135 2 4 4 2" xfId="29614" xr:uid="{00000000-0005-0000-0000-00004C8D0000}"/>
    <cellStyle name="Style 135 2 4 5" xfId="21936" xr:uid="{00000000-0005-0000-0000-00004D8D0000}"/>
    <cellStyle name="Style 135 2 4 5 2" xfId="35399" xr:uid="{00000000-0005-0000-0000-00004E8D0000}"/>
    <cellStyle name="Style 135 2 4 6" xfId="27688" xr:uid="{00000000-0005-0000-0000-00004F8D0000}"/>
    <cellStyle name="Style 135 2 4 7" xfId="11311" xr:uid="{00000000-0005-0000-0000-0000508D0000}"/>
    <cellStyle name="Style 135 2 5" xfId="18451" xr:uid="{00000000-0005-0000-0000-0000518D0000}"/>
    <cellStyle name="Style 135 2 5 2" xfId="24226" xr:uid="{00000000-0005-0000-0000-0000528D0000}"/>
    <cellStyle name="Style 135 2 5 3" xfId="31927" xr:uid="{00000000-0005-0000-0000-0000538D0000}"/>
    <cellStyle name="Style 135 2 6" xfId="20542" xr:uid="{00000000-0005-0000-0000-0000548D0000}"/>
    <cellStyle name="Style 135 2 6 2" xfId="26307" xr:uid="{00000000-0005-0000-0000-0000558D0000}"/>
    <cellStyle name="Style 135 2 6 3" xfId="34011" xr:uid="{00000000-0005-0000-0000-0000568D0000}"/>
    <cellStyle name="Style 135 2 7" xfId="14783" xr:uid="{00000000-0005-0000-0000-0000578D0000}"/>
    <cellStyle name="Style 135 2 7 2" xfId="28694" xr:uid="{00000000-0005-0000-0000-0000588D0000}"/>
    <cellStyle name="Style 135 2 8" xfId="21036" xr:uid="{00000000-0005-0000-0000-0000598D0000}"/>
    <cellStyle name="Style 135 2 8 2" xfId="34499" xr:uid="{00000000-0005-0000-0000-00005A8D0000}"/>
    <cellStyle name="Style 135 2 9" xfId="26790" xr:uid="{00000000-0005-0000-0000-00005B8D0000}"/>
    <cellStyle name="Style 135 3" xfId="14267" xr:uid="{00000000-0005-0000-0000-00005C8D0000}"/>
    <cellStyle name="Style 135 4" xfId="10088" xr:uid="{00000000-0005-0000-0000-00005D8D0000}"/>
    <cellStyle name="Style 136" xfId="4097" xr:uid="{00000000-0005-0000-0000-00005E8D0000}"/>
    <cellStyle name="Style 136 2" xfId="5327" xr:uid="{00000000-0005-0000-0000-00005F8D0000}"/>
    <cellStyle name="Style 136 2 2" xfId="6414" xr:uid="{00000000-0005-0000-0000-0000608D0000}"/>
    <cellStyle name="Style 136 2 2 10" xfId="27964" xr:uid="{00000000-0005-0000-0000-0000618D0000}"/>
    <cellStyle name="Style 136 2 2 11" xfId="11526" xr:uid="{00000000-0005-0000-0000-0000628D0000}"/>
    <cellStyle name="Style 136 2 2 2" xfId="19780" xr:uid="{00000000-0005-0000-0000-0000638D0000}"/>
    <cellStyle name="Style 136 2 2 2 2" xfId="25550" xr:uid="{00000000-0005-0000-0000-0000648D0000}"/>
    <cellStyle name="Style 136 2 2 2 3" xfId="33253" xr:uid="{00000000-0005-0000-0000-0000658D0000}"/>
    <cellStyle name="Style 136 2 2 3" xfId="20697" xr:uid="{00000000-0005-0000-0000-0000668D0000}"/>
    <cellStyle name="Style 136 2 2 3 2" xfId="26460" xr:uid="{00000000-0005-0000-0000-0000678D0000}"/>
    <cellStyle name="Style 136 2 2 3 3" xfId="34165" xr:uid="{00000000-0005-0000-0000-0000688D0000}"/>
    <cellStyle name="Style 136 2 2 4" xfId="17636" xr:uid="{00000000-0005-0000-0000-0000698D0000}"/>
    <cellStyle name="Style 136 2 2 4 2" xfId="23454" xr:uid="{00000000-0005-0000-0000-00006A8D0000}"/>
    <cellStyle name="Style 136 2 2 4 2 2" xfId="36917" xr:uid="{00000000-0005-0000-0000-00006B8D0000}"/>
    <cellStyle name="Style 136 2 2 4 3" xfId="31144" xr:uid="{00000000-0005-0000-0000-00006C8D0000}"/>
    <cellStyle name="Style 136 2 2 5" xfId="17685" xr:uid="{00000000-0005-0000-0000-00006D8D0000}"/>
    <cellStyle name="Style 136 2 2 5 2" xfId="23500" xr:uid="{00000000-0005-0000-0000-00006E8D0000}"/>
    <cellStyle name="Style 136 2 2 5 2 2" xfId="36963" xr:uid="{00000000-0005-0000-0000-00006F8D0000}"/>
    <cellStyle name="Style 136 2 2 5 3" xfId="31191" xr:uid="{00000000-0005-0000-0000-0000708D0000}"/>
    <cellStyle name="Style 136 2 2 6" xfId="20413" xr:uid="{00000000-0005-0000-0000-0000718D0000}"/>
    <cellStyle name="Style 136 2 2 6 2" xfId="26181" xr:uid="{00000000-0005-0000-0000-0000728D0000}"/>
    <cellStyle name="Style 136 2 2 6 3" xfId="33885" xr:uid="{00000000-0005-0000-0000-0000738D0000}"/>
    <cellStyle name="Style 136 2 2 7" xfId="16935" xr:uid="{00000000-0005-0000-0000-0000748D0000}"/>
    <cellStyle name="Style 136 2 2 7 2" xfId="22786" xr:uid="{00000000-0005-0000-0000-0000758D0000}"/>
    <cellStyle name="Style 136 2 2 7 2 2" xfId="36249" xr:uid="{00000000-0005-0000-0000-0000768D0000}"/>
    <cellStyle name="Style 136 2 2 7 3" xfId="30464" xr:uid="{00000000-0005-0000-0000-0000778D0000}"/>
    <cellStyle name="Style 136 2 2 8" xfId="16243" xr:uid="{00000000-0005-0000-0000-0000788D0000}"/>
    <cellStyle name="Style 136 2 2 8 2" xfId="29890" xr:uid="{00000000-0005-0000-0000-0000798D0000}"/>
    <cellStyle name="Style 136 2 2 9" xfId="22212" xr:uid="{00000000-0005-0000-0000-00007A8D0000}"/>
    <cellStyle name="Style 136 2 2 9 2" xfId="35675" xr:uid="{00000000-0005-0000-0000-00007B8D0000}"/>
    <cellStyle name="Style 136 2 3" xfId="18828" xr:uid="{00000000-0005-0000-0000-00007C8D0000}"/>
    <cellStyle name="Style 136 2 3 2" xfId="24600" xr:uid="{00000000-0005-0000-0000-00007D8D0000}"/>
    <cellStyle name="Style 136 2 3 3" xfId="32302" xr:uid="{00000000-0005-0000-0000-00007E8D0000}"/>
    <cellStyle name="Style 136 2 4" xfId="18371" xr:uid="{00000000-0005-0000-0000-00007F8D0000}"/>
    <cellStyle name="Style 136 2 4 2" xfId="24150" xr:uid="{00000000-0005-0000-0000-0000808D0000}"/>
    <cellStyle name="Style 136 2 4 3" xfId="31851" xr:uid="{00000000-0005-0000-0000-0000818D0000}"/>
    <cellStyle name="Style 136 2 5" xfId="20622" xr:uid="{00000000-0005-0000-0000-0000828D0000}"/>
    <cellStyle name="Style 136 2 5 2" xfId="26386" xr:uid="{00000000-0005-0000-0000-0000838D0000}"/>
    <cellStyle name="Style 136 2 5 3" xfId="34091" xr:uid="{00000000-0005-0000-0000-0000848D0000}"/>
    <cellStyle name="Style 136 2 6" xfId="15157" xr:uid="{00000000-0005-0000-0000-0000858D0000}"/>
    <cellStyle name="Style 136 2 6 2" xfId="28992" xr:uid="{00000000-0005-0000-0000-0000868D0000}"/>
    <cellStyle name="Style 136 2 7" xfId="21313" xr:uid="{00000000-0005-0000-0000-0000878D0000}"/>
    <cellStyle name="Style 136 2 7 2" xfId="34776" xr:uid="{00000000-0005-0000-0000-0000888D0000}"/>
    <cellStyle name="Style 136 2 8" xfId="27065" xr:uid="{00000000-0005-0000-0000-0000898D0000}"/>
    <cellStyle name="Style 136 2 9" xfId="10865" xr:uid="{00000000-0005-0000-0000-00008A8D0000}"/>
    <cellStyle name="Style 136 3" xfId="14268" xr:uid="{00000000-0005-0000-0000-00008B8D0000}"/>
    <cellStyle name="Style 136 3 2" xfId="28648" xr:uid="{00000000-0005-0000-0000-00008C8D0000}"/>
    <cellStyle name="Style 136 4" xfId="10089" xr:uid="{00000000-0005-0000-0000-00008D8D0000}"/>
    <cellStyle name="Style 138" xfId="4098" xr:uid="{00000000-0005-0000-0000-00008E8D0000}"/>
    <cellStyle name="Style 138 2" xfId="10090" xr:uid="{00000000-0005-0000-0000-00008F8D0000}"/>
    <cellStyle name="Style 141" xfId="4099" xr:uid="{00000000-0005-0000-0000-0000908D0000}"/>
    <cellStyle name="Style 141 10" xfId="26750" xr:uid="{00000000-0005-0000-0000-0000918D0000}"/>
    <cellStyle name="Style 141 11" xfId="10091" xr:uid="{00000000-0005-0000-0000-0000928D0000}"/>
    <cellStyle name="Style 141 2" xfId="4742" xr:uid="{00000000-0005-0000-0000-0000938D0000}"/>
    <cellStyle name="Style 141 2 2" xfId="5255" xr:uid="{00000000-0005-0000-0000-0000948D0000}"/>
    <cellStyle name="Style 141 2 2 10" xfId="10796" xr:uid="{00000000-0005-0000-0000-0000958D0000}"/>
    <cellStyle name="Style 141 2 2 2" xfId="5977" xr:uid="{00000000-0005-0000-0000-0000968D0000}"/>
    <cellStyle name="Style 141 2 2 2 2" xfId="7064" xr:uid="{00000000-0005-0000-0000-0000978D0000}"/>
    <cellStyle name="Style 141 2 2 2 2 2" xfId="20360" xr:uid="{00000000-0005-0000-0000-0000988D0000}"/>
    <cellStyle name="Style 141 2 2 2 2 2 2" xfId="26130" xr:uid="{00000000-0005-0000-0000-0000998D0000}"/>
    <cellStyle name="Style 141 2 2 2 2 2 3" xfId="33833" xr:uid="{00000000-0005-0000-0000-00009A8D0000}"/>
    <cellStyle name="Style 141 2 2 2 2 3" xfId="20959" xr:uid="{00000000-0005-0000-0000-00009B8D0000}"/>
    <cellStyle name="Style 141 2 2 2 2 3 2" xfId="26717" xr:uid="{00000000-0005-0000-0000-00009C8D0000}"/>
    <cellStyle name="Style 141 2 2 2 2 3 3" xfId="34422" xr:uid="{00000000-0005-0000-0000-00009D8D0000}"/>
    <cellStyle name="Style 141 2 2 2 2 4" xfId="16892" xr:uid="{00000000-0005-0000-0000-00009E8D0000}"/>
    <cellStyle name="Style 141 2 2 2 2 4 2" xfId="30445" xr:uid="{00000000-0005-0000-0000-00009F8D0000}"/>
    <cellStyle name="Style 141 2 2 2 2 5" xfId="22768" xr:uid="{00000000-0005-0000-0000-0000A08D0000}"/>
    <cellStyle name="Style 141 2 2 2 2 5 2" xfId="36231" xr:uid="{00000000-0005-0000-0000-0000A18D0000}"/>
    <cellStyle name="Style 141 2 2 2 2 6" xfId="28520" xr:uid="{00000000-0005-0000-0000-0000A28D0000}"/>
    <cellStyle name="Style 141 2 2 2 2 7" xfId="11911" xr:uid="{00000000-0005-0000-0000-0000A38D0000}"/>
    <cellStyle name="Style 141 2 2 2 3" xfId="19411" xr:uid="{00000000-0005-0000-0000-0000A48D0000}"/>
    <cellStyle name="Style 141 2 2 2 3 2" xfId="25182" xr:uid="{00000000-0005-0000-0000-0000A58D0000}"/>
    <cellStyle name="Style 141 2 2 2 3 3" xfId="32884" xr:uid="{00000000-0005-0000-0000-0000A68D0000}"/>
    <cellStyle name="Style 141 2 2 2 4" xfId="17854" xr:uid="{00000000-0005-0000-0000-0000A78D0000}"/>
    <cellStyle name="Style 141 2 2 2 4 2" xfId="23666" xr:uid="{00000000-0005-0000-0000-0000A88D0000}"/>
    <cellStyle name="Style 141 2 2 2 4 2 2" xfId="37129" xr:uid="{00000000-0005-0000-0000-0000A98D0000}"/>
    <cellStyle name="Style 141 2 2 2 4 3" xfId="31358" xr:uid="{00000000-0005-0000-0000-0000AA8D0000}"/>
    <cellStyle name="Style 141 2 2 2 5" xfId="15806" xr:uid="{00000000-0005-0000-0000-0000AB8D0000}"/>
    <cellStyle name="Style 141 2 2 2 5 2" xfId="29547" xr:uid="{00000000-0005-0000-0000-0000AC8D0000}"/>
    <cellStyle name="Style 141 2 2 2 6" xfId="21869" xr:uid="{00000000-0005-0000-0000-0000AD8D0000}"/>
    <cellStyle name="Style 141 2 2 2 6 2" xfId="35332" xr:uid="{00000000-0005-0000-0000-0000AE8D0000}"/>
    <cellStyle name="Style 141 2 2 2 7" xfId="27621" xr:uid="{00000000-0005-0000-0000-0000AF8D0000}"/>
    <cellStyle name="Style 141 2 2 2 8" xfId="11250" xr:uid="{00000000-0005-0000-0000-0000B08D0000}"/>
    <cellStyle name="Style 141 2 2 3" xfId="6342" xr:uid="{00000000-0005-0000-0000-0000B18D0000}"/>
    <cellStyle name="Style 141 2 2 3 2" xfId="19709" xr:uid="{00000000-0005-0000-0000-0000B28D0000}"/>
    <cellStyle name="Style 141 2 2 3 2 2" xfId="25479" xr:uid="{00000000-0005-0000-0000-0000B38D0000}"/>
    <cellStyle name="Style 141 2 2 3 2 3" xfId="33182" xr:uid="{00000000-0005-0000-0000-0000B48D0000}"/>
    <cellStyle name="Style 141 2 2 3 3" xfId="17342" xr:uid="{00000000-0005-0000-0000-0000B58D0000}"/>
    <cellStyle name="Style 141 2 2 3 3 2" xfId="23171" xr:uid="{00000000-0005-0000-0000-0000B68D0000}"/>
    <cellStyle name="Style 141 2 2 3 3 2 2" xfId="36634" xr:uid="{00000000-0005-0000-0000-0000B78D0000}"/>
    <cellStyle name="Style 141 2 2 3 3 3" xfId="30858" xr:uid="{00000000-0005-0000-0000-0000B88D0000}"/>
    <cellStyle name="Style 141 2 2 3 4" xfId="16171" xr:uid="{00000000-0005-0000-0000-0000B98D0000}"/>
    <cellStyle name="Style 141 2 2 3 4 2" xfId="29820" xr:uid="{00000000-0005-0000-0000-0000BA8D0000}"/>
    <cellStyle name="Style 141 2 2 3 5" xfId="22142" xr:uid="{00000000-0005-0000-0000-0000BB8D0000}"/>
    <cellStyle name="Style 141 2 2 3 5 2" xfId="35605" xr:uid="{00000000-0005-0000-0000-0000BC8D0000}"/>
    <cellStyle name="Style 141 2 2 3 6" xfId="27894" xr:uid="{00000000-0005-0000-0000-0000BD8D0000}"/>
    <cellStyle name="Style 141 2 2 3 7" xfId="11457" xr:uid="{00000000-0005-0000-0000-0000BE8D0000}"/>
    <cellStyle name="Style 141 2 2 4" xfId="18758" xr:uid="{00000000-0005-0000-0000-0000BF8D0000}"/>
    <cellStyle name="Style 141 2 2 4 2" xfId="24530" xr:uid="{00000000-0005-0000-0000-0000C08D0000}"/>
    <cellStyle name="Style 141 2 2 4 3" xfId="32232" xr:uid="{00000000-0005-0000-0000-0000C18D0000}"/>
    <cellStyle name="Style 141 2 2 5" xfId="18131" xr:uid="{00000000-0005-0000-0000-0000C28D0000}"/>
    <cellStyle name="Style 141 2 2 5 2" xfId="23932" xr:uid="{00000000-0005-0000-0000-0000C38D0000}"/>
    <cellStyle name="Style 141 2 2 5 3" xfId="31629" xr:uid="{00000000-0005-0000-0000-0000C48D0000}"/>
    <cellStyle name="Style 141 2 2 6" xfId="16964" xr:uid="{00000000-0005-0000-0000-0000C58D0000}"/>
    <cellStyle name="Style 141 2 2 6 2" xfId="22814" xr:uid="{00000000-0005-0000-0000-0000C68D0000}"/>
    <cellStyle name="Style 141 2 2 6 2 2" xfId="36277" xr:uid="{00000000-0005-0000-0000-0000C78D0000}"/>
    <cellStyle name="Style 141 2 2 6 3" xfId="30492" xr:uid="{00000000-0005-0000-0000-0000C88D0000}"/>
    <cellStyle name="Style 141 2 2 7" xfId="15085" xr:uid="{00000000-0005-0000-0000-0000C98D0000}"/>
    <cellStyle name="Style 141 2 2 7 2" xfId="28922" xr:uid="{00000000-0005-0000-0000-0000CA8D0000}"/>
    <cellStyle name="Style 141 2 2 8" xfId="21243" xr:uid="{00000000-0005-0000-0000-0000CB8D0000}"/>
    <cellStyle name="Style 141 2 2 8 2" xfId="34706" xr:uid="{00000000-0005-0000-0000-0000CC8D0000}"/>
    <cellStyle name="Style 141 2 2 9" xfId="26995" xr:uid="{00000000-0005-0000-0000-0000CD8D0000}"/>
    <cellStyle name="Style 141 2 3" xfId="6086" xr:uid="{00000000-0005-0000-0000-0000CE8D0000}"/>
    <cellStyle name="Style 141 2 3 2" xfId="19493" xr:uid="{00000000-0005-0000-0000-0000CF8D0000}"/>
    <cellStyle name="Style 141 2 3 2 2" xfId="25263" xr:uid="{00000000-0005-0000-0000-0000D08D0000}"/>
    <cellStyle name="Style 141 2 3 2 3" xfId="32966" xr:uid="{00000000-0005-0000-0000-0000D18D0000}"/>
    <cellStyle name="Style 141 2 3 3" xfId="17727" xr:uid="{00000000-0005-0000-0000-0000D28D0000}"/>
    <cellStyle name="Style 141 2 3 3 2" xfId="23542" xr:uid="{00000000-0005-0000-0000-0000D38D0000}"/>
    <cellStyle name="Style 141 2 3 3 2 2" xfId="37005" xr:uid="{00000000-0005-0000-0000-0000D48D0000}"/>
    <cellStyle name="Style 141 2 3 3 3" xfId="31233" xr:uid="{00000000-0005-0000-0000-0000D58D0000}"/>
    <cellStyle name="Style 141 2 3 4" xfId="15915" xr:uid="{00000000-0005-0000-0000-0000D68D0000}"/>
    <cellStyle name="Style 141 2 3 4 2" xfId="29618" xr:uid="{00000000-0005-0000-0000-0000D78D0000}"/>
    <cellStyle name="Style 141 2 3 5" xfId="21940" xr:uid="{00000000-0005-0000-0000-0000D88D0000}"/>
    <cellStyle name="Style 141 2 3 5 2" xfId="35403" xr:uid="{00000000-0005-0000-0000-0000D98D0000}"/>
    <cellStyle name="Style 141 2 3 6" xfId="27692" xr:uid="{00000000-0005-0000-0000-0000DA8D0000}"/>
    <cellStyle name="Style 141 2 3 7" xfId="11315" xr:uid="{00000000-0005-0000-0000-0000DB8D0000}"/>
    <cellStyle name="Style 141 2 4" xfId="18455" xr:uid="{00000000-0005-0000-0000-0000DC8D0000}"/>
    <cellStyle name="Style 141 2 4 2" xfId="24230" xr:uid="{00000000-0005-0000-0000-0000DD8D0000}"/>
    <cellStyle name="Style 141 2 4 3" xfId="31931" xr:uid="{00000000-0005-0000-0000-0000DE8D0000}"/>
    <cellStyle name="Style 141 2 5" xfId="14787" xr:uid="{00000000-0005-0000-0000-0000DF8D0000}"/>
    <cellStyle name="Style 141 2 5 2" xfId="28698" xr:uid="{00000000-0005-0000-0000-0000E08D0000}"/>
    <cellStyle name="Style 141 2 6" xfId="21040" xr:uid="{00000000-0005-0000-0000-0000E18D0000}"/>
    <cellStyle name="Style 141 2 6 2" xfId="34503" xr:uid="{00000000-0005-0000-0000-0000E28D0000}"/>
    <cellStyle name="Style 141 2 7" xfId="26794" xr:uid="{00000000-0005-0000-0000-0000E38D0000}"/>
    <cellStyle name="Style 141 2 8" xfId="10615" xr:uid="{00000000-0005-0000-0000-0000E48D0000}"/>
    <cellStyle name="Style 141 3" xfId="5458" xr:uid="{00000000-0005-0000-0000-0000E58D0000}"/>
    <cellStyle name="Style 141 3 2" xfId="6545" xr:uid="{00000000-0005-0000-0000-0000E68D0000}"/>
    <cellStyle name="Style 141 3 2 2" xfId="19903" xr:uid="{00000000-0005-0000-0000-0000E78D0000}"/>
    <cellStyle name="Style 141 3 2 2 2" xfId="25673" xr:uid="{00000000-0005-0000-0000-0000E88D0000}"/>
    <cellStyle name="Style 141 3 2 2 3" xfId="33376" xr:uid="{00000000-0005-0000-0000-0000E98D0000}"/>
    <cellStyle name="Style 141 3 2 3" xfId="18431" xr:uid="{00000000-0005-0000-0000-0000EA8D0000}"/>
    <cellStyle name="Style 141 3 2 3 2" xfId="24206" xr:uid="{00000000-0005-0000-0000-0000EB8D0000}"/>
    <cellStyle name="Style 141 3 2 3 3" xfId="31907" xr:uid="{00000000-0005-0000-0000-0000EC8D0000}"/>
    <cellStyle name="Style 141 3 2 4" xfId="16374" xr:uid="{00000000-0005-0000-0000-0000ED8D0000}"/>
    <cellStyle name="Style 141 3 2 4 2" xfId="30010" xr:uid="{00000000-0005-0000-0000-0000EE8D0000}"/>
    <cellStyle name="Style 141 3 2 5" xfId="22332" xr:uid="{00000000-0005-0000-0000-0000EF8D0000}"/>
    <cellStyle name="Style 141 3 2 5 2" xfId="35795" xr:uid="{00000000-0005-0000-0000-0000F08D0000}"/>
    <cellStyle name="Style 141 3 2 6" xfId="28084" xr:uid="{00000000-0005-0000-0000-0000F18D0000}"/>
    <cellStyle name="Style 141 3 2 7" xfId="11594" xr:uid="{00000000-0005-0000-0000-0000F28D0000}"/>
    <cellStyle name="Style 141 3 3" xfId="18952" xr:uid="{00000000-0005-0000-0000-0000F38D0000}"/>
    <cellStyle name="Style 141 3 3 2" xfId="24724" xr:uid="{00000000-0005-0000-0000-0000F48D0000}"/>
    <cellStyle name="Style 141 3 3 3" xfId="32426" xr:uid="{00000000-0005-0000-0000-0000F58D0000}"/>
    <cellStyle name="Style 141 3 4" xfId="20854" xr:uid="{00000000-0005-0000-0000-0000F68D0000}"/>
    <cellStyle name="Style 141 3 4 2" xfId="26614" xr:uid="{00000000-0005-0000-0000-0000F78D0000}"/>
    <cellStyle name="Style 141 3 4 3" xfId="34319" xr:uid="{00000000-0005-0000-0000-0000F88D0000}"/>
    <cellStyle name="Style 141 3 5" xfId="15288" xr:uid="{00000000-0005-0000-0000-0000F98D0000}"/>
    <cellStyle name="Style 141 3 5 2" xfId="29112" xr:uid="{00000000-0005-0000-0000-0000FA8D0000}"/>
    <cellStyle name="Style 141 3 6" xfId="21433" xr:uid="{00000000-0005-0000-0000-0000FB8D0000}"/>
    <cellStyle name="Style 141 3 6 2" xfId="34896" xr:uid="{00000000-0005-0000-0000-0000FC8D0000}"/>
    <cellStyle name="Style 141 3 7" xfId="27185" xr:uid="{00000000-0005-0000-0000-0000FD8D0000}"/>
    <cellStyle name="Style 141 3 8" xfId="10933" xr:uid="{00000000-0005-0000-0000-0000FE8D0000}"/>
    <cellStyle name="Style 141 4" xfId="6029" xr:uid="{00000000-0005-0000-0000-0000FF8D0000}"/>
    <cellStyle name="Style 141 4 2" xfId="19442" xr:uid="{00000000-0005-0000-0000-0000008E0000}"/>
    <cellStyle name="Style 141 4 2 2" xfId="25212" xr:uid="{00000000-0005-0000-0000-0000018E0000}"/>
    <cellStyle name="Style 141 4 2 3" xfId="32915" xr:uid="{00000000-0005-0000-0000-0000028E0000}"/>
    <cellStyle name="Style 141 4 3" xfId="17709" xr:uid="{00000000-0005-0000-0000-0000038E0000}"/>
    <cellStyle name="Style 141 4 3 2" xfId="23524" xr:uid="{00000000-0005-0000-0000-0000048E0000}"/>
    <cellStyle name="Style 141 4 3 2 2" xfId="36987" xr:uid="{00000000-0005-0000-0000-0000058E0000}"/>
    <cellStyle name="Style 141 4 3 3" xfId="31215" xr:uid="{00000000-0005-0000-0000-0000068E0000}"/>
    <cellStyle name="Style 141 4 4" xfId="15858" xr:uid="{00000000-0005-0000-0000-0000078E0000}"/>
    <cellStyle name="Style 141 4 4 2" xfId="29570" xr:uid="{00000000-0005-0000-0000-0000088E0000}"/>
    <cellStyle name="Style 141 4 5" xfId="21892" xr:uid="{00000000-0005-0000-0000-0000098E0000}"/>
    <cellStyle name="Style 141 4 5 2" xfId="35355" xr:uid="{00000000-0005-0000-0000-00000A8E0000}"/>
    <cellStyle name="Style 141 4 6" xfId="27644" xr:uid="{00000000-0005-0000-0000-00000B8E0000}"/>
    <cellStyle name="Style 141 4 7" xfId="11272" xr:uid="{00000000-0005-0000-0000-00000C8E0000}"/>
    <cellStyle name="Style 141 5" xfId="18243" xr:uid="{00000000-0005-0000-0000-00000D8E0000}"/>
    <cellStyle name="Style 141 5 2" xfId="24032" xr:uid="{00000000-0005-0000-0000-00000E8E0000}"/>
    <cellStyle name="Style 141 5 3" xfId="31732" xr:uid="{00000000-0005-0000-0000-00000F8E0000}"/>
    <cellStyle name="Style 141 6" xfId="18007" xr:uid="{00000000-0005-0000-0000-0000108E0000}"/>
    <cellStyle name="Style 141 6 2" xfId="23813" xr:uid="{00000000-0005-0000-0000-0000118E0000}"/>
    <cellStyle name="Style 141 6 3" xfId="31510" xr:uid="{00000000-0005-0000-0000-0000128E0000}"/>
    <cellStyle name="Style 141 7" xfId="20793" xr:uid="{00000000-0005-0000-0000-0000138E0000}"/>
    <cellStyle name="Style 141 7 2" xfId="26554" xr:uid="{00000000-0005-0000-0000-0000148E0000}"/>
    <cellStyle name="Style 141 7 3" xfId="34259" xr:uid="{00000000-0005-0000-0000-0000158E0000}"/>
    <cellStyle name="Style 141 8" xfId="14269" xr:uid="{00000000-0005-0000-0000-0000168E0000}"/>
    <cellStyle name="Style 141 8 2" xfId="28649" xr:uid="{00000000-0005-0000-0000-0000178E0000}"/>
    <cellStyle name="Style 141 9" xfId="20993" xr:uid="{00000000-0005-0000-0000-0000188E0000}"/>
    <cellStyle name="Style 141 9 2" xfId="34456" xr:uid="{00000000-0005-0000-0000-0000198E0000}"/>
    <cellStyle name="Style 142" xfId="4100" xr:uid="{00000000-0005-0000-0000-00001A8E0000}"/>
    <cellStyle name="Style 142 2" xfId="5541" xr:uid="{00000000-0005-0000-0000-00001B8E0000}"/>
    <cellStyle name="Style 142 2 2" xfId="6628" xr:uid="{00000000-0005-0000-0000-00001C8E0000}"/>
    <cellStyle name="Style 142 2 2 10" xfId="28148" xr:uid="{00000000-0005-0000-0000-00001D8E0000}"/>
    <cellStyle name="Style 142 2 2 11" xfId="11643" xr:uid="{00000000-0005-0000-0000-00001E8E0000}"/>
    <cellStyle name="Style 142 2 2 2" xfId="19970" xr:uid="{00000000-0005-0000-0000-00001F8E0000}"/>
    <cellStyle name="Style 142 2 2 2 2" xfId="25740" xr:uid="{00000000-0005-0000-0000-0000208E0000}"/>
    <cellStyle name="Style 142 2 2 2 3" xfId="33443" xr:uid="{00000000-0005-0000-0000-0000218E0000}"/>
    <cellStyle name="Style 142 2 2 3" xfId="20756" xr:uid="{00000000-0005-0000-0000-0000228E0000}"/>
    <cellStyle name="Style 142 2 2 3 2" xfId="26519" xr:uid="{00000000-0005-0000-0000-0000238E0000}"/>
    <cellStyle name="Style 142 2 2 3 3" xfId="34224" xr:uid="{00000000-0005-0000-0000-0000248E0000}"/>
    <cellStyle name="Style 142 2 2 4" xfId="18298" xr:uid="{00000000-0005-0000-0000-0000258E0000}"/>
    <cellStyle name="Style 142 2 2 4 2" xfId="24080" xr:uid="{00000000-0005-0000-0000-0000268E0000}"/>
    <cellStyle name="Style 142 2 2 4 3" xfId="31781" xr:uid="{00000000-0005-0000-0000-0000278E0000}"/>
    <cellStyle name="Style 142 2 2 5" xfId="20431" xr:uid="{00000000-0005-0000-0000-0000288E0000}"/>
    <cellStyle name="Style 142 2 2 5 2" xfId="26199" xr:uid="{00000000-0005-0000-0000-0000298E0000}"/>
    <cellStyle name="Style 142 2 2 5 3" xfId="33903" xr:uid="{00000000-0005-0000-0000-00002A8E0000}"/>
    <cellStyle name="Style 142 2 2 6" xfId="17896" xr:uid="{00000000-0005-0000-0000-00002B8E0000}"/>
    <cellStyle name="Style 142 2 2 6 2" xfId="23706" xr:uid="{00000000-0005-0000-0000-00002C8E0000}"/>
    <cellStyle name="Style 142 2 2 6 2 2" xfId="37169" xr:uid="{00000000-0005-0000-0000-00002D8E0000}"/>
    <cellStyle name="Style 142 2 2 6 3" xfId="31400" xr:uid="{00000000-0005-0000-0000-00002E8E0000}"/>
    <cellStyle name="Style 142 2 2 7" xfId="20501" xr:uid="{00000000-0005-0000-0000-00002F8E0000}"/>
    <cellStyle name="Style 142 2 2 7 2" xfId="26268" xr:uid="{00000000-0005-0000-0000-0000308E0000}"/>
    <cellStyle name="Style 142 2 2 7 3" xfId="33972" xr:uid="{00000000-0005-0000-0000-0000318E0000}"/>
    <cellStyle name="Style 142 2 2 8" xfId="16456" xr:uid="{00000000-0005-0000-0000-0000328E0000}"/>
    <cellStyle name="Style 142 2 2 8 2" xfId="30073" xr:uid="{00000000-0005-0000-0000-0000338E0000}"/>
    <cellStyle name="Style 142 2 2 9" xfId="22396" xr:uid="{00000000-0005-0000-0000-0000348E0000}"/>
    <cellStyle name="Style 142 2 2 9 2" xfId="35859" xr:uid="{00000000-0005-0000-0000-0000358E0000}"/>
    <cellStyle name="Style 142 2 3" xfId="19021" xr:uid="{00000000-0005-0000-0000-0000368E0000}"/>
    <cellStyle name="Style 142 2 3 2" xfId="24793" xr:uid="{00000000-0005-0000-0000-0000378E0000}"/>
    <cellStyle name="Style 142 2 3 3" xfId="32495" xr:uid="{00000000-0005-0000-0000-0000388E0000}"/>
    <cellStyle name="Style 142 2 4" xfId="17734" xr:uid="{00000000-0005-0000-0000-0000398E0000}"/>
    <cellStyle name="Style 142 2 4 2" xfId="23549" xr:uid="{00000000-0005-0000-0000-00003A8E0000}"/>
    <cellStyle name="Style 142 2 4 2 2" xfId="37012" xr:uid="{00000000-0005-0000-0000-00003B8E0000}"/>
    <cellStyle name="Style 142 2 4 3" xfId="31240" xr:uid="{00000000-0005-0000-0000-00003C8E0000}"/>
    <cellStyle name="Style 142 2 5" xfId="18163" xr:uid="{00000000-0005-0000-0000-00003D8E0000}"/>
    <cellStyle name="Style 142 2 5 2" xfId="23961" xr:uid="{00000000-0005-0000-0000-00003E8E0000}"/>
    <cellStyle name="Style 142 2 5 3" xfId="31659" xr:uid="{00000000-0005-0000-0000-00003F8E0000}"/>
    <cellStyle name="Style 142 2 6" xfId="15370" xr:uid="{00000000-0005-0000-0000-0000408E0000}"/>
    <cellStyle name="Style 142 2 6 2" xfId="29175" xr:uid="{00000000-0005-0000-0000-0000418E0000}"/>
    <cellStyle name="Style 142 2 7" xfId="21497" xr:uid="{00000000-0005-0000-0000-0000428E0000}"/>
    <cellStyle name="Style 142 2 7 2" xfId="34960" xr:uid="{00000000-0005-0000-0000-0000438E0000}"/>
    <cellStyle name="Style 142 2 8" xfId="27249" xr:uid="{00000000-0005-0000-0000-0000448E0000}"/>
    <cellStyle name="Style 142 2 9" xfId="10982" xr:uid="{00000000-0005-0000-0000-0000458E0000}"/>
    <cellStyle name="Style 142 3" xfId="6030" xr:uid="{00000000-0005-0000-0000-0000468E0000}"/>
    <cellStyle name="Style 142 3 10" xfId="27645" xr:uid="{00000000-0005-0000-0000-0000478E0000}"/>
    <cellStyle name="Style 142 3 11" xfId="11273" xr:uid="{00000000-0005-0000-0000-0000488E0000}"/>
    <cellStyle name="Style 142 3 2" xfId="19443" xr:uid="{00000000-0005-0000-0000-0000498E0000}"/>
    <cellStyle name="Style 142 3 2 2" xfId="25213" xr:uid="{00000000-0005-0000-0000-00004A8E0000}"/>
    <cellStyle name="Style 142 3 2 3" xfId="32916" xr:uid="{00000000-0005-0000-0000-00004B8E0000}"/>
    <cellStyle name="Style 142 3 3" xfId="20602" xr:uid="{00000000-0005-0000-0000-00004C8E0000}"/>
    <cellStyle name="Style 142 3 3 2" xfId="26366" xr:uid="{00000000-0005-0000-0000-00004D8E0000}"/>
    <cellStyle name="Style 142 3 3 3" xfId="34071" xr:uid="{00000000-0005-0000-0000-00004E8E0000}"/>
    <cellStyle name="Style 142 3 4" xfId="17474" xr:uid="{00000000-0005-0000-0000-00004F8E0000}"/>
    <cellStyle name="Style 142 3 4 2" xfId="23298" xr:uid="{00000000-0005-0000-0000-0000508E0000}"/>
    <cellStyle name="Style 142 3 4 2 2" xfId="36761" xr:uid="{00000000-0005-0000-0000-0000518E0000}"/>
    <cellStyle name="Style 142 3 4 3" xfId="30986" xr:uid="{00000000-0005-0000-0000-0000528E0000}"/>
    <cellStyle name="Style 142 3 5" xfId="18321" xr:uid="{00000000-0005-0000-0000-0000538E0000}"/>
    <cellStyle name="Style 142 3 5 2" xfId="24101" xr:uid="{00000000-0005-0000-0000-0000548E0000}"/>
    <cellStyle name="Style 142 3 5 3" xfId="31802" xr:uid="{00000000-0005-0000-0000-0000558E0000}"/>
    <cellStyle name="Style 142 3 6" xfId="18589" xr:uid="{00000000-0005-0000-0000-0000568E0000}"/>
    <cellStyle name="Style 142 3 6 2" xfId="24361" xr:uid="{00000000-0005-0000-0000-0000578E0000}"/>
    <cellStyle name="Style 142 3 6 3" xfId="32063" xr:uid="{00000000-0005-0000-0000-0000588E0000}"/>
    <cellStyle name="Style 142 3 7" xfId="17730" xr:uid="{00000000-0005-0000-0000-0000598E0000}"/>
    <cellStyle name="Style 142 3 7 2" xfId="23545" xr:uid="{00000000-0005-0000-0000-00005A8E0000}"/>
    <cellStyle name="Style 142 3 7 2 2" xfId="37008" xr:uid="{00000000-0005-0000-0000-00005B8E0000}"/>
    <cellStyle name="Style 142 3 7 3" xfId="31236" xr:uid="{00000000-0005-0000-0000-00005C8E0000}"/>
    <cellStyle name="Style 142 3 8" xfId="15859" xr:uid="{00000000-0005-0000-0000-00005D8E0000}"/>
    <cellStyle name="Style 142 3 8 2" xfId="29571" xr:uid="{00000000-0005-0000-0000-00005E8E0000}"/>
    <cellStyle name="Style 142 3 9" xfId="21893" xr:uid="{00000000-0005-0000-0000-00005F8E0000}"/>
    <cellStyle name="Style 142 3 9 2" xfId="35356" xr:uid="{00000000-0005-0000-0000-0000608E0000}"/>
    <cellStyle name="Style 142 4" xfId="10092" xr:uid="{00000000-0005-0000-0000-0000618E0000}"/>
    <cellStyle name="Style 156" xfId="4101" xr:uid="{00000000-0005-0000-0000-0000628E0000}"/>
    <cellStyle name="Style 156 2" xfId="18244" xr:uid="{00000000-0005-0000-0000-0000638E0000}"/>
    <cellStyle name="Style 156 2 2" xfId="31733" xr:uid="{00000000-0005-0000-0000-0000648E0000}"/>
    <cellStyle name="Style 156 3" xfId="17563" xr:uid="{00000000-0005-0000-0000-0000658E0000}"/>
    <cellStyle name="Style 156 3 2" xfId="31072" xr:uid="{00000000-0005-0000-0000-0000668E0000}"/>
    <cellStyle name="Style 156 4" xfId="17863" xr:uid="{00000000-0005-0000-0000-0000678E0000}"/>
    <cellStyle name="Style 156 4 2" xfId="31367" xr:uid="{00000000-0005-0000-0000-0000688E0000}"/>
    <cellStyle name="Style 156 5" xfId="14270" xr:uid="{00000000-0005-0000-0000-0000698E0000}"/>
    <cellStyle name="Style 156 5 2" xfId="28650" xr:uid="{00000000-0005-0000-0000-00006A8E0000}"/>
    <cellStyle name="Style 156 6" xfId="10093" xr:uid="{00000000-0005-0000-0000-00006B8E0000}"/>
    <cellStyle name="Style 2" xfId="4102" xr:uid="{00000000-0005-0000-0000-00006C8E0000}"/>
    <cellStyle name="Style 21" xfId="4103" xr:uid="{00000000-0005-0000-0000-00006D8E0000}"/>
    <cellStyle name="Style 21 2" xfId="5002" xr:uid="{00000000-0005-0000-0000-00006E8E0000}"/>
    <cellStyle name="Style 21 2 2" xfId="10638" xr:uid="{00000000-0005-0000-0000-00006F8E0000}"/>
    <cellStyle name="Style 21 3" xfId="5001" xr:uid="{00000000-0005-0000-0000-0000708E0000}"/>
    <cellStyle name="Style 21 3 2" xfId="10637" xr:uid="{00000000-0005-0000-0000-0000718E0000}"/>
    <cellStyle name="Style 22" xfId="5003" xr:uid="{00000000-0005-0000-0000-0000728E0000}"/>
    <cellStyle name="Style 22 2" xfId="5004" xr:uid="{00000000-0005-0000-0000-0000738E0000}"/>
    <cellStyle name="Style 22 2 2" xfId="10640" xr:uid="{00000000-0005-0000-0000-0000748E0000}"/>
    <cellStyle name="Style 22 3" xfId="10639" xr:uid="{00000000-0005-0000-0000-0000758E0000}"/>
    <cellStyle name="Style 23" xfId="5005" xr:uid="{00000000-0005-0000-0000-0000768E0000}"/>
    <cellStyle name="Style 23 2" xfId="5006" xr:uid="{00000000-0005-0000-0000-0000778E0000}"/>
    <cellStyle name="Style 23 2 2" xfId="10642" xr:uid="{00000000-0005-0000-0000-0000788E0000}"/>
    <cellStyle name="Style 23 3" xfId="10641" xr:uid="{00000000-0005-0000-0000-0000798E0000}"/>
    <cellStyle name="Style 24" xfId="5007" xr:uid="{00000000-0005-0000-0000-00007A8E0000}"/>
    <cellStyle name="Style 24 2" xfId="5008" xr:uid="{00000000-0005-0000-0000-00007B8E0000}"/>
    <cellStyle name="Style 257" xfId="4104" xr:uid="{00000000-0005-0000-0000-00007C8E0000}"/>
    <cellStyle name="Style 257 2" xfId="10094" xr:uid="{00000000-0005-0000-0000-00007D8E0000}"/>
    <cellStyle name="Style 262" xfId="4105" xr:uid="{00000000-0005-0000-0000-00007E8E0000}"/>
    <cellStyle name="Style 262 2" xfId="10095" xr:uid="{00000000-0005-0000-0000-00007F8E0000}"/>
    <cellStyle name="Style 29" xfId="5009" xr:uid="{00000000-0005-0000-0000-0000808E0000}"/>
    <cellStyle name="Style 29 2" xfId="5010" xr:uid="{00000000-0005-0000-0000-0000818E0000}"/>
    <cellStyle name="Style 29 2 2" xfId="10644" xr:uid="{00000000-0005-0000-0000-0000828E0000}"/>
    <cellStyle name="Style 29 3" xfId="10643" xr:uid="{00000000-0005-0000-0000-0000838E0000}"/>
    <cellStyle name="Style 30" xfId="5011" xr:uid="{00000000-0005-0000-0000-0000848E0000}"/>
    <cellStyle name="Style 30 2" xfId="5012" xr:uid="{00000000-0005-0000-0000-0000858E0000}"/>
    <cellStyle name="Style 30 2 2" xfId="10646" xr:uid="{00000000-0005-0000-0000-0000868E0000}"/>
    <cellStyle name="Style 30 3" xfId="10645" xr:uid="{00000000-0005-0000-0000-0000878E0000}"/>
    <cellStyle name="Style 308" xfId="4106" xr:uid="{00000000-0005-0000-0000-0000888E0000}"/>
    <cellStyle name="Style 31" xfId="5013" xr:uid="{00000000-0005-0000-0000-0000898E0000}"/>
    <cellStyle name="Style 31 2" xfId="5014" xr:uid="{00000000-0005-0000-0000-00008A8E0000}"/>
    <cellStyle name="Style 31 2 2" xfId="10648" xr:uid="{00000000-0005-0000-0000-00008B8E0000}"/>
    <cellStyle name="Style 31 3" xfId="10647" xr:uid="{00000000-0005-0000-0000-00008C8E0000}"/>
    <cellStyle name="Style 313" xfId="4107" xr:uid="{00000000-0005-0000-0000-00008D8E0000}"/>
    <cellStyle name="Style 32" xfId="5015" xr:uid="{00000000-0005-0000-0000-00008E8E0000}"/>
    <cellStyle name="Style 32 2" xfId="5016" xr:uid="{00000000-0005-0000-0000-00008F8E0000}"/>
    <cellStyle name="Style 393" xfId="4108" xr:uid="{00000000-0005-0000-0000-0000908E0000}"/>
    <cellStyle name="Style 398" xfId="4109" xr:uid="{00000000-0005-0000-0000-0000918E0000}"/>
    <cellStyle name="Style 96" xfId="4110" xr:uid="{00000000-0005-0000-0000-0000928E0000}"/>
    <cellStyle name="Style 96 2" xfId="18246" xr:uid="{00000000-0005-0000-0000-0000938E0000}"/>
    <cellStyle name="Style 96 3" xfId="17094" xr:uid="{00000000-0005-0000-0000-0000948E0000}"/>
    <cellStyle name="Style 96 4" xfId="18149" xr:uid="{00000000-0005-0000-0000-0000958E0000}"/>
    <cellStyle name="Style 96 5" xfId="14271" xr:uid="{00000000-0005-0000-0000-0000968E0000}"/>
    <cellStyle name="Style 96 6" xfId="10096" xr:uid="{00000000-0005-0000-0000-0000978E0000}"/>
    <cellStyle name="Style 98" xfId="4111" xr:uid="{00000000-0005-0000-0000-0000988E0000}"/>
    <cellStyle name="Style 98 2" xfId="5542" xr:uid="{00000000-0005-0000-0000-0000998E0000}"/>
    <cellStyle name="Style 98 2 2" xfId="6629" xr:uid="{00000000-0005-0000-0000-00009A8E0000}"/>
    <cellStyle name="Style 98 2 2 10" xfId="28149" xr:uid="{00000000-0005-0000-0000-00009B8E0000}"/>
    <cellStyle name="Style 98 2 2 11" xfId="11644" xr:uid="{00000000-0005-0000-0000-00009C8E0000}"/>
    <cellStyle name="Style 98 2 2 2" xfId="19971" xr:uid="{00000000-0005-0000-0000-00009D8E0000}"/>
    <cellStyle name="Style 98 2 2 2 2" xfId="25741" xr:uid="{00000000-0005-0000-0000-00009E8E0000}"/>
    <cellStyle name="Style 98 2 2 2 3" xfId="33444" xr:uid="{00000000-0005-0000-0000-00009F8E0000}"/>
    <cellStyle name="Style 98 2 2 3" xfId="20757" xr:uid="{00000000-0005-0000-0000-0000A08E0000}"/>
    <cellStyle name="Style 98 2 2 3 2" xfId="26520" xr:uid="{00000000-0005-0000-0000-0000A18E0000}"/>
    <cellStyle name="Style 98 2 2 3 3" xfId="34225" xr:uid="{00000000-0005-0000-0000-0000A28E0000}"/>
    <cellStyle name="Style 98 2 2 4" xfId="16975" xr:uid="{00000000-0005-0000-0000-0000A38E0000}"/>
    <cellStyle name="Style 98 2 2 4 2" xfId="22825" xr:uid="{00000000-0005-0000-0000-0000A48E0000}"/>
    <cellStyle name="Style 98 2 2 4 2 2" xfId="36288" xr:uid="{00000000-0005-0000-0000-0000A58E0000}"/>
    <cellStyle name="Style 98 2 2 4 3" xfId="30503" xr:uid="{00000000-0005-0000-0000-0000A68E0000}"/>
    <cellStyle name="Style 98 2 2 5" xfId="20747" xr:uid="{00000000-0005-0000-0000-0000A78E0000}"/>
    <cellStyle name="Style 98 2 2 5 2" xfId="26510" xr:uid="{00000000-0005-0000-0000-0000A88E0000}"/>
    <cellStyle name="Style 98 2 2 5 3" xfId="34215" xr:uid="{00000000-0005-0000-0000-0000A98E0000}"/>
    <cellStyle name="Style 98 2 2 6" xfId="20424" xr:uid="{00000000-0005-0000-0000-0000AA8E0000}"/>
    <cellStyle name="Style 98 2 2 6 2" xfId="26192" xr:uid="{00000000-0005-0000-0000-0000AB8E0000}"/>
    <cellStyle name="Style 98 2 2 6 3" xfId="33896" xr:uid="{00000000-0005-0000-0000-0000AC8E0000}"/>
    <cellStyle name="Style 98 2 2 7" xfId="17530" xr:uid="{00000000-0005-0000-0000-0000AD8E0000}"/>
    <cellStyle name="Style 98 2 2 7 2" xfId="23351" xr:uid="{00000000-0005-0000-0000-0000AE8E0000}"/>
    <cellStyle name="Style 98 2 2 7 2 2" xfId="36814" xr:uid="{00000000-0005-0000-0000-0000AF8E0000}"/>
    <cellStyle name="Style 98 2 2 7 3" xfId="31039" xr:uid="{00000000-0005-0000-0000-0000B08E0000}"/>
    <cellStyle name="Style 98 2 2 8" xfId="16457" xr:uid="{00000000-0005-0000-0000-0000B18E0000}"/>
    <cellStyle name="Style 98 2 2 8 2" xfId="30074" xr:uid="{00000000-0005-0000-0000-0000B28E0000}"/>
    <cellStyle name="Style 98 2 2 9" xfId="22397" xr:uid="{00000000-0005-0000-0000-0000B38E0000}"/>
    <cellStyle name="Style 98 2 2 9 2" xfId="35860" xr:uid="{00000000-0005-0000-0000-0000B48E0000}"/>
    <cellStyle name="Style 98 2 3" xfId="19022" xr:uid="{00000000-0005-0000-0000-0000B58E0000}"/>
    <cellStyle name="Style 98 2 3 2" xfId="24794" xr:uid="{00000000-0005-0000-0000-0000B68E0000}"/>
    <cellStyle name="Style 98 2 3 3" xfId="32496" xr:uid="{00000000-0005-0000-0000-0000B78E0000}"/>
    <cellStyle name="Style 98 2 4" xfId="19923" xr:uid="{00000000-0005-0000-0000-0000B88E0000}"/>
    <cellStyle name="Style 98 2 4 2" xfId="25693" xr:uid="{00000000-0005-0000-0000-0000B98E0000}"/>
    <cellStyle name="Style 98 2 4 3" xfId="33396" xr:uid="{00000000-0005-0000-0000-0000BA8E0000}"/>
    <cellStyle name="Style 98 2 5" xfId="18402" xr:uid="{00000000-0005-0000-0000-0000BB8E0000}"/>
    <cellStyle name="Style 98 2 5 2" xfId="24181" xr:uid="{00000000-0005-0000-0000-0000BC8E0000}"/>
    <cellStyle name="Style 98 2 5 3" xfId="31882" xr:uid="{00000000-0005-0000-0000-0000BD8E0000}"/>
    <cellStyle name="Style 98 2 6" xfId="15371" xr:uid="{00000000-0005-0000-0000-0000BE8E0000}"/>
    <cellStyle name="Style 98 2 6 2" xfId="29176" xr:uid="{00000000-0005-0000-0000-0000BF8E0000}"/>
    <cellStyle name="Style 98 2 7" xfId="21498" xr:uid="{00000000-0005-0000-0000-0000C08E0000}"/>
    <cellStyle name="Style 98 2 7 2" xfId="34961" xr:uid="{00000000-0005-0000-0000-0000C18E0000}"/>
    <cellStyle name="Style 98 2 8" xfId="27250" xr:uid="{00000000-0005-0000-0000-0000C28E0000}"/>
    <cellStyle name="Style 98 2 9" xfId="10983" xr:uid="{00000000-0005-0000-0000-0000C38E0000}"/>
    <cellStyle name="Style 98 3" xfId="6031" xr:uid="{00000000-0005-0000-0000-0000C48E0000}"/>
    <cellStyle name="Style 98 3 10" xfId="27646" xr:uid="{00000000-0005-0000-0000-0000C58E0000}"/>
    <cellStyle name="Style 98 3 11" xfId="11274" xr:uid="{00000000-0005-0000-0000-0000C68E0000}"/>
    <cellStyle name="Style 98 3 2" xfId="19444" xr:uid="{00000000-0005-0000-0000-0000C78E0000}"/>
    <cellStyle name="Style 98 3 2 2" xfId="25214" xr:uid="{00000000-0005-0000-0000-0000C88E0000}"/>
    <cellStyle name="Style 98 3 2 3" xfId="32917" xr:uid="{00000000-0005-0000-0000-0000C98E0000}"/>
    <cellStyle name="Style 98 3 3" xfId="20603" xr:uid="{00000000-0005-0000-0000-0000CA8E0000}"/>
    <cellStyle name="Style 98 3 3 2" xfId="26367" xr:uid="{00000000-0005-0000-0000-0000CB8E0000}"/>
    <cellStyle name="Style 98 3 3 3" xfId="34072" xr:uid="{00000000-0005-0000-0000-0000CC8E0000}"/>
    <cellStyle name="Style 98 3 4" xfId="17910" xr:uid="{00000000-0005-0000-0000-0000CD8E0000}"/>
    <cellStyle name="Style 98 3 4 2" xfId="23720" xr:uid="{00000000-0005-0000-0000-0000CE8E0000}"/>
    <cellStyle name="Style 98 3 4 2 2" xfId="37183" xr:uid="{00000000-0005-0000-0000-0000CF8E0000}"/>
    <cellStyle name="Style 98 3 4 3" xfId="31414" xr:uid="{00000000-0005-0000-0000-0000D08E0000}"/>
    <cellStyle name="Style 98 3 5" xfId="19437" xr:uid="{00000000-0005-0000-0000-0000D18E0000}"/>
    <cellStyle name="Style 98 3 5 2" xfId="25207" xr:uid="{00000000-0005-0000-0000-0000D28E0000}"/>
    <cellStyle name="Style 98 3 5 3" xfId="32910" xr:uid="{00000000-0005-0000-0000-0000D38E0000}"/>
    <cellStyle name="Style 98 3 6" xfId="17386" xr:uid="{00000000-0005-0000-0000-0000D48E0000}"/>
    <cellStyle name="Style 98 3 6 2" xfId="23213" xr:uid="{00000000-0005-0000-0000-0000D58E0000}"/>
    <cellStyle name="Style 98 3 6 2 2" xfId="36676" xr:uid="{00000000-0005-0000-0000-0000D68E0000}"/>
    <cellStyle name="Style 98 3 6 3" xfId="30901" xr:uid="{00000000-0005-0000-0000-0000D78E0000}"/>
    <cellStyle name="Style 98 3 7" xfId="17679" xr:uid="{00000000-0005-0000-0000-0000D88E0000}"/>
    <cellStyle name="Style 98 3 7 2" xfId="23494" xr:uid="{00000000-0005-0000-0000-0000D98E0000}"/>
    <cellStyle name="Style 98 3 7 2 2" xfId="36957" xr:uid="{00000000-0005-0000-0000-0000DA8E0000}"/>
    <cellStyle name="Style 98 3 7 3" xfId="31185" xr:uid="{00000000-0005-0000-0000-0000DB8E0000}"/>
    <cellStyle name="Style 98 3 8" xfId="15860" xr:uid="{00000000-0005-0000-0000-0000DC8E0000}"/>
    <cellStyle name="Style 98 3 8 2" xfId="29572" xr:uid="{00000000-0005-0000-0000-0000DD8E0000}"/>
    <cellStyle name="Style 98 3 9" xfId="21894" xr:uid="{00000000-0005-0000-0000-0000DE8E0000}"/>
    <cellStyle name="Style 98 3 9 2" xfId="35357" xr:uid="{00000000-0005-0000-0000-0000DF8E0000}"/>
    <cellStyle name="Style 98 4" xfId="10097" xr:uid="{00000000-0005-0000-0000-0000E08E0000}"/>
    <cellStyle name="STYLE1 - Style1" xfId="433" xr:uid="{00000000-0005-0000-0000-0000E18E0000}"/>
    <cellStyle name="STYLE1 - Style1 2" xfId="919" xr:uid="{00000000-0005-0000-0000-0000E28E0000}"/>
    <cellStyle name="STYLE1 - Style1 2 2" xfId="7668" xr:uid="{00000000-0005-0000-0000-0000E38E0000}"/>
    <cellStyle name="STYLE1 - Style1 3" xfId="7306" xr:uid="{00000000-0005-0000-0000-0000E48E0000}"/>
    <cellStyle name="STYLE2 - Style2" xfId="434" xr:uid="{00000000-0005-0000-0000-0000E58E0000}"/>
    <cellStyle name="STYLE2 - Style2 2" xfId="920" xr:uid="{00000000-0005-0000-0000-0000E68E0000}"/>
    <cellStyle name="STYLE2 - Style2 2 2" xfId="7669" xr:uid="{00000000-0005-0000-0000-0000E78E0000}"/>
    <cellStyle name="STYLE2 - Style2 3" xfId="7307" xr:uid="{00000000-0005-0000-0000-0000E88E0000}"/>
    <cellStyle name="STYLE3 - Style3" xfId="435" xr:uid="{00000000-0005-0000-0000-0000E98E0000}"/>
    <cellStyle name="STYLE3 - Style3 2" xfId="921" xr:uid="{00000000-0005-0000-0000-0000EA8E0000}"/>
    <cellStyle name="STYLE3 - Style3 2 2" xfId="7670" xr:uid="{00000000-0005-0000-0000-0000EB8E0000}"/>
    <cellStyle name="STYLE3 - Style3 3" xfId="7308" xr:uid="{00000000-0005-0000-0000-0000EC8E0000}"/>
    <cellStyle name="STYLE4 - Style4" xfId="436" xr:uid="{00000000-0005-0000-0000-0000ED8E0000}"/>
    <cellStyle name="STYLE4 - Style4 2" xfId="922" xr:uid="{00000000-0005-0000-0000-0000EE8E0000}"/>
    <cellStyle name="STYLE4 - Style4 2 2" xfId="7671" xr:uid="{00000000-0005-0000-0000-0000EF8E0000}"/>
    <cellStyle name="STYLE4 - Style4 3" xfId="7309" xr:uid="{00000000-0005-0000-0000-0000F08E0000}"/>
    <cellStyle name="SubHead1" xfId="437" xr:uid="{00000000-0005-0000-0000-0000F18E0000}"/>
    <cellStyle name="SubHead1 2" xfId="4112" xr:uid="{00000000-0005-0000-0000-0000F28E0000}"/>
    <cellStyle name="SubHead1 2 2" xfId="10098" xr:uid="{00000000-0005-0000-0000-0000F38E0000}"/>
    <cellStyle name="SubHead1 3" xfId="7310" xr:uid="{00000000-0005-0000-0000-0000F48E0000}"/>
    <cellStyle name="SubHead2" xfId="438" xr:uid="{00000000-0005-0000-0000-0000F58E0000}"/>
    <cellStyle name="SubHead2 2" xfId="4113" xr:uid="{00000000-0005-0000-0000-0000F68E0000}"/>
    <cellStyle name="SubHeading" xfId="4114" xr:uid="{00000000-0005-0000-0000-0000F78E0000}"/>
    <cellStyle name="SubTotal" xfId="439" xr:uid="{00000000-0005-0000-0000-0000F88E0000}"/>
    <cellStyle name="SubTotal 2" xfId="4115" xr:uid="{00000000-0005-0000-0000-0000F98E0000}"/>
    <cellStyle name="SubTotal 2 2" xfId="5200" xr:uid="{00000000-0005-0000-0000-0000FA8E0000}"/>
    <cellStyle name="SubTotal 2 2 10" xfId="10754" xr:uid="{00000000-0005-0000-0000-0000FB8E0000}"/>
    <cellStyle name="SubTotal 2 2 2" xfId="5766" xr:uid="{00000000-0005-0000-0000-0000FC8E0000}"/>
    <cellStyle name="SubTotal 2 2 2 2" xfId="6853" xr:uid="{00000000-0005-0000-0000-0000FD8E0000}"/>
    <cellStyle name="SubTotal 2 2 2 2 2" xfId="20156" xr:uid="{00000000-0005-0000-0000-0000FE8E0000}"/>
    <cellStyle name="SubTotal 2 2 2 2 2 2" xfId="25926" xr:uid="{00000000-0005-0000-0000-0000FF8E0000}"/>
    <cellStyle name="SubTotal 2 2 2 2 2 3" xfId="33629" xr:uid="{00000000-0005-0000-0000-0000008F0000}"/>
    <cellStyle name="SubTotal 2 2 2 2 3" xfId="20720" xr:uid="{00000000-0005-0000-0000-0000018F0000}"/>
    <cellStyle name="SubTotal 2 2 2 2 3 2" xfId="26483" xr:uid="{00000000-0005-0000-0000-0000028F0000}"/>
    <cellStyle name="SubTotal 2 2 2 2 3 3" xfId="34188" xr:uid="{00000000-0005-0000-0000-0000038F0000}"/>
    <cellStyle name="SubTotal 2 2 2 2 4" xfId="16681" xr:uid="{00000000-0005-0000-0000-0000048F0000}"/>
    <cellStyle name="SubTotal 2 2 2 2 4 2" xfId="30243" xr:uid="{00000000-0005-0000-0000-0000058F0000}"/>
    <cellStyle name="SubTotal 2 2 2 2 5" xfId="22566" xr:uid="{00000000-0005-0000-0000-0000068F0000}"/>
    <cellStyle name="SubTotal 2 2 2 2 5 2" xfId="36029" xr:uid="{00000000-0005-0000-0000-0000078F0000}"/>
    <cellStyle name="SubTotal 2 2 2 2 6" xfId="28318" xr:uid="{00000000-0005-0000-0000-0000088F0000}"/>
    <cellStyle name="SubTotal 2 2 2 2 7" xfId="11760" xr:uid="{00000000-0005-0000-0000-0000098F0000}"/>
    <cellStyle name="SubTotal 2 2 2 3" xfId="19207" xr:uid="{00000000-0005-0000-0000-00000A8F0000}"/>
    <cellStyle name="SubTotal 2 2 2 3 2" xfId="24978" xr:uid="{00000000-0005-0000-0000-00000B8F0000}"/>
    <cellStyle name="SubTotal 2 2 2 3 3" xfId="32680" xr:uid="{00000000-0005-0000-0000-00000C8F0000}"/>
    <cellStyle name="SubTotal 2 2 2 4" xfId="18338" xr:uid="{00000000-0005-0000-0000-00000D8F0000}"/>
    <cellStyle name="SubTotal 2 2 2 4 2" xfId="24118" xr:uid="{00000000-0005-0000-0000-00000E8F0000}"/>
    <cellStyle name="SubTotal 2 2 2 4 3" xfId="31819" xr:uid="{00000000-0005-0000-0000-00000F8F0000}"/>
    <cellStyle name="SubTotal 2 2 2 5" xfId="15595" xr:uid="{00000000-0005-0000-0000-0000108F0000}"/>
    <cellStyle name="SubTotal 2 2 2 5 2" xfId="29345" xr:uid="{00000000-0005-0000-0000-0000118F0000}"/>
    <cellStyle name="SubTotal 2 2 2 6" xfId="21667" xr:uid="{00000000-0005-0000-0000-0000128F0000}"/>
    <cellStyle name="SubTotal 2 2 2 6 2" xfId="35130" xr:uid="{00000000-0005-0000-0000-0000138F0000}"/>
    <cellStyle name="SubTotal 2 2 2 7" xfId="27419" xr:uid="{00000000-0005-0000-0000-0000148F0000}"/>
    <cellStyle name="SubTotal 2 2 2 8" xfId="11099" xr:uid="{00000000-0005-0000-0000-0000158F0000}"/>
    <cellStyle name="SubTotal 2 2 3" xfId="5932" xr:uid="{00000000-0005-0000-0000-0000168F0000}"/>
    <cellStyle name="SubTotal 2 2 3 2" xfId="7019" xr:uid="{00000000-0005-0000-0000-0000178F0000}"/>
    <cellStyle name="SubTotal 2 2 3 2 2" xfId="20315" xr:uid="{00000000-0005-0000-0000-0000188F0000}"/>
    <cellStyle name="SubTotal 2 2 3 2 2 2" xfId="26085" xr:uid="{00000000-0005-0000-0000-0000198F0000}"/>
    <cellStyle name="SubTotal 2 2 3 2 2 3" xfId="33788" xr:uid="{00000000-0005-0000-0000-00001A8F0000}"/>
    <cellStyle name="SubTotal 2 2 3 2 3" xfId="17497" xr:uid="{00000000-0005-0000-0000-00001B8F0000}"/>
    <cellStyle name="SubTotal 2 2 3 2 3 2" xfId="23320" xr:uid="{00000000-0005-0000-0000-00001C8F0000}"/>
    <cellStyle name="SubTotal 2 2 3 2 3 2 2" xfId="36783" xr:uid="{00000000-0005-0000-0000-00001D8F0000}"/>
    <cellStyle name="SubTotal 2 2 3 2 3 3" xfId="31008" xr:uid="{00000000-0005-0000-0000-00001E8F0000}"/>
    <cellStyle name="SubTotal 2 2 3 2 4" xfId="16847" xr:uid="{00000000-0005-0000-0000-00001F8F0000}"/>
    <cellStyle name="SubTotal 2 2 3 2 4 2" xfId="30400" xr:uid="{00000000-0005-0000-0000-0000208F0000}"/>
    <cellStyle name="SubTotal 2 2 3 2 5" xfId="22723" xr:uid="{00000000-0005-0000-0000-0000218F0000}"/>
    <cellStyle name="SubTotal 2 2 3 2 5 2" xfId="36186" xr:uid="{00000000-0005-0000-0000-0000228F0000}"/>
    <cellStyle name="SubTotal 2 2 3 2 6" xfId="28475" xr:uid="{00000000-0005-0000-0000-0000238F0000}"/>
    <cellStyle name="SubTotal 2 2 3 2 7" xfId="11873" xr:uid="{00000000-0005-0000-0000-0000248F0000}"/>
    <cellStyle name="SubTotal 2 2 3 3" xfId="19366" xr:uid="{00000000-0005-0000-0000-0000258F0000}"/>
    <cellStyle name="SubTotal 2 2 3 3 2" xfId="25137" xr:uid="{00000000-0005-0000-0000-0000268F0000}"/>
    <cellStyle name="SubTotal 2 2 3 3 3" xfId="32839" xr:uid="{00000000-0005-0000-0000-0000278F0000}"/>
    <cellStyle name="SubTotal 2 2 3 4" xfId="17941" xr:uid="{00000000-0005-0000-0000-0000288F0000}"/>
    <cellStyle name="SubTotal 2 2 3 4 2" xfId="23750" xr:uid="{00000000-0005-0000-0000-0000298F0000}"/>
    <cellStyle name="SubTotal 2 2 3 4 2 2" xfId="37213" xr:uid="{00000000-0005-0000-0000-00002A8F0000}"/>
    <cellStyle name="SubTotal 2 2 3 4 3" xfId="31445" xr:uid="{00000000-0005-0000-0000-00002B8F0000}"/>
    <cellStyle name="SubTotal 2 2 3 5" xfId="15761" xr:uid="{00000000-0005-0000-0000-00002C8F0000}"/>
    <cellStyle name="SubTotal 2 2 3 5 2" xfId="29502" xr:uid="{00000000-0005-0000-0000-00002D8F0000}"/>
    <cellStyle name="SubTotal 2 2 3 6" xfId="21824" xr:uid="{00000000-0005-0000-0000-00002E8F0000}"/>
    <cellStyle name="SubTotal 2 2 3 6 2" xfId="35287" xr:uid="{00000000-0005-0000-0000-00002F8F0000}"/>
    <cellStyle name="SubTotal 2 2 3 7" xfId="27576" xr:uid="{00000000-0005-0000-0000-0000308F0000}"/>
    <cellStyle name="SubTotal 2 2 3 8" xfId="11212" xr:uid="{00000000-0005-0000-0000-0000318F0000}"/>
    <cellStyle name="SubTotal 2 2 4" xfId="6289" xr:uid="{00000000-0005-0000-0000-0000328F0000}"/>
    <cellStyle name="SubTotal 2 2 4 2" xfId="19660" xr:uid="{00000000-0005-0000-0000-0000338F0000}"/>
    <cellStyle name="SubTotal 2 2 4 2 2" xfId="25430" xr:uid="{00000000-0005-0000-0000-0000348F0000}"/>
    <cellStyle name="SubTotal 2 2 4 2 3" xfId="33133" xr:uid="{00000000-0005-0000-0000-0000358F0000}"/>
    <cellStyle name="SubTotal 2 2 4 3" xfId="17160" xr:uid="{00000000-0005-0000-0000-0000368F0000}"/>
    <cellStyle name="SubTotal 2 2 4 3 2" xfId="23001" xr:uid="{00000000-0005-0000-0000-0000378F0000}"/>
    <cellStyle name="SubTotal 2 2 4 3 2 2" xfId="36464" xr:uid="{00000000-0005-0000-0000-0000388F0000}"/>
    <cellStyle name="SubTotal 2 2 4 3 3" xfId="30682" xr:uid="{00000000-0005-0000-0000-0000398F0000}"/>
    <cellStyle name="SubTotal 2 2 4 4" xfId="16118" xr:uid="{00000000-0005-0000-0000-00003A8F0000}"/>
    <cellStyle name="SubTotal 2 2 4 4 2" xfId="29775" xr:uid="{00000000-0005-0000-0000-00003B8F0000}"/>
    <cellStyle name="SubTotal 2 2 4 5" xfId="22097" xr:uid="{00000000-0005-0000-0000-00003C8F0000}"/>
    <cellStyle name="SubTotal 2 2 4 5 2" xfId="35560" xr:uid="{00000000-0005-0000-0000-00003D8F0000}"/>
    <cellStyle name="SubTotal 2 2 4 6" xfId="27849" xr:uid="{00000000-0005-0000-0000-00003E8F0000}"/>
    <cellStyle name="SubTotal 2 2 4 7" xfId="11417" xr:uid="{00000000-0005-0000-0000-00003F8F0000}"/>
    <cellStyle name="SubTotal 2 2 5" xfId="18707" xr:uid="{00000000-0005-0000-0000-0000408F0000}"/>
    <cellStyle name="SubTotal 2 2 5 2" xfId="24479" xr:uid="{00000000-0005-0000-0000-0000418F0000}"/>
    <cellStyle name="SubTotal 2 2 5 3" xfId="32181" xr:uid="{00000000-0005-0000-0000-0000428F0000}"/>
    <cellStyle name="SubTotal 2 2 6" xfId="20739" xr:uid="{00000000-0005-0000-0000-0000438F0000}"/>
    <cellStyle name="SubTotal 2 2 6 2" xfId="26502" xr:uid="{00000000-0005-0000-0000-0000448F0000}"/>
    <cellStyle name="SubTotal 2 2 6 3" xfId="34207" xr:uid="{00000000-0005-0000-0000-0000458F0000}"/>
    <cellStyle name="SubTotal 2 2 7" xfId="15030" xr:uid="{00000000-0005-0000-0000-0000468F0000}"/>
    <cellStyle name="SubTotal 2 2 7 2" xfId="28875" xr:uid="{00000000-0005-0000-0000-0000478F0000}"/>
    <cellStyle name="SubTotal 2 2 8" xfId="21196" xr:uid="{00000000-0005-0000-0000-0000488F0000}"/>
    <cellStyle name="SubTotal 2 2 8 2" xfId="34659" xr:uid="{00000000-0005-0000-0000-0000498F0000}"/>
    <cellStyle name="SubTotal 2 2 9" xfId="26950" xr:uid="{00000000-0005-0000-0000-00004A8F0000}"/>
    <cellStyle name="SubTotal 2 3" xfId="5543" xr:uid="{00000000-0005-0000-0000-00004B8F0000}"/>
    <cellStyle name="SubTotal 2 3 2" xfId="6630" xr:uid="{00000000-0005-0000-0000-00004C8F0000}"/>
    <cellStyle name="SubTotal 2 3 2 2" xfId="19972" xr:uid="{00000000-0005-0000-0000-00004D8F0000}"/>
    <cellStyle name="SubTotal 2 3 2 2 2" xfId="25742" xr:uid="{00000000-0005-0000-0000-00004E8F0000}"/>
    <cellStyle name="SubTotal 2 3 2 2 3" xfId="33445" xr:uid="{00000000-0005-0000-0000-00004F8F0000}"/>
    <cellStyle name="SubTotal 2 3 2 3" xfId="18320" xr:uid="{00000000-0005-0000-0000-0000508F0000}"/>
    <cellStyle name="SubTotal 2 3 2 3 2" xfId="24100" xr:uid="{00000000-0005-0000-0000-0000518F0000}"/>
    <cellStyle name="SubTotal 2 3 2 3 3" xfId="31801" xr:uid="{00000000-0005-0000-0000-0000528F0000}"/>
    <cellStyle name="SubTotal 2 3 2 4" xfId="16458" xr:uid="{00000000-0005-0000-0000-0000538F0000}"/>
    <cellStyle name="SubTotal 2 3 2 4 2" xfId="30075" xr:uid="{00000000-0005-0000-0000-0000548F0000}"/>
    <cellStyle name="SubTotal 2 3 2 5" xfId="22398" xr:uid="{00000000-0005-0000-0000-0000558F0000}"/>
    <cellStyle name="SubTotal 2 3 2 5 2" xfId="35861" xr:uid="{00000000-0005-0000-0000-0000568F0000}"/>
    <cellStyle name="SubTotal 2 3 2 6" xfId="28150" xr:uid="{00000000-0005-0000-0000-0000578F0000}"/>
    <cellStyle name="SubTotal 2 3 2 7" xfId="11645" xr:uid="{00000000-0005-0000-0000-0000588F0000}"/>
    <cellStyle name="SubTotal 2 3 3" xfId="19023" xr:uid="{00000000-0005-0000-0000-0000598F0000}"/>
    <cellStyle name="SubTotal 2 3 3 2" xfId="24795" xr:uid="{00000000-0005-0000-0000-00005A8F0000}"/>
    <cellStyle name="SubTotal 2 3 3 3" xfId="32497" xr:uid="{00000000-0005-0000-0000-00005B8F0000}"/>
    <cellStyle name="SubTotal 2 3 4" xfId="18000" xr:uid="{00000000-0005-0000-0000-00005C8F0000}"/>
    <cellStyle name="SubTotal 2 3 4 2" xfId="23806" xr:uid="{00000000-0005-0000-0000-00005D8F0000}"/>
    <cellStyle name="SubTotal 2 3 4 3" xfId="31503" xr:uid="{00000000-0005-0000-0000-00005E8F0000}"/>
    <cellStyle name="SubTotal 2 3 5" xfId="15372" xr:uid="{00000000-0005-0000-0000-00005F8F0000}"/>
    <cellStyle name="SubTotal 2 3 5 2" xfId="29177" xr:uid="{00000000-0005-0000-0000-0000608F0000}"/>
    <cellStyle name="SubTotal 2 3 6" xfId="21499" xr:uid="{00000000-0005-0000-0000-0000618F0000}"/>
    <cellStyle name="SubTotal 2 3 6 2" xfId="34962" xr:uid="{00000000-0005-0000-0000-0000628F0000}"/>
    <cellStyle name="SubTotal 2 3 7" xfId="27251" xr:uid="{00000000-0005-0000-0000-0000638F0000}"/>
    <cellStyle name="SubTotal 2 3 8" xfId="10984" xr:uid="{00000000-0005-0000-0000-0000648F0000}"/>
    <cellStyle name="SubTotal 2 4" xfId="14272" xr:uid="{00000000-0005-0000-0000-0000658F0000}"/>
    <cellStyle name="SubTotal 2 5" xfId="10099" xr:uid="{00000000-0005-0000-0000-0000668F0000}"/>
    <cellStyle name="SubTotal 3" xfId="4741" xr:uid="{00000000-0005-0000-0000-0000678F0000}"/>
    <cellStyle name="SubTotal 3 10" xfId="10614" xr:uid="{00000000-0005-0000-0000-0000688F0000}"/>
    <cellStyle name="SubTotal 3 2" xfId="5254" xr:uid="{00000000-0005-0000-0000-0000698F0000}"/>
    <cellStyle name="SubTotal 3 2 2" xfId="5976" xr:uid="{00000000-0005-0000-0000-00006A8F0000}"/>
    <cellStyle name="SubTotal 3 2 2 2" xfId="7063" xr:uid="{00000000-0005-0000-0000-00006B8F0000}"/>
    <cellStyle name="SubTotal 3 2 2 2 2" xfId="20359" xr:uid="{00000000-0005-0000-0000-00006C8F0000}"/>
    <cellStyle name="SubTotal 3 2 2 2 2 2" xfId="26129" xr:uid="{00000000-0005-0000-0000-00006D8F0000}"/>
    <cellStyle name="SubTotal 3 2 2 2 2 3" xfId="33832" xr:uid="{00000000-0005-0000-0000-00006E8F0000}"/>
    <cellStyle name="SubTotal 3 2 2 2 3" xfId="20958" xr:uid="{00000000-0005-0000-0000-00006F8F0000}"/>
    <cellStyle name="SubTotal 3 2 2 2 3 2" xfId="26716" xr:uid="{00000000-0005-0000-0000-0000708F0000}"/>
    <cellStyle name="SubTotal 3 2 2 2 3 3" xfId="34421" xr:uid="{00000000-0005-0000-0000-0000718F0000}"/>
    <cellStyle name="SubTotal 3 2 2 2 4" xfId="16891" xr:uid="{00000000-0005-0000-0000-0000728F0000}"/>
    <cellStyle name="SubTotal 3 2 2 2 4 2" xfId="30444" xr:uid="{00000000-0005-0000-0000-0000738F0000}"/>
    <cellStyle name="SubTotal 3 2 2 2 5" xfId="22767" xr:uid="{00000000-0005-0000-0000-0000748F0000}"/>
    <cellStyle name="SubTotal 3 2 2 2 5 2" xfId="36230" xr:uid="{00000000-0005-0000-0000-0000758F0000}"/>
    <cellStyle name="SubTotal 3 2 2 2 6" xfId="28519" xr:uid="{00000000-0005-0000-0000-0000768F0000}"/>
    <cellStyle name="SubTotal 3 2 2 2 7" xfId="11910" xr:uid="{00000000-0005-0000-0000-0000778F0000}"/>
    <cellStyle name="SubTotal 3 2 2 3" xfId="19410" xr:uid="{00000000-0005-0000-0000-0000788F0000}"/>
    <cellStyle name="SubTotal 3 2 2 3 2" xfId="25181" xr:uid="{00000000-0005-0000-0000-0000798F0000}"/>
    <cellStyle name="SubTotal 3 2 2 3 3" xfId="32883" xr:uid="{00000000-0005-0000-0000-00007A8F0000}"/>
    <cellStyle name="SubTotal 3 2 2 4" xfId="17725" xr:uid="{00000000-0005-0000-0000-00007B8F0000}"/>
    <cellStyle name="SubTotal 3 2 2 4 2" xfId="23540" xr:uid="{00000000-0005-0000-0000-00007C8F0000}"/>
    <cellStyle name="SubTotal 3 2 2 4 2 2" xfId="37003" xr:uid="{00000000-0005-0000-0000-00007D8F0000}"/>
    <cellStyle name="SubTotal 3 2 2 4 3" xfId="31231" xr:uid="{00000000-0005-0000-0000-00007E8F0000}"/>
    <cellStyle name="SubTotal 3 2 2 5" xfId="15805" xr:uid="{00000000-0005-0000-0000-00007F8F0000}"/>
    <cellStyle name="SubTotal 3 2 2 5 2" xfId="29546" xr:uid="{00000000-0005-0000-0000-0000808F0000}"/>
    <cellStyle name="SubTotal 3 2 2 6" xfId="21868" xr:uid="{00000000-0005-0000-0000-0000818F0000}"/>
    <cellStyle name="SubTotal 3 2 2 6 2" xfId="35331" xr:uid="{00000000-0005-0000-0000-0000828F0000}"/>
    <cellStyle name="SubTotal 3 2 2 7" xfId="27620" xr:uid="{00000000-0005-0000-0000-0000838F0000}"/>
    <cellStyle name="SubTotal 3 2 2 8" xfId="11249" xr:uid="{00000000-0005-0000-0000-0000848F0000}"/>
    <cellStyle name="SubTotal 3 2 3" xfId="6341" xr:uid="{00000000-0005-0000-0000-0000858F0000}"/>
    <cellStyle name="SubTotal 3 2 3 2" xfId="19708" xr:uid="{00000000-0005-0000-0000-0000868F0000}"/>
    <cellStyle name="SubTotal 3 2 3 2 2" xfId="25478" xr:uid="{00000000-0005-0000-0000-0000878F0000}"/>
    <cellStyle name="SubTotal 3 2 3 2 3" xfId="33181" xr:uid="{00000000-0005-0000-0000-0000888F0000}"/>
    <cellStyle name="SubTotal 3 2 3 3" xfId="18179" xr:uid="{00000000-0005-0000-0000-0000898F0000}"/>
    <cellStyle name="SubTotal 3 2 3 3 2" xfId="23977" xr:uid="{00000000-0005-0000-0000-00008A8F0000}"/>
    <cellStyle name="SubTotal 3 2 3 3 3" xfId="31675" xr:uid="{00000000-0005-0000-0000-00008B8F0000}"/>
    <cellStyle name="SubTotal 3 2 3 4" xfId="16170" xr:uid="{00000000-0005-0000-0000-00008C8F0000}"/>
    <cellStyle name="SubTotal 3 2 3 4 2" xfId="29819" xr:uid="{00000000-0005-0000-0000-00008D8F0000}"/>
    <cellStyle name="SubTotal 3 2 3 5" xfId="22141" xr:uid="{00000000-0005-0000-0000-00008E8F0000}"/>
    <cellStyle name="SubTotal 3 2 3 5 2" xfId="35604" xr:uid="{00000000-0005-0000-0000-00008F8F0000}"/>
    <cellStyle name="SubTotal 3 2 3 6" xfId="27893" xr:uid="{00000000-0005-0000-0000-0000908F0000}"/>
    <cellStyle name="SubTotal 3 2 3 7" xfId="11456" xr:uid="{00000000-0005-0000-0000-0000918F0000}"/>
    <cellStyle name="SubTotal 3 2 4" xfId="18757" xr:uid="{00000000-0005-0000-0000-0000928F0000}"/>
    <cellStyle name="SubTotal 3 2 4 2" xfId="24529" xr:uid="{00000000-0005-0000-0000-0000938F0000}"/>
    <cellStyle name="SubTotal 3 2 4 3" xfId="32231" xr:uid="{00000000-0005-0000-0000-0000948F0000}"/>
    <cellStyle name="SubTotal 3 2 5" xfId="17211" xr:uid="{00000000-0005-0000-0000-0000958F0000}"/>
    <cellStyle name="SubTotal 3 2 5 2" xfId="23047" xr:uid="{00000000-0005-0000-0000-0000968F0000}"/>
    <cellStyle name="SubTotal 3 2 5 2 2" xfId="36510" xr:uid="{00000000-0005-0000-0000-0000978F0000}"/>
    <cellStyle name="SubTotal 3 2 5 3" xfId="30730" xr:uid="{00000000-0005-0000-0000-0000988F0000}"/>
    <cellStyle name="SubTotal 3 2 6" xfId="15084" xr:uid="{00000000-0005-0000-0000-0000998F0000}"/>
    <cellStyle name="SubTotal 3 2 6 2" xfId="28921" xr:uid="{00000000-0005-0000-0000-00009A8F0000}"/>
    <cellStyle name="SubTotal 3 2 7" xfId="21242" xr:uid="{00000000-0005-0000-0000-00009B8F0000}"/>
    <cellStyle name="SubTotal 3 2 7 2" xfId="34705" xr:uid="{00000000-0005-0000-0000-00009C8F0000}"/>
    <cellStyle name="SubTotal 3 2 8" xfId="26994" xr:uid="{00000000-0005-0000-0000-00009D8F0000}"/>
    <cellStyle name="SubTotal 3 2 9" xfId="10795" xr:uid="{00000000-0005-0000-0000-00009E8F0000}"/>
    <cellStyle name="SubTotal 3 3" xfId="5501" xr:uid="{00000000-0005-0000-0000-00009F8F0000}"/>
    <cellStyle name="SubTotal 3 3 2" xfId="6588" xr:uid="{00000000-0005-0000-0000-0000A08F0000}"/>
    <cellStyle name="SubTotal 3 3 2 2" xfId="19938" xr:uid="{00000000-0005-0000-0000-0000A18F0000}"/>
    <cellStyle name="SubTotal 3 3 2 2 2" xfId="25708" xr:uid="{00000000-0005-0000-0000-0000A28F0000}"/>
    <cellStyle name="SubTotal 3 3 2 2 3" xfId="33411" xr:uid="{00000000-0005-0000-0000-0000A38F0000}"/>
    <cellStyle name="SubTotal 3 3 2 3" xfId="20612" xr:uid="{00000000-0005-0000-0000-0000A48F0000}"/>
    <cellStyle name="SubTotal 3 3 2 3 2" xfId="26376" xr:uid="{00000000-0005-0000-0000-0000A58F0000}"/>
    <cellStyle name="SubTotal 3 3 2 3 3" xfId="34081" xr:uid="{00000000-0005-0000-0000-0000A68F0000}"/>
    <cellStyle name="SubTotal 3 3 2 4" xfId="16417" xr:uid="{00000000-0005-0000-0000-0000A78F0000}"/>
    <cellStyle name="SubTotal 3 3 2 4 2" xfId="30043" xr:uid="{00000000-0005-0000-0000-0000A88F0000}"/>
    <cellStyle name="SubTotal 3 3 2 5" xfId="22365" xr:uid="{00000000-0005-0000-0000-0000A98F0000}"/>
    <cellStyle name="SubTotal 3 3 2 5 2" xfId="35828" xr:uid="{00000000-0005-0000-0000-0000AA8F0000}"/>
    <cellStyle name="SubTotal 3 3 2 6" xfId="28117" xr:uid="{00000000-0005-0000-0000-0000AB8F0000}"/>
    <cellStyle name="SubTotal 3 3 2 7" xfId="11617" xr:uid="{00000000-0005-0000-0000-0000AC8F0000}"/>
    <cellStyle name="SubTotal 3 3 3" xfId="18987" xr:uid="{00000000-0005-0000-0000-0000AD8F0000}"/>
    <cellStyle name="SubTotal 3 3 3 2" xfId="24759" xr:uid="{00000000-0005-0000-0000-0000AE8F0000}"/>
    <cellStyle name="SubTotal 3 3 3 3" xfId="32461" xr:uid="{00000000-0005-0000-0000-0000AF8F0000}"/>
    <cellStyle name="SubTotal 3 3 4" xfId="17588" xr:uid="{00000000-0005-0000-0000-0000B08F0000}"/>
    <cellStyle name="SubTotal 3 3 4 2" xfId="23406" xr:uid="{00000000-0005-0000-0000-0000B18F0000}"/>
    <cellStyle name="SubTotal 3 3 4 2 2" xfId="36869" xr:uid="{00000000-0005-0000-0000-0000B28F0000}"/>
    <cellStyle name="SubTotal 3 3 4 3" xfId="31096" xr:uid="{00000000-0005-0000-0000-0000B38F0000}"/>
    <cellStyle name="SubTotal 3 3 5" xfId="15331" xr:uid="{00000000-0005-0000-0000-0000B48F0000}"/>
    <cellStyle name="SubTotal 3 3 5 2" xfId="29145" xr:uid="{00000000-0005-0000-0000-0000B58F0000}"/>
    <cellStyle name="SubTotal 3 3 6" xfId="21466" xr:uid="{00000000-0005-0000-0000-0000B68F0000}"/>
    <cellStyle name="SubTotal 3 3 6 2" xfId="34929" xr:uid="{00000000-0005-0000-0000-0000B78F0000}"/>
    <cellStyle name="SubTotal 3 3 7" xfId="27218" xr:uid="{00000000-0005-0000-0000-0000B88F0000}"/>
    <cellStyle name="SubTotal 3 3 8" xfId="10956" xr:uid="{00000000-0005-0000-0000-0000B98F0000}"/>
    <cellStyle name="SubTotal 3 4" xfId="6085" xr:uid="{00000000-0005-0000-0000-0000BA8F0000}"/>
    <cellStyle name="SubTotal 3 4 2" xfId="19492" xr:uid="{00000000-0005-0000-0000-0000BB8F0000}"/>
    <cellStyle name="SubTotal 3 4 2 2" xfId="25262" xr:uid="{00000000-0005-0000-0000-0000BC8F0000}"/>
    <cellStyle name="SubTotal 3 4 2 3" xfId="32965" xr:uid="{00000000-0005-0000-0000-0000BD8F0000}"/>
    <cellStyle name="SubTotal 3 4 3" xfId="18579" xr:uid="{00000000-0005-0000-0000-0000BE8F0000}"/>
    <cellStyle name="SubTotal 3 4 3 2" xfId="24351" xr:uid="{00000000-0005-0000-0000-0000BF8F0000}"/>
    <cellStyle name="SubTotal 3 4 3 3" xfId="32053" xr:uid="{00000000-0005-0000-0000-0000C08F0000}"/>
    <cellStyle name="SubTotal 3 4 4" xfId="15914" xr:uid="{00000000-0005-0000-0000-0000C18F0000}"/>
    <cellStyle name="SubTotal 3 4 4 2" xfId="29617" xr:uid="{00000000-0005-0000-0000-0000C28F0000}"/>
    <cellStyle name="SubTotal 3 4 5" xfId="21939" xr:uid="{00000000-0005-0000-0000-0000C38F0000}"/>
    <cellStyle name="SubTotal 3 4 5 2" xfId="35402" xr:uid="{00000000-0005-0000-0000-0000C48F0000}"/>
    <cellStyle name="SubTotal 3 4 6" xfId="27691" xr:uid="{00000000-0005-0000-0000-0000C58F0000}"/>
    <cellStyle name="SubTotal 3 4 7" xfId="11314" xr:uid="{00000000-0005-0000-0000-0000C68F0000}"/>
    <cellStyle name="SubTotal 3 5" xfId="18454" xr:uid="{00000000-0005-0000-0000-0000C78F0000}"/>
    <cellStyle name="SubTotal 3 5 2" xfId="24229" xr:uid="{00000000-0005-0000-0000-0000C88F0000}"/>
    <cellStyle name="SubTotal 3 5 3" xfId="31930" xr:uid="{00000000-0005-0000-0000-0000C98F0000}"/>
    <cellStyle name="SubTotal 3 6" xfId="19510" xr:uid="{00000000-0005-0000-0000-0000CA8F0000}"/>
    <cellStyle name="SubTotal 3 6 2" xfId="25280" xr:uid="{00000000-0005-0000-0000-0000CB8F0000}"/>
    <cellStyle name="SubTotal 3 6 3" xfId="32983" xr:uid="{00000000-0005-0000-0000-0000CC8F0000}"/>
    <cellStyle name="SubTotal 3 7" xfId="14786" xr:uid="{00000000-0005-0000-0000-0000CD8F0000}"/>
    <cellStyle name="SubTotal 3 7 2" xfId="28697" xr:uid="{00000000-0005-0000-0000-0000CE8F0000}"/>
    <cellStyle name="SubTotal 3 8" xfId="21039" xr:uid="{00000000-0005-0000-0000-0000CF8F0000}"/>
    <cellStyle name="SubTotal 3 8 2" xfId="34502" xr:uid="{00000000-0005-0000-0000-0000D08F0000}"/>
    <cellStyle name="SubTotal 3 9" xfId="26793" xr:uid="{00000000-0005-0000-0000-0000D18F0000}"/>
    <cellStyle name="SubTotal 4" xfId="5077" xr:uid="{00000000-0005-0000-0000-0000D28F0000}"/>
    <cellStyle name="SubTotal 4 10" xfId="10682" xr:uid="{00000000-0005-0000-0000-0000D38F0000}"/>
    <cellStyle name="SubTotal 4 2" xfId="5665" xr:uid="{00000000-0005-0000-0000-0000D48F0000}"/>
    <cellStyle name="SubTotal 4 2 2" xfId="6752" xr:uid="{00000000-0005-0000-0000-0000D58F0000}"/>
    <cellStyle name="SubTotal 4 2 2 2" xfId="20074" xr:uid="{00000000-0005-0000-0000-0000D68F0000}"/>
    <cellStyle name="SubTotal 4 2 2 2 2" xfId="25844" xr:uid="{00000000-0005-0000-0000-0000D78F0000}"/>
    <cellStyle name="SubTotal 4 2 2 2 3" xfId="33547" xr:uid="{00000000-0005-0000-0000-0000D88F0000}"/>
    <cellStyle name="SubTotal 4 2 2 3" xfId="17417" xr:uid="{00000000-0005-0000-0000-0000D98F0000}"/>
    <cellStyle name="SubTotal 4 2 2 3 2" xfId="23243" xr:uid="{00000000-0005-0000-0000-0000DA8F0000}"/>
    <cellStyle name="SubTotal 4 2 2 3 2 2" xfId="36706" xr:uid="{00000000-0005-0000-0000-0000DB8F0000}"/>
    <cellStyle name="SubTotal 4 2 2 3 3" xfId="30931" xr:uid="{00000000-0005-0000-0000-0000DC8F0000}"/>
    <cellStyle name="SubTotal 4 2 2 4" xfId="16580" xr:uid="{00000000-0005-0000-0000-0000DD8F0000}"/>
    <cellStyle name="SubTotal 4 2 2 4 2" xfId="30168" xr:uid="{00000000-0005-0000-0000-0000DE8F0000}"/>
    <cellStyle name="SubTotal 4 2 2 5" xfId="22491" xr:uid="{00000000-0005-0000-0000-0000DF8F0000}"/>
    <cellStyle name="SubTotal 4 2 2 5 2" xfId="35954" xr:uid="{00000000-0005-0000-0000-0000E08F0000}"/>
    <cellStyle name="SubTotal 4 2 2 6" xfId="28243" xr:uid="{00000000-0005-0000-0000-0000E18F0000}"/>
    <cellStyle name="SubTotal 4 2 2 7" xfId="11703" xr:uid="{00000000-0005-0000-0000-0000E28F0000}"/>
    <cellStyle name="SubTotal 4 2 3" xfId="19124" xr:uid="{00000000-0005-0000-0000-0000E38F0000}"/>
    <cellStyle name="SubTotal 4 2 3 2" xfId="24896" xr:uid="{00000000-0005-0000-0000-0000E48F0000}"/>
    <cellStyle name="SubTotal 4 2 3 3" xfId="32598" xr:uid="{00000000-0005-0000-0000-0000E58F0000}"/>
    <cellStyle name="SubTotal 4 2 4" xfId="20510" xr:uid="{00000000-0005-0000-0000-0000E68F0000}"/>
    <cellStyle name="SubTotal 4 2 4 2" xfId="26276" xr:uid="{00000000-0005-0000-0000-0000E78F0000}"/>
    <cellStyle name="SubTotal 4 2 4 3" xfId="33980" xr:uid="{00000000-0005-0000-0000-0000E88F0000}"/>
    <cellStyle name="SubTotal 4 2 5" xfId="15494" xr:uid="{00000000-0005-0000-0000-0000E98F0000}"/>
    <cellStyle name="SubTotal 4 2 5 2" xfId="29270" xr:uid="{00000000-0005-0000-0000-0000EA8F0000}"/>
    <cellStyle name="SubTotal 4 2 6" xfId="21592" xr:uid="{00000000-0005-0000-0000-0000EB8F0000}"/>
    <cellStyle name="SubTotal 4 2 6 2" xfId="35055" xr:uid="{00000000-0005-0000-0000-0000EC8F0000}"/>
    <cellStyle name="SubTotal 4 2 7" xfId="27344" xr:uid="{00000000-0005-0000-0000-0000ED8F0000}"/>
    <cellStyle name="SubTotal 4 2 8" xfId="11042" xr:uid="{00000000-0005-0000-0000-0000EE8F0000}"/>
    <cellStyle name="SubTotal 4 3" xfId="5838" xr:uid="{00000000-0005-0000-0000-0000EF8F0000}"/>
    <cellStyle name="SubTotal 4 3 2" xfId="6925" xr:uid="{00000000-0005-0000-0000-0000F08F0000}"/>
    <cellStyle name="SubTotal 4 3 2 2" xfId="20221" xr:uid="{00000000-0005-0000-0000-0000F18F0000}"/>
    <cellStyle name="SubTotal 4 3 2 2 2" xfId="25991" xr:uid="{00000000-0005-0000-0000-0000F28F0000}"/>
    <cellStyle name="SubTotal 4 3 2 2 3" xfId="33694" xr:uid="{00000000-0005-0000-0000-0000F38F0000}"/>
    <cellStyle name="SubTotal 4 3 2 3" xfId="17449" xr:uid="{00000000-0005-0000-0000-0000F48F0000}"/>
    <cellStyle name="SubTotal 4 3 2 3 2" xfId="23273" xr:uid="{00000000-0005-0000-0000-0000F58F0000}"/>
    <cellStyle name="SubTotal 4 3 2 3 2 2" xfId="36736" xr:uid="{00000000-0005-0000-0000-0000F68F0000}"/>
    <cellStyle name="SubTotal 4 3 2 3 3" xfId="30961" xr:uid="{00000000-0005-0000-0000-0000F78F0000}"/>
    <cellStyle name="SubTotal 4 3 2 4" xfId="16753" xr:uid="{00000000-0005-0000-0000-0000F88F0000}"/>
    <cellStyle name="SubTotal 4 3 2 4 2" xfId="30306" xr:uid="{00000000-0005-0000-0000-0000F98F0000}"/>
    <cellStyle name="SubTotal 4 3 2 5" xfId="22629" xr:uid="{00000000-0005-0000-0000-0000FA8F0000}"/>
    <cellStyle name="SubTotal 4 3 2 5 2" xfId="36092" xr:uid="{00000000-0005-0000-0000-0000FB8F0000}"/>
    <cellStyle name="SubTotal 4 3 2 6" xfId="28381" xr:uid="{00000000-0005-0000-0000-0000FC8F0000}"/>
    <cellStyle name="SubTotal 4 3 2 7" xfId="11804" xr:uid="{00000000-0005-0000-0000-0000FD8F0000}"/>
    <cellStyle name="SubTotal 4 3 3" xfId="19272" xr:uid="{00000000-0005-0000-0000-0000FE8F0000}"/>
    <cellStyle name="SubTotal 4 3 3 2" xfId="25043" xr:uid="{00000000-0005-0000-0000-0000FF8F0000}"/>
    <cellStyle name="SubTotal 4 3 3 3" xfId="32745" xr:uid="{00000000-0005-0000-0000-000000900000}"/>
    <cellStyle name="SubTotal 4 3 4" xfId="18368" xr:uid="{00000000-0005-0000-0000-000001900000}"/>
    <cellStyle name="SubTotal 4 3 4 2" xfId="24148" xr:uid="{00000000-0005-0000-0000-000002900000}"/>
    <cellStyle name="SubTotal 4 3 4 3" xfId="31849" xr:uid="{00000000-0005-0000-0000-000003900000}"/>
    <cellStyle name="SubTotal 4 3 5" xfId="15667" xr:uid="{00000000-0005-0000-0000-000004900000}"/>
    <cellStyle name="SubTotal 4 3 5 2" xfId="29408" xr:uid="{00000000-0005-0000-0000-000005900000}"/>
    <cellStyle name="SubTotal 4 3 6" xfId="21730" xr:uid="{00000000-0005-0000-0000-000006900000}"/>
    <cellStyle name="SubTotal 4 3 6 2" xfId="35193" xr:uid="{00000000-0005-0000-0000-000007900000}"/>
    <cellStyle name="SubTotal 4 3 7" xfId="27482" xr:uid="{00000000-0005-0000-0000-000008900000}"/>
    <cellStyle name="SubTotal 4 3 8" xfId="11143" xr:uid="{00000000-0005-0000-0000-000009900000}"/>
    <cellStyle name="SubTotal 4 4" xfId="6169" xr:uid="{00000000-0005-0000-0000-00000A900000}"/>
    <cellStyle name="SubTotal 4 4 2" xfId="19561" xr:uid="{00000000-0005-0000-0000-00000B900000}"/>
    <cellStyle name="SubTotal 4 4 2 2" xfId="25331" xr:uid="{00000000-0005-0000-0000-00000C900000}"/>
    <cellStyle name="SubTotal 4 4 2 3" xfId="33034" xr:uid="{00000000-0005-0000-0000-00000D900000}"/>
    <cellStyle name="SubTotal 4 4 3" xfId="17722" xr:uid="{00000000-0005-0000-0000-00000E900000}"/>
    <cellStyle name="SubTotal 4 4 3 2" xfId="23537" xr:uid="{00000000-0005-0000-0000-00000F900000}"/>
    <cellStyle name="SubTotal 4 4 3 2 2" xfId="37000" xr:uid="{00000000-0005-0000-0000-000010900000}"/>
    <cellStyle name="SubTotal 4 4 3 3" xfId="31228" xr:uid="{00000000-0005-0000-0000-000011900000}"/>
    <cellStyle name="SubTotal 4 4 4" xfId="15998" xr:uid="{00000000-0005-0000-0000-000012900000}"/>
    <cellStyle name="SubTotal 4 4 4 2" xfId="29681" xr:uid="{00000000-0005-0000-0000-000013900000}"/>
    <cellStyle name="SubTotal 4 4 5" xfId="22003" xr:uid="{00000000-0005-0000-0000-000014900000}"/>
    <cellStyle name="SubTotal 4 4 5 2" xfId="35466" xr:uid="{00000000-0005-0000-0000-000015900000}"/>
    <cellStyle name="SubTotal 4 4 6" xfId="27755" xr:uid="{00000000-0005-0000-0000-000016900000}"/>
    <cellStyle name="SubTotal 4 4 7" xfId="11345" xr:uid="{00000000-0005-0000-0000-000017900000}"/>
    <cellStyle name="SubTotal 4 5" xfId="18609" xr:uid="{00000000-0005-0000-0000-000018900000}"/>
    <cellStyle name="SubTotal 4 5 2" xfId="24381" xr:uid="{00000000-0005-0000-0000-000019900000}"/>
    <cellStyle name="SubTotal 4 5 3" xfId="32083" xr:uid="{00000000-0005-0000-0000-00001A900000}"/>
    <cellStyle name="SubTotal 4 6" xfId="17984" xr:uid="{00000000-0005-0000-0000-00001B900000}"/>
    <cellStyle name="SubTotal 4 6 2" xfId="23791" xr:uid="{00000000-0005-0000-0000-00001C900000}"/>
    <cellStyle name="SubTotal 4 6 2 2" xfId="37254" xr:uid="{00000000-0005-0000-0000-00001D900000}"/>
    <cellStyle name="SubTotal 4 6 3" xfId="31487" xr:uid="{00000000-0005-0000-0000-00001E900000}"/>
    <cellStyle name="SubTotal 4 7" xfId="14907" xr:uid="{00000000-0005-0000-0000-00001F900000}"/>
    <cellStyle name="SubTotal 4 7 2" xfId="28781" xr:uid="{00000000-0005-0000-0000-000020900000}"/>
    <cellStyle name="SubTotal 4 8" xfId="21102" xr:uid="{00000000-0005-0000-0000-000021900000}"/>
    <cellStyle name="SubTotal 4 8 2" xfId="34565" xr:uid="{00000000-0005-0000-0000-000022900000}"/>
    <cellStyle name="SubTotal 4 9" xfId="26856" xr:uid="{00000000-0005-0000-0000-000023900000}"/>
    <cellStyle name="SubTotal 5" xfId="5283" xr:uid="{00000000-0005-0000-0000-000024900000}"/>
    <cellStyle name="SubTotal 5 2" xfId="6370" xr:uid="{00000000-0005-0000-0000-000025900000}"/>
    <cellStyle name="SubTotal 5 2 2" xfId="19737" xr:uid="{00000000-0005-0000-0000-000026900000}"/>
    <cellStyle name="SubTotal 5 2 2 2" xfId="25507" xr:uid="{00000000-0005-0000-0000-000027900000}"/>
    <cellStyle name="SubTotal 5 2 2 3" xfId="33210" xr:uid="{00000000-0005-0000-0000-000028900000}"/>
    <cellStyle name="SubTotal 5 2 3" xfId="18070" xr:uid="{00000000-0005-0000-0000-000029900000}"/>
    <cellStyle name="SubTotal 5 2 3 2" xfId="23872" xr:uid="{00000000-0005-0000-0000-00002A900000}"/>
    <cellStyle name="SubTotal 5 2 3 3" xfId="31569" xr:uid="{00000000-0005-0000-0000-00002B900000}"/>
    <cellStyle name="SubTotal 5 2 4" xfId="16199" xr:uid="{00000000-0005-0000-0000-00002C900000}"/>
    <cellStyle name="SubTotal 5 2 4 2" xfId="29847" xr:uid="{00000000-0005-0000-0000-00002D900000}"/>
    <cellStyle name="SubTotal 5 2 5" xfId="22169" xr:uid="{00000000-0005-0000-0000-00002E900000}"/>
    <cellStyle name="SubTotal 5 2 5 2" xfId="35632" xr:uid="{00000000-0005-0000-0000-00002F900000}"/>
    <cellStyle name="SubTotal 5 2 6" xfId="27921" xr:uid="{00000000-0005-0000-0000-000030900000}"/>
    <cellStyle name="SubTotal 5 2 7" xfId="11483" xr:uid="{00000000-0005-0000-0000-000031900000}"/>
    <cellStyle name="SubTotal 5 3" xfId="18785" xr:uid="{00000000-0005-0000-0000-000032900000}"/>
    <cellStyle name="SubTotal 5 3 2" xfId="24557" xr:uid="{00000000-0005-0000-0000-000033900000}"/>
    <cellStyle name="SubTotal 5 3 3" xfId="32259" xr:uid="{00000000-0005-0000-0000-000034900000}"/>
    <cellStyle name="SubTotal 5 4" xfId="17311" xr:uid="{00000000-0005-0000-0000-000035900000}"/>
    <cellStyle name="SubTotal 5 4 2" xfId="23140" xr:uid="{00000000-0005-0000-0000-000036900000}"/>
    <cellStyle name="SubTotal 5 4 2 2" xfId="36603" xr:uid="{00000000-0005-0000-0000-000037900000}"/>
    <cellStyle name="SubTotal 5 4 3" xfId="30827" xr:uid="{00000000-0005-0000-0000-000038900000}"/>
    <cellStyle name="SubTotal 5 5" xfId="15113" xr:uid="{00000000-0005-0000-0000-000039900000}"/>
    <cellStyle name="SubTotal 5 5 2" xfId="28949" xr:uid="{00000000-0005-0000-0000-00003A900000}"/>
    <cellStyle name="SubTotal 5 6" xfId="21270" xr:uid="{00000000-0005-0000-0000-00003B900000}"/>
    <cellStyle name="SubTotal 5 6 2" xfId="34733" xr:uid="{00000000-0005-0000-0000-00003C900000}"/>
    <cellStyle name="SubTotal 5 7" xfId="27022" xr:uid="{00000000-0005-0000-0000-00003D900000}"/>
    <cellStyle name="SubTotal 5 8" xfId="10822" xr:uid="{00000000-0005-0000-0000-00003E900000}"/>
    <cellStyle name="SubTotal 6" xfId="12017" xr:uid="{00000000-0005-0000-0000-00003F900000}"/>
    <cellStyle name="SubTotal 7" xfId="7311" xr:uid="{00000000-0005-0000-0000-000040900000}"/>
    <cellStyle name="Sum" xfId="4116" xr:uid="{00000000-0005-0000-0000-000041900000}"/>
    <cellStyle name="Sum %of HV" xfId="4117" xr:uid="{00000000-0005-0000-0000-000042900000}"/>
    <cellStyle name="Sum %of HV 2" xfId="10101" xr:uid="{00000000-0005-0000-0000-000043900000}"/>
    <cellStyle name="Sum 2" xfId="10100" xr:uid="{00000000-0005-0000-0000-000044900000}"/>
    <cellStyle name="Table Head Aligned" xfId="440" xr:uid="{00000000-0005-0000-0000-000045900000}"/>
    <cellStyle name="Table Head Aligned 2" xfId="5546" xr:uid="{00000000-0005-0000-0000-000046900000}"/>
    <cellStyle name="Table Head Aligned 2 10" xfId="37535" xr:uid="{00000000-0005-0000-0000-000047900000}"/>
    <cellStyle name="Table Head Aligned 2 11" xfId="37537" xr:uid="{00000000-0005-0000-0000-000048900000}"/>
    <cellStyle name="Table Head Aligned 2 2" xfId="6633" xr:uid="{00000000-0005-0000-0000-000049900000}"/>
    <cellStyle name="Table Head Aligned 2 2 10" xfId="28153" xr:uid="{00000000-0005-0000-0000-00004A900000}"/>
    <cellStyle name="Table Head Aligned 2 2 11" xfId="11647" xr:uid="{00000000-0005-0000-0000-00004B900000}"/>
    <cellStyle name="Table Head Aligned 2 2 2" xfId="19975" xr:uid="{00000000-0005-0000-0000-00004C900000}"/>
    <cellStyle name="Table Head Aligned 2 2 2 2" xfId="25745" xr:uid="{00000000-0005-0000-0000-00004D900000}"/>
    <cellStyle name="Table Head Aligned 2 2 2 3" xfId="33448" xr:uid="{00000000-0005-0000-0000-00004E900000}"/>
    <cellStyle name="Table Head Aligned 2 2 3" xfId="20760" xr:uid="{00000000-0005-0000-0000-00004F900000}"/>
    <cellStyle name="Table Head Aligned 2 2 3 2" xfId="26523" xr:uid="{00000000-0005-0000-0000-000050900000}"/>
    <cellStyle name="Table Head Aligned 2 2 3 3" xfId="34228" xr:uid="{00000000-0005-0000-0000-000051900000}"/>
    <cellStyle name="Table Head Aligned 2 2 4" xfId="17600" xr:uid="{00000000-0005-0000-0000-000052900000}"/>
    <cellStyle name="Table Head Aligned 2 2 4 2" xfId="23418" xr:uid="{00000000-0005-0000-0000-000053900000}"/>
    <cellStyle name="Table Head Aligned 2 2 4 2 2" xfId="36881" xr:uid="{00000000-0005-0000-0000-000054900000}"/>
    <cellStyle name="Table Head Aligned 2 2 4 3" xfId="31108" xr:uid="{00000000-0005-0000-0000-000055900000}"/>
    <cellStyle name="Table Head Aligned 2 2 5" xfId="19043" xr:uid="{00000000-0005-0000-0000-000056900000}"/>
    <cellStyle name="Table Head Aligned 2 2 5 2" xfId="24815" xr:uid="{00000000-0005-0000-0000-000057900000}"/>
    <cellStyle name="Table Head Aligned 2 2 5 3" xfId="32517" xr:uid="{00000000-0005-0000-0000-000058900000}"/>
    <cellStyle name="Table Head Aligned 2 2 6" xfId="17806" xr:uid="{00000000-0005-0000-0000-000059900000}"/>
    <cellStyle name="Table Head Aligned 2 2 6 2" xfId="23621" xr:uid="{00000000-0005-0000-0000-00005A900000}"/>
    <cellStyle name="Table Head Aligned 2 2 6 2 2" xfId="37084" xr:uid="{00000000-0005-0000-0000-00005B900000}"/>
    <cellStyle name="Table Head Aligned 2 2 6 3" xfId="31312" xr:uid="{00000000-0005-0000-0000-00005C900000}"/>
    <cellStyle name="Table Head Aligned 2 2 7" xfId="18103" xr:uid="{00000000-0005-0000-0000-00005D900000}"/>
    <cellStyle name="Table Head Aligned 2 2 7 2" xfId="23905" xr:uid="{00000000-0005-0000-0000-00005E900000}"/>
    <cellStyle name="Table Head Aligned 2 2 7 3" xfId="31602" xr:uid="{00000000-0005-0000-0000-00005F900000}"/>
    <cellStyle name="Table Head Aligned 2 2 8" xfId="16461" xr:uid="{00000000-0005-0000-0000-000060900000}"/>
    <cellStyle name="Table Head Aligned 2 2 8 2" xfId="30078" xr:uid="{00000000-0005-0000-0000-000061900000}"/>
    <cellStyle name="Table Head Aligned 2 2 9" xfId="22401" xr:uid="{00000000-0005-0000-0000-000062900000}"/>
    <cellStyle name="Table Head Aligned 2 2 9 2" xfId="35864" xr:uid="{00000000-0005-0000-0000-000063900000}"/>
    <cellStyle name="Table Head Aligned 2 3" xfId="19026" xr:uid="{00000000-0005-0000-0000-000064900000}"/>
    <cellStyle name="Table Head Aligned 2 3 2" xfId="24798" xr:uid="{00000000-0005-0000-0000-000065900000}"/>
    <cellStyle name="Table Head Aligned 2 3 3" xfId="32500" xr:uid="{00000000-0005-0000-0000-000066900000}"/>
    <cellStyle name="Table Head Aligned 2 4" xfId="18263" xr:uid="{00000000-0005-0000-0000-000067900000}"/>
    <cellStyle name="Table Head Aligned 2 4 2" xfId="24045" xr:uid="{00000000-0005-0000-0000-000068900000}"/>
    <cellStyle name="Table Head Aligned 2 4 3" xfId="31746" xr:uid="{00000000-0005-0000-0000-000069900000}"/>
    <cellStyle name="Table Head Aligned 2 5" xfId="18412" xr:uid="{00000000-0005-0000-0000-00006A900000}"/>
    <cellStyle name="Table Head Aligned 2 5 2" xfId="24190" xr:uid="{00000000-0005-0000-0000-00006B900000}"/>
    <cellStyle name="Table Head Aligned 2 5 3" xfId="31891" xr:uid="{00000000-0005-0000-0000-00006C900000}"/>
    <cellStyle name="Table Head Aligned 2 6" xfId="15375" xr:uid="{00000000-0005-0000-0000-00006D900000}"/>
    <cellStyle name="Table Head Aligned 2 6 2" xfId="29180" xr:uid="{00000000-0005-0000-0000-00006E900000}"/>
    <cellStyle name="Table Head Aligned 2 7" xfId="21502" xr:uid="{00000000-0005-0000-0000-00006F900000}"/>
    <cellStyle name="Table Head Aligned 2 7 2" xfId="34965" xr:uid="{00000000-0005-0000-0000-000070900000}"/>
    <cellStyle name="Table Head Aligned 2 8" xfId="27254" xr:uid="{00000000-0005-0000-0000-000071900000}"/>
    <cellStyle name="Table Head Aligned 2 9" xfId="10986" xr:uid="{00000000-0005-0000-0000-000072900000}"/>
    <cellStyle name="Table Head Aligned 3" xfId="12018" xr:uid="{00000000-0005-0000-0000-000073900000}"/>
    <cellStyle name="Table Head Aligned 3 2" xfId="28552" xr:uid="{00000000-0005-0000-0000-000074900000}"/>
    <cellStyle name="Table Head Aligned 4" xfId="7312" xr:uid="{00000000-0005-0000-0000-000075900000}"/>
    <cellStyle name="Table Head Aligned 5" xfId="37542" xr:uid="{00000000-0005-0000-0000-000076900000}"/>
    <cellStyle name="Table text" xfId="37398" xr:uid="{00000000-0005-0000-0000-000077900000}"/>
    <cellStyle name="Table text 2" xfId="37487" xr:uid="{00000000-0005-0000-0000-000078900000}"/>
    <cellStyle name="Table Title" xfId="441" xr:uid="{00000000-0005-0000-0000-000079900000}"/>
    <cellStyle name="Table Title 2" xfId="923" xr:uid="{00000000-0005-0000-0000-00007A900000}"/>
    <cellStyle name="Table Title 2 2" xfId="7672" xr:uid="{00000000-0005-0000-0000-00007B900000}"/>
    <cellStyle name="Table Title 3" xfId="7313" xr:uid="{00000000-0005-0000-0000-00007C900000}"/>
    <cellStyle name="Table Units" xfId="442" xr:uid="{00000000-0005-0000-0000-00007D900000}"/>
    <cellStyle name="Table Units 2" xfId="924" xr:uid="{00000000-0005-0000-0000-00007E900000}"/>
    <cellStyle name="Table Units 2 2" xfId="17261" xr:uid="{00000000-0005-0000-0000-00007F900000}"/>
    <cellStyle name="Table Units 2 3" xfId="17484" xr:uid="{00000000-0005-0000-0000-000080900000}"/>
    <cellStyle name="Table Units 2 4" xfId="18020" xr:uid="{00000000-0005-0000-0000-000081900000}"/>
    <cellStyle name="Table Units 2 5" xfId="12217" xr:uid="{00000000-0005-0000-0000-000082900000}"/>
    <cellStyle name="Table Units 2 6" xfId="7673" xr:uid="{00000000-0005-0000-0000-000083900000}"/>
    <cellStyle name="Table Units 3" xfId="17055" xr:uid="{00000000-0005-0000-0000-000084900000}"/>
    <cellStyle name="Table Units 4" xfId="18050" xr:uid="{00000000-0005-0000-0000-000085900000}"/>
    <cellStyle name="Table Units 5" xfId="17653" xr:uid="{00000000-0005-0000-0000-000086900000}"/>
    <cellStyle name="Table Units 6" xfId="12019" xr:uid="{00000000-0005-0000-0000-000087900000}"/>
    <cellStyle name="Table Units 7" xfId="7314" xr:uid="{00000000-0005-0000-0000-000088900000}"/>
    <cellStyle name="Table_Heading" xfId="4751" xr:uid="{00000000-0005-0000-0000-000089900000}"/>
    <cellStyle name="Table-Chart Heading" xfId="69" xr:uid="{00000000-0005-0000-0000-00008A900000}"/>
    <cellStyle name="Table-Chart Heading 2" xfId="73" xr:uid="{00000000-0005-0000-0000-00008B900000}"/>
    <cellStyle name="Table-Chart Heading 3" xfId="70" xr:uid="{00000000-0005-0000-0000-00008C900000}"/>
    <cellStyle name="TableColumnHeader" xfId="5" xr:uid="{00000000-0005-0000-0000-00008D900000}"/>
    <cellStyle name="TableRowHeader" xfId="2" xr:uid="{00000000-0005-0000-0000-00008E900000}"/>
    <cellStyle name="Technical_Input" xfId="4754" xr:uid="{00000000-0005-0000-0000-00008F900000}"/>
    <cellStyle name="Text Bold" xfId="443" xr:uid="{00000000-0005-0000-0000-000090900000}"/>
    <cellStyle name="Text Bold 2" xfId="925" xr:uid="{00000000-0005-0000-0000-000091900000}"/>
    <cellStyle name="Text Bold 2 2" xfId="7674" xr:uid="{00000000-0005-0000-0000-000092900000}"/>
    <cellStyle name="Text Bold 3" xfId="7315" xr:uid="{00000000-0005-0000-0000-000093900000}"/>
    <cellStyle name="Text Light" xfId="444" xr:uid="{00000000-0005-0000-0000-000094900000}"/>
    <cellStyle name="Text Light 2" xfId="926" xr:uid="{00000000-0005-0000-0000-000095900000}"/>
    <cellStyle name="Text Light 2 2" xfId="7675" xr:uid="{00000000-0005-0000-0000-000096900000}"/>
    <cellStyle name="Text Light 3" xfId="7316" xr:uid="{00000000-0005-0000-0000-000097900000}"/>
    <cellStyle name="Texto de advertencia" xfId="4118" xr:uid="{00000000-0005-0000-0000-000098900000}"/>
    <cellStyle name="Texto explicativo" xfId="4119" xr:uid="{00000000-0005-0000-0000-000099900000}"/>
    <cellStyle name="Thick Rule" xfId="445" xr:uid="{00000000-0005-0000-0000-00009A900000}"/>
    <cellStyle name="Thick Rule 2" xfId="927" xr:uid="{00000000-0005-0000-0000-00009B900000}"/>
    <cellStyle name="Thick Rule 2 2" xfId="5386" xr:uid="{00000000-0005-0000-0000-00009C900000}"/>
    <cellStyle name="Thick Rule 2 2 2" xfId="6473" xr:uid="{00000000-0005-0000-0000-00009D900000}"/>
    <cellStyle name="Thick Rule 2 2 2 10" xfId="28022" xr:uid="{00000000-0005-0000-0000-00009E900000}"/>
    <cellStyle name="Thick Rule 2 2 2 11" xfId="11552" xr:uid="{00000000-0005-0000-0000-00009F900000}"/>
    <cellStyle name="Thick Rule 2 2 2 2" xfId="19838" xr:uid="{00000000-0005-0000-0000-0000A0900000}"/>
    <cellStyle name="Thick Rule 2 2 2 2 2" xfId="25608" xr:uid="{00000000-0005-0000-0000-0000A1900000}"/>
    <cellStyle name="Thick Rule 2 2 2 2 3" xfId="33311" xr:uid="{00000000-0005-0000-0000-0000A2900000}"/>
    <cellStyle name="Thick Rule 2 2 2 3" xfId="20714" xr:uid="{00000000-0005-0000-0000-0000A3900000}"/>
    <cellStyle name="Thick Rule 2 2 2 3 2" xfId="26477" xr:uid="{00000000-0005-0000-0000-0000A4900000}"/>
    <cellStyle name="Thick Rule 2 2 2 3 3" xfId="34182" xr:uid="{00000000-0005-0000-0000-0000A5900000}"/>
    <cellStyle name="Thick Rule 2 2 2 4" xfId="17677" xr:uid="{00000000-0005-0000-0000-0000A6900000}"/>
    <cellStyle name="Thick Rule 2 2 2 4 2" xfId="23492" xr:uid="{00000000-0005-0000-0000-0000A7900000}"/>
    <cellStyle name="Thick Rule 2 2 2 4 2 2" xfId="36955" xr:uid="{00000000-0005-0000-0000-0000A8900000}"/>
    <cellStyle name="Thick Rule 2 2 2 4 3" xfId="31183" xr:uid="{00000000-0005-0000-0000-0000A9900000}"/>
    <cellStyle name="Thick Rule 2 2 2 5" xfId="18069" xr:uid="{00000000-0005-0000-0000-0000AA900000}"/>
    <cellStyle name="Thick Rule 2 2 2 5 2" xfId="23871" xr:uid="{00000000-0005-0000-0000-0000AB900000}"/>
    <cellStyle name="Thick Rule 2 2 2 5 3" xfId="31568" xr:uid="{00000000-0005-0000-0000-0000AC900000}"/>
    <cellStyle name="Thick Rule 2 2 2 6" xfId="18689" xr:uid="{00000000-0005-0000-0000-0000AD900000}"/>
    <cellStyle name="Thick Rule 2 2 2 6 2" xfId="24461" xr:uid="{00000000-0005-0000-0000-0000AE900000}"/>
    <cellStyle name="Thick Rule 2 2 2 6 3" xfId="32163" xr:uid="{00000000-0005-0000-0000-0000AF900000}"/>
    <cellStyle name="Thick Rule 2 2 2 7" xfId="20895" xr:uid="{00000000-0005-0000-0000-0000B0900000}"/>
    <cellStyle name="Thick Rule 2 2 2 7 2" xfId="26655" xr:uid="{00000000-0005-0000-0000-0000B1900000}"/>
    <cellStyle name="Thick Rule 2 2 2 7 3" xfId="34360" xr:uid="{00000000-0005-0000-0000-0000B2900000}"/>
    <cellStyle name="Thick Rule 2 2 2 8" xfId="16302" xr:uid="{00000000-0005-0000-0000-0000B3900000}"/>
    <cellStyle name="Thick Rule 2 2 2 8 2" xfId="29948" xr:uid="{00000000-0005-0000-0000-0000B4900000}"/>
    <cellStyle name="Thick Rule 2 2 2 9" xfId="22270" xr:uid="{00000000-0005-0000-0000-0000B5900000}"/>
    <cellStyle name="Thick Rule 2 2 2 9 2" xfId="35733" xr:uid="{00000000-0005-0000-0000-0000B6900000}"/>
    <cellStyle name="Thick Rule 2 2 3" xfId="18887" xr:uid="{00000000-0005-0000-0000-0000B7900000}"/>
    <cellStyle name="Thick Rule 2 2 3 2" xfId="24659" xr:uid="{00000000-0005-0000-0000-0000B8900000}"/>
    <cellStyle name="Thick Rule 2 2 3 3" xfId="32361" xr:uid="{00000000-0005-0000-0000-0000B9900000}"/>
    <cellStyle name="Thick Rule 2 2 4" xfId="17370" xr:uid="{00000000-0005-0000-0000-0000BA900000}"/>
    <cellStyle name="Thick Rule 2 2 4 2" xfId="23199" xr:uid="{00000000-0005-0000-0000-0000BB900000}"/>
    <cellStyle name="Thick Rule 2 2 4 2 2" xfId="36662" xr:uid="{00000000-0005-0000-0000-0000BC900000}"/>
    <cellStyle name="Thick Rule 2 2 4 3" xfId="30886" xr:uid="{00000000-0005-0000-0000-0000BD900000}"/>
    <cellStyle name="Thick Rule 2 2 5" xfId="20633" xr:uid="{00000000-0005-0000-0000-0000BE900000}"/>
    <cellStyle name="Thick Rule 2 2 5 2" xfId="26396" xr:uid="{00000000-0005-0000-0000-0000BF900000}"/>
    <cellStyle name="Thick Rule 2 2 5 3" xfId="34101" xr:uid="{00000000-0005-0000-0000-0000C0900000}"/>
    <cellStyle name="Thick Rule 2 2 6" xfId="15216" xr:uid="{00000000-0005-0000-0000-0000C1900000}"/>
    <cellStyle name="Thick Rule 2 2 6 2" xfId="29050" xr:uid="{00000000-0005-0000-0000-0000C2900000}"/>
    <cellStyle name="Thick Rule 2 2 7" xfId="21371" xr:uid="{00000000-0005-0000-0000-0000C3900000}"/>
    <cellStyle name="Thick Rule 2 2 7 2" xfId="34834" xr:uid="{00000000-0005-0000-0000-0000C4900000}"/>
    <cellStyle name="Thick Rule 2 2 8" xfId="27123" xr:uid="{00000000-0005-0000-0000-0000C5900000}"/>
    <cellStyle name="Thick Rule 2 2 9" xfId="10891" xr:uid="{00000000-0005-0000-0000-0000C6900000}"/>
    <cellStyle name="Thick Rule 2 3" xfId="12218" xr:uid="{00000000-0005-0000-0000-0000C7900000}"/>
    <cellStyle name="Thick Rule 2 3 2" xfId="28583" xr:uid="{00000000-0005-0000-0000-0000C8900000}"/>
    <cellStyle name="Thick Rule 2 4" xfId="7676" xr:uid="{00000000-0005-0000-0000-0000C9900000}"/>
    <cellStyle name="Thick Rule 3" xfId="5772" xr:uid="{00000000-0005-0000-0000-0000CA900000}"/>
    <cellStyle name="Thick Rule 3 2" xfId="6859" xr:uid="{00000000-0005-0000-0000-0000CB900000}"/>
    <cellStyle name="Thick Rule 3 2 10" xfId="28324" xr:uid="{00000000-0005-0000-0000-0000CC900000}"/>
    <cellStyle name="Thick Rule 3 2 11" xfId="11766" xr:uid="{00000000-0005-0000-0000-0000CD900000}"/>
    <cellStyle name="Thick Rule 3 2 2" xfId="20162" xr:uid="{00000000-0005-0000-0000-0000CE900000}"/>
    <cellStyle name="Thick Rule 3 2 2 2" xfId="25932" xr:uid="{00000000-0005-0000-0000-0000CF900000}"/>
    <cellStyle name="Thick Rule 3 2 2 3" xfId="33635" xr:uid="{00000000-0005-0000-0000-0000D0900000}"/>
    <cellStyle name="Thick Rule 3 2 3" xfId="20827" xr:uid="{00000000-0005-0000-0000-0000D1900000}"/>
    <cellStyle name="Thick Rule 3 2 3 2" xfId="26587" xr:uid="{00000000-0005-0000-0000-0000D2900000}"/>
    <cellStyle name="Thick Rule 3 2 3 3" xfId="34292" xr:uid="{00000000-0005-0000-0000-0000D3900000}"/>
    <cellStyle name="Thick Rule 3 2 4" xfId="17577" xr:uid="{00000000-0005-0000-0000-0000D4900000}"/>
    <cellStyle name="Thick Rule 3 2 4 2" xfId="23396" xr:uid="{00000000-0005-0000-0000-0000D5900000}"/>
    <cellStyle name="Thick Rule 3 2 4 2 2" xfId="36859" xr:uid="{00000000-0005-0000-0000-0000D6900000}"/>
    <cellStyle name="Thick Rule 3 2 4 3" xfId="31086" xr:uid="{00000000-0005-0000-0000-0000D7900000}"/>
    <cellStyle name="Thick Rule 3 2 5" xfId="20657" xr:uid="{00000000-0005-0000-0000-0000D8900000}"/>
    <cellStyle name="Thick Rule 3 2 5 2" xfId="26420" xr:uid="{00000000-0005-0000-0000-0000D9900000}"/>
    <cellStyle name="Thick Rule 3 2 5 3" xfId="34125" xr:uid="{00000000-0005-0000-0000-0000DA900000}"/>
    <cellStyle name="Thick Rule 3 2 6" xfId="18495" xr:uid="{00000000-0005-0000-0000-0000DB900000}"/>
    <cellStyle name="Thick Rule 3 2 6 2" xfId="24270" xr:uid="{00000000-0005-0000-0000-0000DC900000}"/>
    <cellStyle name="Thick Rule 3 2 6 3" xfId="31971" xr:uid="{00000000-0005-0000-0000-0000DD900000}"/>
    <cellStyle name="Thick Rule 3 2 7" xfId="20724" xr:uid="{00000000-0005-0000-0000-0000DE900000}"/>
    <cellStyle name="Thick Rule 3 2 7 2" xfId="26487" xr:uid="{00000000-0005-0000-0000-0000DF900000}"/>
    <cellStyle name="Thick Rule 3 2 7 3" xfId="34192" xr:uid="{00000000-0005-0000-0000-0000E0900000}"/>
    <cellStyle name="Thick Rule 3 2 8" xfId="16687" xr:uid="{00000000-0005-0000-0000-0000E1900000}"/>
    <cellStyle name="Thick Rule 3 2 8 2" xfId="30249" xr:uid="{00000000-0005-0000-0000-0000E2900000}"/>
    <cellStyle name="Thick Rule 3 2 9" xfId="22572" xr:uid="{00000000-0005-0000-0000-0000E3900000}"/>
    <cellStyle name="Thick Rule 3 2 9 2" xfId="36035" xr:uid="{00000000-0005-0000-0000-0000E4900000}"/>
    <cellStyle name="Thick Rule 3 3" xfId="19213" xr:uid="{00000000-0005-0000-0000-0000E5900000}"/>
    <cellStyle name="Thick Rule 3 3 2" xfId="24984" xr:uid="{00000000-0005-0000-0000-0000E6900000}"/>
    <cellStyle name="Thick Rule 3 3 3" xfId="32686" xr:uid="{00000000-0005-0000-0000-0000E7900000}"/>
    <cellStyle name="Thick Rule 3 4" xfId="17095" xr:uid="{00000000-0005-0000-0000-0000E8900000}"/>
    <cellStyle name="Thick Rule 3 4 2" xfId="22936" xr:uid="{00000000-0005-0000-0000-0000E9900000}"/>
    <cellStyle name="Thick Rule 3 4 2 2" xfId="36399" xr:uid="{00000000-0005-0000-0000-0000EA900000}"/>
    <cellStyle name="Thick Rule 3 4 3" xfId="30617" xr:uid="{00000000-0005-0000-0000-0000EB900000}"/>
    <cellStyle name="Thick Rule 3 5" xfId="20730" xr:uid="{00000000-0005-0000-0000-0000EC900000}"/>
    <cellStyle name="Thick Rule 3 5 2" xfId="26493" xr:uid="{00000000-0005-0000-0000-0000ED900000}"/>
    <cellStyle name="Thick Rule 3 5 3" xfId="34198" xr:uid="{00000000-0005-0000-0000-0000EE900000}"/>
    <cellStyle name="Thick Rule 3 6" xfId="15601" xr:uid="{00000000-0005-0000-0000-0000EF900000}"/>
    <cellStyle name="Thick Rule 3 6 2" xfId="29351" xr:uid="{00000000-0005-0000-0000-0000F0900000}"/>
    <cellStyle name="Thick Rule 3 7" xfId="21673" xr:uid="{00000000-0005-0000-0000-0000F1900000}"/>
    <cellStyle name="Thick Rule 3 7 2" xfId="35136" xr:uid="{00000000-0005-0000-0000-0000F2900000}"/>
    <cellStyle name="Thick Rule 3 8" xfId="27425" xr:uid="{00000000-0005-0000-0000-0000F3900000}"/>
    <cellStyle name="Thick Rule 3 9" xfId="11105" xr:uid="{00000000-0005-0000-0000-0000F4900000}"/>
    <cellStyle name="Thick Rule 4" xfId="12020" xr:uid="{00000000-0005-0000-0000-0000F5900000}"/>
    <cellStyle name="Thick Rule 4 2" xfId="28553" xr:uid="{00000000-0005-0000-0000-0000F6900000}"/>
    <cellStyle name="Thick Rule 5" xfId="7317" xr:uid="{00000000-0005-0000-0000-0000F7900000}"/>
    <cellStyle name="Thin Rule" xfId="446" xr:uid="{00000000-0005-0000-0000-0000F8900000}"/>
    <cellStyle name="Thin Rule 2" xfId="928" xr:uid="{00000000-0005-0000-0000-0000F9900000}"/>
    <cellStyle name="Thin Rule 2 2" xfId="7677" xr:uid="{00000000-0005-0000-0000-0000FA900000}"/>
    <cellStyle name="Thin Rule 3" xfId="7318" xr:uid="{00000000-0005-0000-0000-0000FB900000}"/>
    <cellStyle name="Tickmark" xfId="4120" xr:uid="{00000000-0005-0000-0000-0000FC900000}"/>
    <cellStyle name="Tickmark 2" xfId="10102" xr:uid="{00000000-0005-0000-0000-0000FD900000}"/>
    <cellStyle name="Times New Roman" xfId="4121" xr:uid="{00000000-0005-0000-0000-0000FE900000}"/>
    <cellStyle name="Title 1" xfId="4122" xr:uid="{00000000-0005-0000-0000-0000FF900000}"/>
    <cellStyle name="Title 2" xfId="660" xr:uid="{00000000-0005-0000-0000-000000910000}"/>
    <cellStyle name="Title 2 2" xfId="4228" xr:uid="{00000000-0005-0000-0000-000001910000}"/>
    <cellStyle name="Title 2 2 2" xfId="37489" xr:uid="{00000000-0005-0000-0000-000002910000}"/>
    <cellStyle name="Title 2 3" xfId="4123" xr:uid="{00000000-0005-0000-0000-000003910000}"/>
    <cellStyle name="Title 2 4" xfId="3425" xr:uid="{00000000-0005-0000-0000-000004910000}"/>
    <cellStyle name="Title 2 5" xfId="5017" xr:uid="{00000000-0005-0000-0000-000005910000}"/>
    <cellStyle name="Title 2 6" xfId="7496" xr:uid="{00000000-0005-0000-0000-000006910000}"/>
    <cellStyle name="Title 3" xfId="2286" xr:uid="{00000000-0005-0000-0000-000007910000}"/>
    <cellStyle name="Title 3 2" xfId="4156" xr:uid="{00000000-0005-0000-0000-000008910000}"/>
    <cellStyle name="Title 4" xfId="4380" xr:uid="{00000000-0005-0000-0000-000009910000}"/>
    <cellStyle name="Title 5" xfId="11937" xr:uid="{00000000-0005-0000-0000-00000A910000}"/>
    <cellStyle name="Title 6" xfId="7121" xr:uid="{00000000-0005-0000-0000-00000B910000}"/>
    <cellStyle name="Title 7" xfId="93" xr:uid="{00000000-0005-0000-0000-00000C910000}"/>
    <cellStyle name="Title 8" xfId="48" xr:uid="{00000000-0005-0000-0000-00000D910000}"/>
    <cellStyle name="Title-1" xfId="5018" xr:uid="{00000000-0005-0000-0000-00000E910000}"/>
    <cellStyle name="Title-1 2" xfId="10649" xr:uid="{00000000-0005-0000-0000-00000F910000}"/>
    <cellStyle name="Title-2" xfId="5019" xr:uid="{00000000-0005-0000-0000-000010910000}"/>
    <cellStyle name="Title-2 2" xfId="10650" xr:uid="{00000000-0005-0000-0000-000011910000}"/>
    <cellStyle name="Titles" xfId="4124" xr:uid="{00000000-0005-0000-0000-000012910000}"/>
    <cellStyle name="Titre ligne" xfId="5020" xr:uid="{00000000-0005-0000-0000-000013910000}"/>
    <cellStyle name="Titre ligne 2" xfId="10651" xr:uid="{00000000-0005-0000-0000-000014910000}"/>
    <cellStyle name="Título" xfId="4125" xr:uid="{00000000-0005-0000-0000-000015910000}"/>
    <cellStyle name="Título 1" xfId="4126" xr:uid="{00000000-0005-0000-0000-000016910000}"/>
    <cellStyle name="Título 1 2" xfId="10103" xr:uid="{00000000-0005-0000-0000-000017910000}"/>
    <cellStyle name="Título 2" xfId="4127" xr:uid="{00000000-0005-0000-0000-000018910000}"/>
    <cellStyle name="Título 2 2" xfId="10104" xr:uid="{00000000-0005-0000-0000-000019910000}"/>
    <cellStyle name="Título 3" xfId="4128" xr:uid="{00000000-0005-0000-0000-00001A910000}"/>
    <cellStyle name="TITULO1" xfId="4129" xr:uid="{00000000-0005-0000-0000-00001B910000}"/>
    <cellStyle name="TITULO2" xfId="4130" xr:uid="{00000000-0005-0000-0000-00001C910000}"/>
    <cellStyle name="Tonnes" xfId="447" xr:uid="{00000000-0005-0000-0000-00001D910000}"/>
    <cellStyle name="Tonnes 2" xfId="37490" xr:uid="{00000000-0005-0000-0000-00001E910000}"/>
    <cellStyle name="Tonnes 3dp" xfId="448" xr:uid="{00000000-0005-0000-0000-00001F910000}"/>
    <cellStyle name="Tonnes M" xfId="449" xr:uid="{00000000-0005-0000-0000-000020910000}"/>
    <cellStyle name="Tonnes M 2" xfId="4131" xr:uid="{00000000-0005-0000-0000-000021910000}"/>
    <cellStyle name="Tonnes_BD Spreadsheet" xfId="4132" xr:uid="{00000000-0005-0000-0000-000022910000}"/>
    <cellStyle name="Total 2" xfId="82" xr:uid="{00000000-0005-0000-0000-000023910000}"/>
    <cellStyle name="Total 2 2" xfId="944" xr:uid="{00000000-0005-0000-0000-000024910000}"/>
    <cellStyle name="Total 2 2 2" xfId="5022" xr:uid="{00000000-0005-0000-0000-000025910000}"/>
    <cellStyle name="Total 2 2 2 2" xfId="5819" xr:uid="{00000000-0005-0000-0000-000026910000}"/>
    <cellStyle name="Total 2 2 2 2 2" xfId="6906" xr:uid="{00000000-0005-0000-0000-000027910000}"/>
    <cellStyle name="Total 2 2 2 2 2 2" xfId="20202" xr:uid="{00000000-0005-0000-0000-000028910000}"/>
    <cellStyle name="Total 2 2 2 2 2 2 2" xfId="25972" xr:uid="{00000000-0005-0000-0000-000029910000}"/>
    <cellStyle name="Total 2 2 2 2 2 2 3" xfId="33675" xr:uid="{00000000-0005-0000-0000-00002A910000}"/>
    <cellStyle name="Total 2 2 2 2 2 3" xfId="20592" xr:uid="{00000000-0005-0000-0000-00002B910000}"/>
    <cellStyle name="Total 2 2 2 2 2 3 2" xfId="26356" xr:uid="{00000000-0005-0000-0000-00002C910000}"/>
    <cellStyle name="Total 2 2 2 2 2 3 3" xfId="34061" xr:uid="{00000000-0005-0000-0000-00002D910000}"/>
    <cellStyle name="Total 2 2 2 2 2 4" xfId="16734" xr:uid="{00000000-0005-0000-0000-00002E910000}"/>
    <cellStyle name="Total 2 2 2 2 2 4 2" xfId="30287" xr:uid="{00000000-0005-0000-0000-00002F910000}"/>
    <cellStyle name="Total 2 2 2 2 2 5" xfId="22610" xr:uid="{00000000-0005-0000-0000-000030910000}"/>
    <cellStyle name="Total 2 2 2 2 2 5 2" xfId="36073" xr:uid="{00000000-0005-0000-0000-000031910000}"/>
    <cellStyle name="Total 2 2 2 2 2 6" xfId="28362" xr:uid="{00000000-0005-0000-0000-000032910000}"/>
    <cellStyle name="Total 2 2 2 2 2 7" xfId="11786" xr:uid="{00000000-0005-0000-0000-000033910000}"/>
    <cellStyle name="Total 2 2 2 2 3" xfId="19253" xr:uid="{00000000-0005-0000-0000-000034910000}"/>
    <cellStyle name="Total 2 2 2 2 3 2" xfId="25024" xr:uid="{00000000-0005-0000-0000-000035910000}"/>
    <cellStyle name="Total 2 2 2 2 3 3" xfId="32726" xr:uid="{00000000-0005-0000-0000-000036910000}"/>
    <cellStyle name="Total 2 2 2 2 4" xfId="17987" xr:uid="{00000000-0005-0000-0000-000037910000}"/>
    <cellStyle name="Total 2 2 2 2 4 2" xfId="23794" xr:uid="{00000000-0005-0000-0000-000038910000}"/>
    <cellStyle name="Total 2 2 2 2 4 2 2" xfId="37257" xr:uid="{00000000-0005-0000-0000-000039910000}"/>
    <cellStyle name="Total 2 2 2 2 4 3" xfId="31490" xr:uid="{00000000-0005-0000-0000-00003A910000}"/>
    <cellStyle name="Total 2 2 2 2 5" xfId="15648" xr:uid="{00000000-0005-0000-0000-00003B910000}"/>
    <cellStyle name="Total 2 2 2 2 5 2" xfId="29389" xr:uid="{00000000-0005-0000-0000-00003C910000}"/>
    <cellStyle name="Total 2 2 2 2 6" xfId="21711" xr:uid="{00000000-0005-0000-0000-00003D910000}"/>
    <cellStyle name="Total 2 2 2 2 6 2" xfId="35174" xr:uid="{00000000-0005-0000-0000-00003E910000}"/>
    <cellStyle name="Total 2 2 2 2 7" xfId="27463" xr:uid="{00000000-0005-0000-0000-00003F910000}"/>
    <cellStyle name="Total 2 2 2 2 8" xfId="11125" xr:uid="{00000000-0005-0000-0000-000040910000}"/>
    <cellStyle name="Total 2 2 2 3" xfId="6146" xr:uid="{00000000-0005-0000-0000-000041910000}"/>
    <cellStyle name="Total 2 2 2 3 2" xfId="19541" xr:uid="{00000000-0005-0000-0000-000042910000}"/>
    <cellStyle name="Total 2 2 2 3 2 2" xfId="25311" xr:uid="{00000000-0005-0000-0000-000043910000}"/>
    <cellStyle name="Total 2 2 2 3 2 3" xfId="33014" xr:uid="{00000000-0005-0000-0000-000044910000}"/>
    <cellStyle name="Total 2 2 2 3 3" xfId="17781" xr:uid="{00000000-0005-0000-0000-000045910000}"/>
    <cellStyle name="Total 2 2 2 3 3 2" xfId="23596" xr:uid="{00000000-0005-0000-0000-000046910000}"/>
    <cellStyle name="Total 2 2 2 3 3 2 2" xfId="37059" xr:uid="{00000000-0005-0000-0000-000047910000}"/>
    <cellStyle name="Total 2 2 2 3 3 3" xfId="31287" xr:uid="{00000000-0005-0000-0000-000048910000}"/>
    <cellStyle name="Total 2 2 2 3 4" xfId="15975" xr:uid="{00000000-0005-0000-0000-000049910000}"/>
    <cellStyle name="Total 2 2 2 3 4 2" xfId="29662" xr:uid="{00000000-0005-0000-0000-00004A910000}"/>
    <cellStyle name="Total 2 2 2 3 5" xfId="21984" xr:uid="{00000000-0005-0000-0000-00004B910000}"/>
    <cellStyle name="Total 2 2 2 3 5 2" xfId="35447" xr:uid="{00000000-0005-0000-0000-00004C910000}"/>
    <cellStyle name="Total 2 2 2 3 6" xfId="27736" xr:uid="{00000000-0005-0000-0000-00004D910000}"/>
    <cellStyle name="Total 2 2 2 3 7" xfId="11327" xr:uid="{00000000-0005-0000-0000-00004E910000}"/>
    <cellStyle name="Total 2 2 2 4" xfId="18576" xr:uid="{00000000-0005-0000-0000-00004F910000}"/>
    <cellStyle name="Total 2 2 2 4 2" xfId="24348" xr:uid="{00000000-0005-0000-0000-000050910000}"/>
    <cellStyle name="Total 2 2 2 4 3" xfId="32050" xr:uid="{00000000-0005-0000-0000-000051910000}"/>
    <cellStyle name="Total 2 2 2 5" xfId="18162" xr:uid="{00000000-0005-0000-0000-000052910000}"/>
    <cellStyle name="Total 2 2 2 5 2" xfId="23960" xr:uid="{00000000-0005-0000-0000-000053910000}"/>
    <cellStyle name="Total 2 2 2 5 3" xfId="31658" xr:uid="{00000000-0005-0000-0000-000054910000}"/>
    <cellStyle name="Total 2 2 2 6" xfId="14884" xr:uid="{00000000-0005-0000-0000-000055910000}"/>
    <cellStyle name="Total 2 2 2 6 2" xfId="28762" xr:uid="{00000000-0005-0000-0000-000056910000}"/>
    <cellStyle name="Total 2 2 2 7" xfId="21083" xr:uid="{00000000-0005-0000-0000-000057910000}"/>
    <cellStyle name="Total 2 2 2 7 2" xfId="34546" xr:uid="{00000000-0005-0000-0000-000058910000}"/>
    <cellStyle name="Total 2 2 2 8" xfId="26837" xr:uid="{00000000-0005-0000-0000-000059910000}"/>
    <cellStyle name="Total 2 2 2 9" xfId="10653" xr:uid="{00000000-0005-0000-0000-00005A910000}"/>
    <cellStyle name="Total 2 2 3" xfId="37491" xr:uid="{00000000-0005-0000-0000-00005B910000}"/>
    <cellStyle name="Total 2 3" xfId="5021" xr:uid="{00000000-0005-0000-0000-00005C910000}"/>
    <cellStyle name="Total 2 3 2" xfId="5818" xr:uid="{00000000-0005-0000-0000-00005D910000}"/>
    <cellStyle name="Total 2 3 2 2" xfId="6905" xr:uid="{00000000-0005-0000-0000-00005E910000}"/>
    <cellStyle name="Total 2 3 2 2 2" xfId="20201" xr:uid="{00000000-0005-0000-0000-00005F910000}"/>
    <cellStyle name="Total 2 3 2 2 2 2" xfId="25971" xr:uid="{00000000-0005-0000-0000-000060910000}"/>
    <cellStyle name="Total 2 3 2 2 2 3" xfId="33674" xr:uid="{00000000-0005-0000-0000-000061910000}"/>
    <cellStyle name="Total 2 3 2 2 3" xfId="20658" xr:uid="{00000000-0005-0000-0000-000062910000}"/>
    <cellStyle name="Total 2 3 2 2 3 2" xfId="26421" xr:uid="{00000000-0005-0000-0000-000063910000}"/>
    <cellStyle name="Total 2 3 2 2 3 3" xfId="34126" xr:uid="{00000000-0005-0000-0000-000064910000}"/>
    <cellStyle name="Total 2 3 2 2 4" xfId="16733" xr:uid="{00000000-0005-0000-0000-000065910000}"/>
    <cellStyle name="Total 2 3 2 2 4 2" xfId="30286" xr:uid="{00000000-0005-0000-0000-000066910000}"/>
    <cellStyle name="Total 2 3 2 2 5" xfId="22609" xr:uid="{00000000-0005-0000-0000-000067910000}"/>
    <cellStyle name="Total 2 3 2 2 5 2" xfId="36072" xr:uid="{00000000-0005-0000-0000-000068910000}"/>
    <cellStyle name="Total 2 3 2 2 6" xfId="28361" xr:uid="{00000000-0005-0000-0000-000069910000}"/>
    <cellStyle name="Total 2 3 2 2 7" xfId="11785" xr:uid="{00000000-0005-0000-0000-00006A910000}"/>
    <cellStyle name="Total 2 3 2 3" xfId="19252" xr:uid="{00000000-0005-0000-0000-00006B910000}"/>
    <cellStyle name="Total 2 3 2 3 2" xfId="25023" xr:uid="{00000000-0005-0000-0000-00006C910000}"/>
    <cellStyle name="Total 2 3 2 3 3" xfId="32725" xr:uid="{00000000-0005-0000-0000-00006D910000}"/>
    <cellStyle name="Total 2 3 2 4" xfId="20801" xr:uid="{00000000-0005-0000-0000-00006E910000}"/>
    <cellStyle name="Total 2 3 2 4 2" xfId="26562" xr:uid="{00000000-0005-0000-0000-00006F910000}"/>
    <cellStyle name="Total 2 3 2 4 3" xfId="34267" xr:uid="{00000000-0005-0000-0000-000070910000}"/>
    <cellStyle name="Total 2 3 2 5" xfId="15647" xr:uid="{00000000-0005-0000-0000-000071910000}"/>
    <cellStyle name="Total 2 3 2 5 2" xfId="29388" xr:uid="{00000000-0005-0000-0000-000072910000}"/>
    <cellStyle name="Total 2 3 2 6" xfId="21710" xr:uid="{00000000-0005-0000-0000-000073910000}"/>
    <cellStyle name="Total 2 3 2 6 2" xfId="35173" xr:uid="{00000000-0005-0000-0000-000074910000}"/>
    <cellStyle name="Total 2 3 2 7" xfId="27462" xr:uid="{00000000-0005-0000-0000-000075910000}"/>
    <cellStyle name="Total 2 3 2 8" xfId="11124" xr:uid="{00000000-0005-0000-0000-000076910000}"/>
    <cellStyle name="Total 2 3 3" xfId="6145" xr:uid="{00000000-0005-0000-0000-000077910000}"/>
    <cellStyle name="Total 2 3 3 2" xfId="19540" xr:uid="{00000000-0005-0000-0000-000078910000}"/>
    <cellStyle name="Total 2 3 3 2 2" xfId="25310" xr:uid="{00000000-0005-0000-0000-000079910000}"/>
    <cellStyle name="Total 2 3 3 2 3" xfId="33013" xr:uid="{00000000-0005-0000-0000-00007A910000}"/>
    <cellStyle name="Total 2 3 3 3" xfId="18498" xr:uid="{00000000-0005-0000-0000-00007B910000}"/>
    <cellStyle name="Total 2 3 3 3 2" xfId="24273" xr:uid="{00000000-0005-0000-0000-00007C910000}"/>
    <cellStyle name="Total 2 3 3 3 3" xfId="31974" xr:uid="{00000000-0005-0000-0000-00007D910000}"/>
    <cellStyle name="Total 2 3 3 4" xfId="15974" xr:uid="{00000000-0005-0000-0000-00007E910000}"/>
    <cellStyle name="Total 2 3 3 4 2" xfId="29661" xr:uid="{00000000-0005-0000-0000-00007F910000}"/>
    <cellStyle name="Total 2 3 3 5" xfId="21983" xr:uid="{00000000-0005-0000-0000-000080910000}"/>
    <cellStyle name="Total 2 3 3 5 2" xfId="35446" xr:uid="{00000000-0005-0000-0000-000081910000}"/>
    <cellStyle name="Total 2 3 3 6" xfId="27735" xr:uid="{00000000-0005-0000-0000-000082910000}"/>
    <cellStyle name="Total 2 3 3 7" xfId="11326" xr:uid="{00000000-0005-0000-0000-000083910000}"/>
    <cellStyle name="Total 2 3 4" xfId="18575" xr:uid="{00000000-0005-0000-0000-000084910000}"/>
    <cellStyle name="Total 2 3 4 2" xfId="24347" xr:uid="{00000000-0005-0000-0000-000085910000}"/>
    <cellStyle name="Total 2 3 4 3" xfId="32049" xr:uid="{00000000-0005-0000-0000-000086910000}"/>
    <cellStyle name="Total 2 3 5" xfId="18354" xr:uid="{00000000-0005-0000-0000-000087910000}"/>
    <cellStyle name="Total 2 3 5 2" xfId="24134" xr:uid="{00000000-0005-0000-0000-000088910000}"/>
    <cellStyle name="Total 2 3 5 3" xfId="31835" xr:uid="{00000000-0005-0000-0000-000089910000}"/>
    <cellStyle name="Total 2 3 6" xfId="14883" xr:uid="{00000000-0005-0000-0000-00008A910000}"/>
    <cellStyle name="Total 2 3 6 2" xfId="28761" xr:uid="{00000000-0005-0000-0000-00008B910000}"/>
    <cellStyle name="Total 2 3 7" xfId="21082" xr:uid="{00000000-0005-0000-0000-00008C910000}"/>
    <cellStyle name="Total 2 3 7 2" xfId="34545" xr:uid="{00000000-0005-0000-0000-00008D910000}"/>
    <cellStyle name="Total 2 3 8" xfId="26836" xr:uid="{00000000-0005-0000-0000-00008E910000}"/>
    <cellStyle name="Total 2 3 9" xfId="10652" xr:uid="{00000000-0005-0000-0000-00008F910000}"/>
    <cellStyle name="Total 2 4" xfId="37399" xr:uid="{00000000-0005-0000-0000-000090910000}"/>
    <cellStyle name="Total 2 5" xfId="661" xr:uid="{00000000-0005-0000-0000-000091910000}"/>
    <cellStyle name="Total 3" xfId="934" xr:uid="{00000000-0005-0000-0000-000092910000}"/>
    <cellStyle name="Total 3 2" xfId="1339" xr:uid="{00000000-0005-0000-0000-000093910000}"/>
    <cellStyle name="Total 3 3" xfId="5045" xr:uid="{00000000-0005-0000-0000-000094910000}"/>
    <cellStyle name="Total 3 4" xfId="7678" xr:uid="{00000000-0005-0000-0000-000095910000}"/>
    <cellStyle name="Total 4" xfId="1028" xr:uid="{00000000-0005-0000-0000-000096910000}"/>
    <cellStyle name="Total 5" xfId="1501" xr:uid="{00000000-0005-0000-0000-000097910000}"/>
    <cellStyle name="Total 6" xfId="11953" xr:uid="{00000000-0005-0000-0000-000098910000}"/>
    <cellStyle name="Total 7" xfId="7137" xr:uid="{00000000-0005-0000-0000-000099910000}"/>
    <cellStyle name="Total 8" xfId="54" xr:uid="{00000000-0005-0000-0000-00009A910000}"/>
    <cellStyle name="Total Column" xfId="4133" xr:uid="{00000000-0005-0000-0000-00009B910000}"/>
    <cellStyle name="Total Column 2" xfId="10105" xr:uid="{00000000-0005-0000-0000-00009C910000}"/>
    <cellStyle name="Total Currency" xfId="37400" xr:uid="{00000000-0005-0000-0000-00009D910000}"/>
    <cellStyle name="Total Currency 2" xfId="37492" xr:uid="{00000000-0005-0000-0000-00009E910000}"/>
    <cellStyle name="Total intermediaire" xfId="5023" xr:uid="{00000000-0005-0000-0000-00009F910000}"/>
    <cellStyle name="Total intermediaire 2" xfId="10654" xr:uid="{00000000-0005-0000-0000-0000A0910000}"/>
    <cellStyle name="TotalRow" xfId="4134" xr:uid="{00000000-0005-0000-0000-0000A1910000}"/>
    <cellStyle name="TotalRow 2" xfId="10106" xr:uid="{00000000-0005-0000-0000-0000A2910000}"/>
    <cellStyle name="Totals" xfId="4135" xr:uid="{00000000-0005-0000-0000-0000A3910000}"/>
    <cellStyle name="Totals 2" xfId="10107" xr:uid="{00000000-0005-0000-0000-0000A4910000}"/>
    <cellStyle name="Transition" xfId="4136" xr:uid="{00000000-0005-0000-0000-0000A5910000}"/>
    <cellStyle name="Transition 2" xfId="10108" xr:uid="{00000000-0005-0000-0000-0000A6910000}"/>
    <cellStyle name="Tusenskille [0]_rob4-mon.xls Diagram 1" xfId="5024" xr:uid="{00000000-0005-0000-0000-0000A7910000}"/>
    <cellStyle name="Tusenskille_rob4-mon.xls Diagram 1" xfId="5025" xr:uid="{00000000-0005-0000-0000-0000A8910000}"/>
    <cellStyle name="Ugly - Style2" xfId="4137" xr:uid="{00000000-0005-0000-0000-0000A9910000}"/>
    <cellStyle name="Ugly - Style2 2" xfId="4734" xr:uid="{00000000-0005-0000-0000-0000AA910000}"/>
    <cellStyle name="Ugly - Style2 2 10" xfId="10610" xr:uid="{00000000-0005-0000-0000-0000AB910000}"/>
    <cellStyle name="Ugly - Style2 2 2" xfId="5250" xr:uid="{00000000-0005-0000-0000-0000AC910000}"/>
    <cellStyle name="Ugly - Style2 2 2 2" xfId="5972" xr:uid="{00000000-0005-0000-0000-0000AD910000}"/>
    <cellStyle name="Ugly - Style2 2 2 2 2" xfId="7059" xr:uid="{00000000-0005-0000-0000-0000AE910000}"/>
    <cellStyle name="Ugly - Style2 2 2 2 2 2" xfId="20355" xr:uid="{00000000-0005-0000-0000-0000AF910000}"/>
    <cellStyle name="Ugly - Style2 2 2 2 2 2 2" xfId="26125" xr:uid="{00000000-0005-0000-0000-0000B0910000}"/>
    <cellStyle name="Ugly - Style2 2 2 2 2 2 3" xfId="33828" xr:uid="{00000000-0005-0000-0000-0000B1910000}"/>
    <cellStyle name="Ugly - Style2 2 2 2 2 3" xfId="20954" xr:uid="{00000000-0005-0000-0000-0000B2910000}"/>
    <cellStyle name="Ugly - Style2 2 2 2 2 3 2" xfId="26712" xr:uid="{00000000-0005-0000-0000-0000B3910000}"/>
    <cellStyle name="Ugly - Style2 2 2 2 2 3 3" xfId="34417" xr:uid="{00000000-0005-0000-0000-0000B4910000}"/>
    <cellStyle name="Ugly - Style2 2 2 2 2 4" xfId="16887" xr:uid="{00000000-0005-0000-0000-0000B5910000}"/>
    <cellStyle name="Ugly - Style2 2 2 2 2 4 2" xfId="30440" xr:uid="{00000000-0005-0000-0000-0000B6910000}"/>
    <cellStyle name="Ugly - Style2 2 2 2 2 5" xfId="22763" xr:uid="{00000000-0005-0000-0000-0000B7910000}"/>
    <cellStyle name="Ugly - Style2 2 2 2 2 5 2" xfId="36226" xr:uid="{00000000-0005-0000-0000-0000B8910000}"/>
    <cellStyle name="Ugly - Style2 2 2 2 2 6" xfId="28515" xr:uid="{00000000-0005-0000-0000-0000B9910000}"/>
    <cellStyle name="Ugly - Style2 2 2 2 2 7" xfId="11906" xr:uid="{00000000-0005-0000-0000-0000BA910000}"/>
    <cellStyle name="Ugly - Style2 2 2 2 3" xfId="19406" xr:uid="{00000000-0005-0000-0000-0000BB910000}"/>
    <cellStyle name="Ugly - Style2 2 2 2 3 2" xfId="25177" xr:uid="{00000000-0005-0000-0000-0000BC910000}"/>
    <cellStyle name="Ugly - Style2 2 2 2 3 3" xfId="32879" xr:uid="{00000000-0005-0000-0000-0000BD910000}"/>
    <cellStyle name="Ugly - Style2 2 2 2 4" xfId="17559" xr:uid="{00000000-0005-0000-0000-0000BE910000}"/>
    <cellStyle name="Ugly - Style2 2 2 2 4 2" xfId="23380" xr:uid="{00000000-0005-0000-0000-0000BF910000}"/>
    <cellStyle name="Ugly - Style2 2 2 2 4 2 2" xfId="36843" xr:uid="{00000000-0005-0000-0000-0000C0910000}"/>
    <cellStyle name="Ugly - Style2 2 2 2 4 3" xfId="31068" xr:uid="{00000000-0005-0000-0000-0000C1910000}"/>
    <cellStyle name="Ugly - Style2 2 2 2 5" xfId="15801" xr:uid="{00000000-0005-0000-0000-0000C2910000}"/>
    <cellStyle name="Ugly - Style2 2 2 2 5 2" xfId="29542" xr:uid="{00000000-0005-0000-0000-0000C3910000}"/>
    <cellStyle name="Ugly - Style2 2 2 2 6" xfId="21864" xr:uid="{00000000-0005-0000-0000-0000C4910000}"/>
    <cellStyle name="Ugly - Style2 2 2 2 6 2" xfId="35327" xr:uid="{00000000-0005-0000-0000-0000C5910000}"/>
    <cellStyle name="Ugly - Style2 2 2 2 7" xfId="27616" xr:uid="{00000000-0005-0000-0000-0000C6910000}"/>
    <cellStyle name="Ugly - Style2 2 2 2 8" xfId="11245" xr:uid="{00000000-0005-0000-0000-0000C7910000}"/>
    <cellStyle name="Ugly - Style2 2 2 3" xfId="6337" xr:uid="{00000000-0005-0000-0000-0000C8910000}"/>
    <cellStyle name="Ugly - Style2 2 2 3 2" xfId="19704" xr:uid="{00000000-0005-0000-0000-0000C9910000}"/>
    <cellStyle name="Ugly - Style2 2 2 3 2 2" xfId="25474" xr:uid="{00000000-0005-0000-0000-0000CA910000}"/>
    <cellStyle name="Ugly - Style2 2 2 3 2 3" xfId="33177" xr:uid="{00000000-0005-0000-0000-0000CB910000}"/>
    <cellStyle name="Ugly - Style2 2 2 3 3" xfId="20582" xr:uid="{00000000-0005-0000-0000-0000CC910000}"/>
    <cellStyle name="Ugly - Style2 2 2 3 3 2" xfId="26346" xr:uid="{00000000-0005-0000-0000-0000CD910000}"/>
    <cellStyle name="Ugly - Style2 2 2 3 3 3" xfId="34051" xr:uid="{00000000-0005-0000-0000-0000CE910000}"/>
    <cellStyle name="Ugly - Style2 2 2 3 4" xfId="16166" xr:uid="{00000000-0005-0000-0000-0000CF910000}"/>
    <cellStyle name="Ugly - Style2 2 2 3 4 2" xfId="29815" xr:uid="{00000000-0005-0000-0000-0000D0910000}"/>
    <cellStyle name="Ugly - Style2 2 2 3 5" xfId="22137" xr:uid="{00000000-0005-0000-0000-0000D1910000}"/>
    <cellStyle name="Ugly - Style2 2 2 3 5 2" xfId="35600" xr:uid="{00000000-0005-0000-0000-0000D2910000}"/>
    <cellStyle name="Ugly - Style2 2 2 3 6" xfId="27889" xr:uid="{00000000-0005-0000-0000-0000D3910000}"/>
    <cellStyle name="Ugly - Style2 2 2 3 7" xfId="11452" xr:uid="{00000000-0005-0000-0000-0000D4910000}"/>
    <cellStyle name="Ugly - Style2 2 2 4" xfId="18753" xr:uid="{00000000-0005-0000-0000-0000D5910000}"/>
    <cellStyle name="Ugly - Style2 2 2 4 2" xfId="24525" xr:uid="{00000000-0005-0000-0000-0000D6910000}"/>
    <cellStyle name="Ugly - Style2 2 2 4 3" xfId="32227" xr:uid="{00000000-0005-0000-0000-0000D7910000}"/>
    <cellStyle name="Ugly - Style2 2 2 5" xfId="17362" xr:uid="{00000000-0005-0000-0000-0000D8910000}"/>
    <cellStyle name="Ugly - Style2 2 2 5 2" xfId="23191" xr:uid="{00000000-0005-0000-0000-0000D9910000}"/>
    <cellStyle name="Ugly - Style2 2 2 5 2 2" xfId="36654" xr:uid="{00000000-0005-0000-0000-0000DA910000}"/>
    <cellStyle name="Ugly - Style2 2 2 5 3" xfId="30878" xr:uid="{00000000-0005-0000-0000-0000DB910000}"/>
    <cellStyle name="Ugly - Style2 2 2 6" xfId="15080" xr:uid="{00000000-0005-0000-0000-0000DC910000}"/>
    <cellStyle name="Ugly - Style2 2 2 6 2" xfId="28917" xr:uid="{00000000-0005-0000-0000-0000DD910000}"/>
    <cellStyle name="Ugly - Style2 2 2 7" xfId="21238" xr:uid="{00000000-0005-0000-0000-0000DE910000}"/>
    <cellStyle name="Ugly - Style2 2 2 7 2" xfId="34701" xr:uid="{00000000-0005-0000-0000-0000DF910000}"/>
    <cellStyle name="Ugly - Style2 2 2 8" xfId="26990" xr:uid="{00000000-0005-0000-0000-0000E0910000}"/>
    <cellStyle name="Ugly - Style2 2 2 9" xfId="10791" xr:uid="{00000000-0005-0000-0000-0000E1910000}"/>
    <cellStyle name="Ugly - Style2 2 3" xfId="5505" xr:uid="{00000000-0005-0000-0000-0000E2910000}"/>
    <cellStyle name="Ugly - Style2 2 3 2" xfId="6592" xr:uid="{00000000-0005-0000-0000-0000E3910000}"/>
    <cellStyle name="Ugly - Style2 2 3 2 2" xfId="19942" xr:uid="{00000000-0005-0000-0000-0000E4910000}"/>
    <cellStyle name="Ugly - Style2 2 3 2 2 2" xfId="25712" xr:uid="{00000000-0005-0000-0000-0000E5910000}"/>
    <cellStyle name="Ugly - Style2 2 3 2 2 3" xfId="33415" xr:uid="{00000000-0005-0000-0000-0000E6910000}"/>
    <cellStyle name="Ugly - Style2 2 3 2 3" xfId="18152" xr:uid="{00000000-0005-0000-0000-0000E7910000}"/>
    <cellStyle name="Ugly - Style2 2 3 2 3 2" xfId="23951" xr:uid="{00000000-0005-0000-0000-0000E8910000}"/>
    <cellStyle name="Ugly - Style2 2 3 2 3 3" xfId="31648" xr:uid="{00000000-0005-0000-0000-0000E9910000}"/>
    <cellStyle name="Ugly - Style2 2 3 2 4" xfId="16421" xr:uid="{00000000-0005-0000-0000-0000EA910000}"/>
    <cellStyle name="Ugly - Style2 2 3 2 4 2" xfId="30047" xr:uid="{00000000-0005-0000-0000-0000EB910000}"/>
    <cellStyle name="Ugly - Style2 2 3 2 5" xfId="22369" xr:uid="{00000000-0005-0000-0000-0000EC910000}"/>
    <cellStyle name="Ugly - Style2 2 3 2 5 2" xfId="35832" xr:uid="{00000000-0005-0000-0000-0000ED910000}"/>
    <cellStyle name="Ugly - Style2 2 3 2 6" xfId="28121" xr:uid="{00000000-0005-0000-0000-0000EE910000}"/>
    <cellStyle name="Ugly - Style2 2 3 2 7" xfId="11621" xr:uid="{00000000-0005-0000-0000-0000EF910000}"/>
    <cellStyle name="Ugly - Style2 2 3 3" xfId="18991" xr:uid="{00000000-0005-0000-0000-0000F0910000}"/>
    <cellStyle name="Ugly - Style2 2 3 3 2" xfId="24763" xr:uid="{00000000-0005-0000-0000-0000F1910000}"/>
    <cellStyle name="Ugly - Style2 2 3 3 3" xfId="32465" xr:uid="{00000000-0005-0000-0000-0000F2910000}"/>
    <cellStyle name="Ugly - Style2 2 3 4" xfId="20468" xr:uid="{00000000-0005-0000-0000-0000F3910000}"/>
    <cellStyle name="Ugly - Style2 2 3 4 2" xfId="26236" xr:uid="{00000000-0005-0000-0000-0000F4910000}"/>
    <cellStyle name="Ugly - Style2 2 3 4 3" xfId="33940" xr:uid="{00000000-0005-0000-0000-0000F5910000}"/>
    <cellStyle name="Ugly - Style2 2 3 5" xfId="15335" xr:uid="{00000000-0005-0000-0000-0000F6910000}"/>
    <cellStyle name="Ugly - Style2 2 3 5 2" xfId="29149" xr:uid="{00000000-0005-0000-0000-0000F7910000}"/>
    <cellStyle name="Ugly - Style2 2 3 6" xfId="21470" xr:uid="{00000000-0005-0000-0000-0000F8910000}"/>
    <cellStyle name="Ugly - Style2 2 3 6 2" xfId="34933" xr:uid="{00000000-0005-0000-0000-0000F9910000}"/>
    <cellStyle name="Ugly - Style2 2 3 7" xfId="27222" xr:uid="{00000000-0005-0000-0000-0000FA910000}"/>
    <cellStyle name="Ugly - Style2 2 3 8" xfId="10960" xr:uid="{00000000-0005-0000-0000-0000FB910000}"/>
    <cellStyle name="Ugly - Style2 2 4" xfId="6081" xr:uid="{00000000-0005-0000-0000-0000FC910000}"/>
    <cellStyle name="Ugly - Style2 2 4 2" xfId="19488" xr:uid="{00000000-0005-0000-0000-0000FD910000}"/>
    <cellStyle name="Ugly - Style2 2 4 2 2" xfId="25258" xr:uid="{00000000-0005-0000-0000-0000FE910000}"/>
    <cellStyle name="Ugly - Style2 2 4 2 3" xfId="32961" xr:uid="{00000000-0005-0000-0000-0000FF910000}"/>
    <cellStyle name="Ugly - Style2 2 4 3" xfId="17469" xr:uid="{00000000-0005-0000-0000-000000920000}"/>
    <cellStyle name="Ugly - Style2 2 4 3 2" xfId="23293" xr:uid="{00000000-0005-0000-0000-000001920000}"/>
    <cellStyle name="Ugly - Style2 2 4 3 2 2" xfId="36756" xr:uid="{00000000-0005-0000-0000-000002920000}"/>
    <cellStyle name="Ugly - Style2 2 4 3 3" xfId="30981" xr:uid="{00000000-0005-0000-0000-000003920000}"/>
    <cellStyle name="Ugly - Style2 2 4 4" xfId="15910" xr:uid="{00000000-0005-0000-0000-000004920000}"/>
    <cellStyle name="Ugly - Style2 2 4 4 2" xfId="29613" xr:uid="{00000000-0005-0000-0000-000005920000}"/>
    <cellStyle name="Ugly - Style2 2 4 5" xfId="21935" xr:uid="{00000000-0005-0000-0000-000006920000}"/>
    <cellStyle name="Ugly - Style2 2 4 5 2" xfId="35398" xr:uid="{00000000-0005-0000-0000-000007920000}"/>
    <cellStyle name="Ugly - Style2 2 4 6" xfId="27687" xr:uid="{00000000-0005-0000-0000-000008920000}"/>
    <cellStyle name="Ugly - Style2 2 4 7" xfId="11310" xr:uid="{00000000-0005-0000-0000-000009920000}"/>
    <cellStyle name="Ugly - Style2 2 5" xfId="18449" xr:uid="{00000000-0005-0000-0000-00000A920000}"/>
    <cellStyle name="Ugly - Style2 2 5 2" xfId="24224" xr:uid="{00000000-0005-0000-0000-00000B920000}"/>
    <cellStyle name="Ugly - Style2 2 5 3" xfId="31925" xr:uid="{00000000-0005-0000-0000-00000C920000}"/>
    <cellStyle name="Ugly - Style2 2 6" xfId="20725" xr:uid="{00000000-0005-0000-0000-00000D920000}"/>
    <cellStyle name="Ugly - Style2 2 6 2" xfId="26488" xr:uid="{00000000-0005-0000-0000-00000E920000}"/>
    <cellStyle name="Ugly - Style2 2 6 3" xfId="34193" xr:uid="{00000000-0005-0000-0000-00000F920000}"/>
    <cellStyle name="Ugly - Style2 2 7" xfId="14782" xr:uid="{00000000-0005-0000-0000-000010920000}"/>
    <cellStyle name="Ugly - Style2 2 7 2" xfId="28693" xr:uid="{00000000-0005-0000-0000-000011920000}"/>
    <cellStyle name="Ugly - Style2 2 8" xfId="21035" xr:uid="{00000000-0005-0000-0000-000012920000}"/>
    <cellStyle name="Ugly - Style2 2 8 2" xfId="34498" xr:uid="{00000000-0005-0000-0000-000013920000}"/>
    <cellStyle name="Ugly - Style2 2 9" xfId="26789" xr:uid="{00000000-0005-0000-0000-000014920000}"/>
    <cellStyle name="Ugly - Style2 3" xfId="5430" xr:uid="{00000000-0005-0000-0000-000015920000}"/>
    <cellStyle name="Ugly - Style2 3 2" xfId="6517" xr:uid="{00000000-0005-0000-0000-000016920000}"/>
    <cellStyle name="Ugly - Style2 3 2 2" xfId="19877" xr:uid="{00000000-0005-0000-0000-000017920000}"/>
    <cellStyle name="Ugly - Style2 3 2 2 2" xfId="25647" xr:uid="{00000000-0005-0000-0000-000018920000}"/>
    <cellStyle name="Ugly - Style2 3 2 2 3" xfId="33350" xr:uid="{00000000-0005-0000-0000-000019920000}"/>
    <cellStyle name="Ugly - Style2 3 2 3" xfId="17201" xr:uid="{00000000-0005-0000-0000-00001A920000}"/>
    <cellStyle name="Ugly - Style2 3 2 3 2" xfId="23039" xr:uid="{00000000-0005-0000-0000-00001B920000}"/>
    <cellStyle name="Ugly - Style2 3 2 3 2 2" xfId="36502" xr:uid="{00000000-0005-0000-0000-00001C920000}"/>
    <cellStyle name="Ugly - Style2 3 2 3 3" xfId="30722" xr:uid="{00000000-0005-0000-0000-00001D920000}"/>
    <cellStyle name="Ugly - Style2 3 2 4" xfId="16346" xr:uid="{00000000-0005-0000-0000-00001E920000}"/>
    <cellStyle name="Ugly - Style2 3 2 4 2" xfId="29985" xr:uid="{00000000-0005-0000-0000-00001F920000}"/>
    <cellStyle name="Ugly - Style2 3 2 5" xfId="22307" xr:uid="{00000000-0005-0000-0000-000020920000}"/>
    <cellStyle name="Ugly - Style2 3 2 5 2" xfId="35770" xr:uid="{00000000-0005-0000-0000-000021920000}"/>
    <cellStyle name="Ugly - Style2 3 2 6" xfId="28059" xr:uid="{00000000-0005-0000-0000-000022920000}"/>
    <cellStyle name="Ugly - Style2 3 2 7" xfId="11576" xr:uid="{00000000-0005-0000-0000-000023920000}"/>
    <cellStyle name="Ugly - Style2 3 3" xfId="18925" xr:uid="{00000000-0005-0000-0000-000024920000}"/>
    <cellStyle name="Ugly - Style2 3 3 2" xfId="24697" xr:uid="{00000000-0005-0000-0000-000025920000}"/>
    <cellStyle name="Ugly - Style2 3 3 3" xfId="32399" xr:uid="{00000000-0005-0000-0000-000026920000}"/>
    <cellStyle name="Ugly - Style2 3 4" xfId="18590" xr:uid="{00000000-0005-0000-0000-000027920000}"/>
    <cellStyle name="Ugly - Style2 3 4 2" xfId="24362" xr:uid="{00000000-0005-0000-0000-000028920000}"/>
    <cellStyle name="Ugly - Style2 3 4 3" xfId="32064" xr:uid="{00000000-0005-0000-0000-000029920000}"/>
    <cellStyle name="Ugly - Style2 3 5" xfId="15260" xr:uid="{00000000-0005-0000-0000-00002A920000}"/>
    <cellStyle name="Ugly - Style2 3 5 2" xfId="29087" xr:uid="{00000000-0005-0000-0000-00002B920000}"/>
    <cellStyle name="Ugly - Style2 3 6" xfId="21408" xr:uid="{00000000-0005-0000-0000-00002C920000}"/>
    <cellStyle name="Ugly - Style2 3 6 2" xfId="34871" xr:uid="{00000000-0005-0000-0000-00002D920000}"/>
    <cellStyle name="Ugly - Style2 3 7" xfId="27160" xr:uid="{00000000-0005-0000-0000-00002E920000}"/>
    <cellStyle name="Ugly - Style2 3 8" xfId="10915" xr:uid="{00000000-0005-0000-0000-00002F920000}"/>
    <cellStyle name="Ugly - Style2 4" xfId="18257" xr:uid="{00000000-0005-0000-0000-000030920000}"/>
    <cellStyle name="Ugly - Style2 4 2" xfId="24042" xr:uid="{00000000-0005-0000-0000-000031920000}"/>
    <cellStyle name="Ugly - Style2 4 3" xfId="31743" xr:uid="{00000000-0005-0000-0000-000032920000}"/>
    <cellStyle name="Ugly - Style2 5" xfId="17071" xr:uid="{00000000-0005-0000-0000-000033920000}"/>
    <cellStyle name="Ugly - Style2 5 2" xfId="22913" xr:uid="{00000000-0005-0000-0000-000034920000}"/>
    <cellStyle name="Ugly - Style2 5 2 2" xfId="36376" xr:uid="{00000000-0005-0000-0000-000035920000}"/>
    <cellStyle name="Ugly - Style2 5 3" xfId="30594" xr:uid="{00000000-0005-0000-0000-000036920000}"/>
    <cellStyle name="Ugly - Style2 6" xfId="20994" xr:uid="{00000000-0005-0000-0000-000037920000}"/>
    <cellStyle name="Ugly - Style2 6 2" xfId="34457" xr:uid="{00000000-0005-0000-0000-000038920000}"/>
    <cellStyle name="Ugly - Style2 7" xfId="10109" xr:uid="{00000000-0005-0000-0000-000039920000}"/>
    <cellStyle name="Ugly - Style2 8" xfId="37401" xr:uid="{00000000-0005-0000-0000-00003A920000}"/>
    <cellStyle name="Units" xfId="450" xr:uid="{00000000-0005-0000-0000-00003B920000}"/>
    <cellStyle name="Units 2" xfId="7319" xr:uid="{00000000-0005-0000-0000-00003C920000}"/>
    <cellStyle name="Unprot" xfId="451" xr:uid="{00000000-0005-0000-0000-00003D920000}"/>
    <cellStyle name="Unprot 2" xfId="1002" xr:uid="{00000000-0005-0000-0000-00003E920000}"/>
    <cellStyle name="Unprot 2 2" xfId="7701" xr:uid="{00000000-0005-0000-0000-00003F920000}"/>
    <cellStyle name="Unprot 3" xfId="7320" xr:uid="{00000000-0005-0000-0000-000040920000}"/>
    <cellStyle name="Unprot$" xfId="452" xr:uid="{00000000-0005-0000-0000-000041920000}"/>
    <cellStyle name="Unprot$ 2" xfId="37493" xr:uid="{00000000-0005-0000-0000-000042920000}"/>
    <cellStyle name="Unprotect" xfId="453" xr:uid="{00000000-0005-0000-0000-000043920000}"/>
    <cellStyle name="Unprotect 2" xfId="7321" xr:uid="{00000000-0005-0000-0000-000044920000}"/>
    <cellStyle name="Unprotect 2 2" xfId="37538" xr:uid="{00000000-0005-0000-0000-000045920000}"/>
    <cellStyle name="Unprotect 3" xfId="37517" xr:uid="{00000000-0005-0000-0000-000046920000}"/>
    <cellStyle name="Unprotected" xfId="454" xr:uid="{00000000-0005-0000-0000-000047920000}"/>
    <cellStyle name="Unprotected 2" xfId="7322" xr:uid="{00000000-0005-0000-0000-000048920000}"/>
    <cellStyle name="Unprotected 2 2" xfId="37494" xr:uid="{00000000-0005-0000-0000-000049920000}"/>
    <cellStyle name="Unprotected heading" xfId="4138" xr:uid="{00000000-0005-0000-0000-00004A920000}"/>
    <cellStyle name="Unprotected large" xfId="4139" xr:uid="{00000000-0005-0000-0000-00004B920000}"/>
    <cellStyle name="Unprotected large 2" xfId="10110" xr:uid="{00000000-0005-0000-0000-00004C920000}"/>
    <cellStyle name="Unprotected medium" xfId="4140" xr:uid="{00000000-0005-0000-0000-00004D920000}"/>
    <cellStyle name="Unprotected medium 2" xfId="10111" xr:uid="{00000000-0005-0000-0000-00004E920000}"/>
    <cellStyle name="Unprotected small" xfId="4141" xr:uid="{00000000-0005-0000-0000-00004F920000}"/>
    <cellStyle name="Unprotected small 2" xfId="10112" xr:uid="{00000000-0005-0000-0000-000050920000}"/>
    <cellStyle name="Valuta [0]_Consolidation" xfId="4142" xr:uid="{00000000-0005-0000-0000-000051920000}"/>
    <cellStyle name="Valuta_Consolidation" xfId="4143" xr:uid="{00000000-0005-0000-0000-000052920000}"/>
    <cellStyle name="Vertical divider (right)" xfId="77" xr:uid="{00000000-0005-0000-0000-000053920000}"/>
    <cellStyle name="Vheader" xfId="4144" xr:uid="{00000000-0005-0000-0000-000054920000}"/>
    <cellStyle name="Vheader 2" xfId="5544" xr:uid="{00000000-0005-0000-0000-000055920000}"/>
    <cellStyle name="Vheader 2 2" xfId="6631" xr:uid="{00000000-0005-0000-0000-000056920000}"/>
    <cellStyle name="Vheader 2 2 10" xfId="28151" xr:uid="{00000000-0005-0000-0000-000057920000}"/>
    <cellStyle name="Vheader 2 2 2" xfId="19973" xr:uid="{00000000-0005-0000-0000-000058920000}"/>
    <cellStyle name="Vheader 2 2 2 2" xfId="25743" xr:uid="{00000000-0005-0000-0000-000059920000}"/>
    <cellStyle name="Vheader 2 2 2 3" xfId="33446" xr:uid="{00000000-0005-0000-0000-00005A920000}"/>
    <cellStyle name="Vheader 2 2 3" xfId="20759" xr:uid="{00000000-0005-0000-0000-00005B920000}"/>
    <cellStyle name="Vheader 2 2 3 2" xfId="26522" xr:uid="{00000000-0005-0000-0000-00005C920000}"/>
    <cellStyle name="Vheader 2 2 3 3" xfId="34227" xr:uid="{00000000-0005-0000-0000-00005D920000}"/>
    <cellStyle name="Vheader 2 2 4" xfId="17825" xr:uid="{00000000-0005-0000-0000-00005E920000}"/>
    <cellStyle name="Vheader 2 2 4 2" xfId="23638" xr:uid="{00000000-0005-0000-0000-00005F920000}"/>
    <cellStyle name="Vheader 2 2 4 2 2" xfId="37101" xr:uid="{00000000-0005-0000-0000-000060920000}"/>
    <cellStyle name="Vheader 2 2 4 3" xfId="31330" xr:uid="{00000000-0005-0000-0000-000061920000}"/>
    <cellStyle name="Vheader 2 2 5" xfId="17904" xr:uid="{00000000-0005-0000-0000-000062920000}"/>
    <cellStyle name="Vheader 2 2 5 2" xfId="23714" xr:uid="{00000000-0005-0000-0000-000063920000}"/>
    <cellStyle name="Vheader 2 2 5 2 2" xfId="37177" xr:uid="{00000000-0005-0000-0000-000064920000}"/>
    <cellStyle name="Vheader 2 2 5 3" xfId="31408" xr:uid="{00000000-0005-0000-0000-000065920000}"/>
    <cellStyle name="Vheader 2 2 6" xfId="17318" xr:uid="{00000000-0005-0000-0000-000066920000}"/>
    <cellStyle name="Vheader 2 2 6 2" xfId="23147" xr:uid="{00000000-0005-0000-0000-000067920000}"/>
    <cellStyle name="Vheader 2 2 6 2 2" xfId="36610" xr:uid="{00000000-0005-0000-0000-000068920000}"/>
    <cellStyle name="Vheader 2 2 6 3" xfId="30834" xr:uid="{00000000-0005-0000-0000-000069920000}"/>
    <cellStyle name="Vheader 2 2 7" xfId="17162" xr:uid="{00000000-0005-0000-0000-00006A920000}"/>
    <cellStyle name="Vheader 2 2 7 2" xfId="23003" xr:uid="{00000000-0005-0000-0000-00006B920000}"/>
    <cellStyle name="Vheader 2 2 7 2 2" xfId="36466" xr:uid="{00000000-0005-0000-0000-00006C920000}"/>
    <cellStyle name="Vheader 2 2 7 3" xfId="30684" xr:uid="{00000000-0005-0000-0000-00006D920000}"/>
    <cellStyle name="Vheader 2 2 8" xfId="16459" xr:uid="{00000000-0005-0000-0000-00006E920000}"/>
    <cellStyle name="Vheader 2 2 8 2" xfId="30076" xr:uid="{00000000-0005-0000-0000-00006F920000}"/>
    <cellStyle name="Vheader 2 2 9" xfId="22399" xr:uid="{00000000-0005-0000-0000-000070920000}"/>
    <cellStyle name="Vheader 2 2 9 2" xfId="35862" xr:uid="{00000000-0005-0000-0000-000071920000}"/>
    <cellStyle name="Vheader 2 3" xfId="19024" xr:uid="{00000000-0005-0000-0000-000072920000}"/>
    <cellStyle name="Vheader 2 3 2" xfId="24796" xr:uid="{00000000-0005-0000-0000-000073920000}"/>
    <cellStyle name="Vheader 2 3 3" xfId="32498" xr:uid="{00000000-0005-0000-0000-000074920000}"/>
    <cellStyle name="Vheader 2 4" xfId="18326" xr:uid="{00000000-0005-0000-0000-000075920000}"/>
    <cellStyle name="Vheader 2 4 2" xfId="24106" xr:uid="{00000000-0005-0000-0000-000076920000}"/>
    <cellStyle name="Vheader 2 4 3" xfId="31807" xr:uid="{00000000-0005-0000-0000-000077920000}"/>
    <cellStyle name="Vheader 2 5" xfId="17047" xr:uid="{00000000-0005-0000-0000-000078920000}"/>
    <cellStyle name="Vheader 2 5 2" xfId="22893" xr:uid="{00000000-0005-0000-0000-000079920000}"/>
    <cellStyle name="Vheader 2 5 2 2" xfId="36356" xr:uid="{00000000-0005-0000-0000-00007A920000}"/>
    <cellStyle name="Vheader 2 5 3" xfId="30574" xr:uid="{00000000-0005-0000-0000-00007B920000}"/>
    <cellStyle name="Vheader 2 6" xfId="15373" xr:uid="{00000000-0005-0000-0000-00007C920000}"/>
    <cellStyle name="Vheader 2 6 2" xfId="29178" xr:uid="{00000000-0005-0000-0000-00007D920000}"/>
    <cellStyle name="Vheader 2 7" xfId="21500" xr:uid="{00000000-0005-0000-0000-00007E920000}"/>
    <cellStyle name="Vheader 2 7 2" xfId="34963" xr:uid="{00000000-0005-0000-0000-00007F920000}"/>
    <cellStyle name="Vheader 2 8" xfId="27252" xr:uid="{00000000-0005-0000-0000-000080920000}"/>
    <cellStyle name="Vheader 3" xfId="6032" xr:uid="{00000000-0005-0000-0000-000081920000}"/>
    <cellStyle name="Vheader 3 10" xfId="27647" xr:uid="{00000000-0005-0000-0000-000082920000}"/>
    <cellStyle name="Vheader 3 11" xfId="11275" xr:uid="{00000000-0005-0000-0000-000083920000}"/>
    <cellStyle name="Vheader 3 2" xfId="19445" xr:uid="{00000000-0005-0000-0000-000084920000}"/>
    <cellStyle name="Vheader 3 2 2" xfId="25215" xr:uid="{00000000-0005-0000-0000-000085920000}"/>
    <cellStyle name="Vheader 3 2 3" xfId="32918" xr:uid="{00000000-0005-0000-0000-000086920000}"/>
    <cellStyle name="Vheader 3 3" xfId="20604" xr:uid="{00000000-0005-0000-0000-000087920000}"/>
    <cellStyle name="Vheader 3 3 2" xfId="26368" xr:uid="{00000000-0005-0000-0000-000088920000}"/>
    <cellStyle name="Vheader 3 3 3" xfId="34073" xr:uid="{00000000-0005-0000-0000-000089920000}"/>
    <cellStyle name="Vheader 3 4" xfId="18041" xr:uid="{00000000-0005-0000-0000-00008A920000}"/>
    <cellStyle name="Vheader 3 4 2" xfId="23845" xr:uid="{00000000-0005-0000-0000-00008B920000}"/>
    <cellStyle name="Vheader 3 4 3" xfId="31542" xr:uid="{00000000-0005-0000-0000-00008C920000}"/>
    <cellStyle name="Vheader 3 5" xfId="18297" xr:uid="{00000000-0005-0000-0000-00008D920000}"/>
    <cellStyle name="Vheader 3 5 2" xfId="24079" xr:uid="{00000000-0005-0000-0000-00008E920000}"/>
    <cellStyle name="Vheader 3 5 3" xfId="31780" xr:uid="{00000000-0005-0000-0000-00008F920000}"/>
    <cellStyle name="Vheader 3 6" xfId="18407" xr:uid="{00000000-0005-0000-0000-000090920000}"/>
    <cellStyle name="Vheader 3 6 2" xfId="24185" xr:uid="{00000000-0005-0000-0000-000091920000}"/>
    <cellStyle name="Vheader 3 6 3" xfId="31886" xr:uid="{00000000-0005-0000-0000-000092920000}"/>
    <cellStyle name="Vheader 3 7" xfId="20417" xr:uid="{00000000-0005-0000-0000-000093920000}"/>
    <cellStyle name="Vheader 3 7 2" xfId="26185" xr:uid="{00000000-0005-0000-0000-000094920000}"/>
    <cellStyle name="Vheader 3 7 3" xfId="33889" xr:uid="{00000000-0005-0000-0000-000095920000}"/>
    <cellStyle name="Vheader 3 8" xfId="15861" xr:uid="{00000000-0005-0000-0000-000096920000}"/>
    <cellStyle name="Vheader 3 8 2" xfId="29573" xr:uid="{00000000-0005-0000-0000-000097920000}"/>
    <cellStyle name="Vheader 3 9" xfId="21895" xr:uid="{00000000-0005-0000-0000-000098920000}"/>
    <cellStyle name="Vheader 3 9 2" xfId="35358" xr:uid="{00000000-0005-0000-0000-000099920000}"/>
    <cellStyle name="Vírgula0" xfId="4145" xr:uid="{00000000-0005-0000-0000-00009A920000}"/>
    <cellStyle name="Vírgula0 2" xfId="10113" xr:uid="{00000000-0005-0000-0000-00009B920000}"/>
    <cellStyle name="Währung [0]_Entgelt1.xls" xfId="4146" xr:uid="{00000000-0005-0000-0000-00009C920000}"/>
    <cellStyle name="Währung_Entgelt1.xls" xfId="4147" xr:uid="{00000000-0005-0000-0000-00009D920000}"/>
    <cellStyle name="Walutowy [0]_laroux" xfId="4148" xr:uid="{00000000-0005-0000-0000-00009E920000}"/>
    <cellStyle name="Walutowy_laroux" xfId="4149" xr:uid="{00000000-0005-0000-0000-00009F920000}"/>
    <cellStyle name="Warning Text" xfId="27" builtinId="11" customBuiltin="1"/>
    <cellStyle name="Warning Text 2" xfId="662" xr:uid="{00000000-0005-0000-0000-0000A1920000}"/>
    <cellStyle name="Warning Text 2 2" xfId="5026" xr:uid="{00000000-0005-0000-0000-0000A2920000}"/>
    <cellStyle name="Warning Text 3" xfId="1340" xr:uid="{00000000-0005-0000-0000-0000A3920000}"/>
    <cellStyle name="Warning Text 3 2" xfId="5043" xr:uid="{00000000-0005-0000-0000-0000A4920000}"/>
    <cellStyle name="Warning Text 4" xfId="1498" xr:uid="{00000000-0005-0000-0000-0000A5920000}"/>
    <cellStyle name="Warning Text 5" xfId="11950" xr:uid="{00000000-0005-0000-0000-0000A6920000}"/>
    <cellStyle name="Warning Text 6" xfId="7134" xr:uid="{00000000-0005-0000-0000-0000A7920000}"/>
    <cellStyle name="Workbook Cover Title" xfId="37402" xr:uid="{00000000-0005-0000-0000-0000A8920000}"/>
    <cellStyle name="Workbook Cover Title 2" xfId="37495" xr:uid="{00000000-0005-0000-0000-0000A9920000}"/>
    <cellStyle name="wrap" xfId="4150" xr:uid="{00000000-0005-0000-0000-0000AA920000}"/>
    <cellStyle name="wrap 2" xfId="10114" xr:uid="{00000000-0005-0000-0000-0000AB920000}"/>
    <cellStyle name="Year" xfId="455" xr:uid="{00000000-0005-0000-0000-0000AC920000}"/>
    <cellStyle name="Year 2" xfId="4151" xr:uid="{00000000-0005-0000-0000-0000AD920000}"/>
    <cellStyle name="Year 2 2" xfId="10115" xr:uid="{00000000-0005-0000-0000-0000AE920000}"/>
    <cellStyle name="Year 3" xfId="5027" xr:uid="{00000000-0005-0000-0000-0000AF920000}"/>
    <cellStyle name="Year, Actual" xfId="456" xr:uid="{00000000-0005-0000-0000-0000B0920000}"/>
    <cellStyle name="Year, Expected" xfId="457" xr:uid="{00000000-0005-0000-0000-0000B1920000}"/>
    <cellStyle name="YearFull" xfId="4152" xr:uid="{00000000-0005-0000-0000-0000B2920000}"/>
    <cellStyle name="Years" xfId="458" xr:uid="{00000000-0005-0000-0000-0000B3920000}"/>
    <cellStyle name="Years 2" xfId="4206" xr:uid="{00000000-0005-0000-0000-0000B4920000}"/>
    <cellStyle name="Years 2 2" xfId="5205" xr:uid="{00000000-0005-0000-0000-0000B5920000}"/>
    <cellStyle name="Years 2 2 2" xfId="18712" xr:uid="{00000000-0005-0000-0000-0000B6920000}"/>
    <cellStyle name="Years 2 2 2 2" xfId="24484" xr:uid="{00000000-0005-0000-0000-0000B7920000}"/>
    <cellStyle name="Years 2 2 2 3" xfId="32186" xr:uid="{00000000-0005-0000-0000-0000B8920000}"/>
    <cellStyle name="Years 2 2 3" xfId="17274" xr:uid="{00000000-0005-0000-0000-0000B9920000}"/>
    <cellStyle name="Years 2 2 3 2" xfId="23104" xr:uid="{00000000-0005-0000-0000-0000BA920000}"/>
    <cellStyle name="Years 2 2 3 2 2" xfId="36567" xr:uid="{00000000-0005-0000-0000-0000BB920000}"/>
    <cellStyle name="Years 2 2 3 3" xfId="30791" xr:uid="{00000000-0005-0000-0000-0000BC920000}"/>
    <cellStyle name="Years 2 2 4" xfId="15035" xr:uid="{00000000-0005-0000-0000-0000BD920000}"/>
    <cellStyle name="Years 2 2 4 2" xfId="28880" xr:uid="{00000000-0005-0000-0000-0000BE920000}"/>
    <cellStyle name="Years 2 2 5" xfId="21201" xr:uid="{00000000-0005-0000-0000-0000BF920000}"/>
    <cellStyle name="Years 2 2 5 2" xfId="34664" xr:uid="{00000000-0005-0000-0000-0000C0920000}"/>
    <cellStyle name="Years 2 2 6" xfId="10759" xr:uid="{00000000-0005-0000-0000-0000C1920000}"/>
    <cellStyle name="Years 2 3" xfId="18278" xr:uid="{00000000-0005-0000-0000-0000C2920000}"/>
    <cellStyle name="Years 2 3 2" xfId="24060" xr:uid="{00000000-0005-0000-0000-0000C3920000}"/>
    <cellStyle name="Years 2 3 3" xfId="31761" xr:uid="{00000000-0005-0000-0000-0000C4920000}"/>
    <cellStyle name="Years 2 4" xfId="17890" xr:uid="{00000000-0005-0000-0000-0000C5920000}"/>
    <cellStyle name="Years 2 4 2" xfId="23700" xr:uid="{00000000-0005-0000-0000-0000C6920000}"/>
    <cellStyle name="Years 2 4 2 2" xfId="37163" xr:uid="{00000000-0005-0000-0000-0000C7920000}"/>
    <cellStyle name="Years 2 4 3" xfId="31394" xr:uid="{00000000-0005-0000-0000-0000C8920000}"/>
    <cellStyle name="Years 2 5" xfId="14287" xr:uid="{00000000-0005-0000-0000-0000C9920000}"/>
    <cellStyle name="Years 2 5 2" xfId="28656" xr:uid="{00000000-0005-0000-0000-0000CA920000}"/>
    <cellStyle name="Years 2 6" xfId="20999" xr:uid="{00000000-0005-0000-0000-0000CB920000}"/>
    <cellStyle name="Years 2 6 2" xfId="34462" xr:uid="{00000000-0005-0000-0000-0000CC920000}"/>
    <cellStyle name="Years 2 7" xfId="10153" xr:uid="{00000000-0005-0000-0000-0000CD920000}"/>
    <cellStyle name="Years 2 8" xfId="37496" xr:uid="{00000000-0005-0000-0000-0000CE920000}"/>
    <cellStyle name="Years 3" xfId="17063" xr:uid="{00000000-0005-0000-0000-0000CF920000}"/>
    <cellStyle name="Years 3 2" xfId="22905" xr:uid="{00000000-0005-0000-0000-0000D0920000}"/>
    <cellStyle name="Years 3 2 2" xfId="36368" xr:uid="{00000000-0005-0000-0000-0000D1920000}"/>
    <cellStyle name="Years 3 3" xfId="30586" xr:uid="{00000000-0005-0000-0000-0000D2920000}"/>
    <cellStyle name="Years 4" xfId="20706" xr:uid="{00000000-0005-0000-0000-0000D3920000}"/>
    <cellStyle name="Years 4 2" xfId="26469" xr:uid="{00000000-0005-0000-0000-0000D4920000}"/>
    <cellStyle name="Years 4 3" xfId="34174" xr:uid="{00000000-0005-0000-0000-0000D5920000}"/>
    <cellStyle name="Years 5" xfId="12021" xr:uid="{00000000-0005-0000-0000-0000D6920000}"/>
    <cellStyle name="Years 5 2" xfId="28554" xr:uid="{00000000-0005-0000-0000-0000D7920000}"/>
    <cellStyle name="Years 6" xfId="7323" xr:uid="{00000000-0005-0000-0000-0000D8920000}"/>
    <cellStyle name="Years 7" xfId="37403" xr:uid="{00000000-0005-0000-0000-0000D9920000}"/>
    <cellStyle name="Yes" xfId="459" xr:uid="{00000000-0005-0000-0000-0000DA920000}"/>
    <cellStyle name="Обычный_2++_CRFReport-template" xfId="5028" xr:uid="{00000000-0005-0000-0000-0000DB920000}"/>
    <cellStyle name="표준_Excel Upload Template" xfId="4153" xr:uid="{00000000-0005-0000-0000-0000DC920000}"/>
    <cellStyle name="標準_321" xfId="4154" xr:uid="{00000000-0005-0000-0000-0000DD920000}"/>
  </cellStyles>
  <dxfs count="3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DBBBC"/>
      <color rgb="FFF6C5C3"/>
      <color rgb="FFF4B9B7"/>
      <color rgb="FFF8D1CF"/>
      <color rgb="FFE9E8E8"/>
      <color rgb="FFD3D2D2"/>
      <color rgb="FFC8C7C7"/>
      <color rgb="FFFFFFFF"/>
      <color rgb="FFF2545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calcChain" Target="calcChain.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6.png"/><Relationship Id="rId12" Type="http://schemas.openxmlformats.org/officeDocument/2006/relationships/image" Target="../media/image10.png"/><Relationship Id="rId17" Type="http://schemas.openxmlformats.org/officeDocument/2006/relationships/hyperlink" Target="#COVER!A1"/><Relationship Id="rId2" Type="http://schemas.openxmlformats.org/officeDocument/2006/relationships/image" Target="../media/image4.png"/><Relationship Id="rId16" Type="http://schemas.openxmlformats.org/officeDocument/2006/relationships/hyperlink" Target="https://www.westpac.com.au/content/dam/public/wbc/documents/pdf/aw/ic/wbc-annual-report-2024.pdf" TargetMode="External"/><Relationship Id="rId20" Type="http://schemas.openxmlformats.org/officeDocument/2006/relationships/hyperlink" Target="https://www.westpac.com.au/content/dam/public/wbc/documents/pdf/aw/ic/wbc-climate-report-2024.pdf" TargetMode="External"/><Relationship Id="rId1" Type="http://schemas.openxmlformats.org/officeDocument/2006/relationships/image" Target="../media/image3.png"/><Relationship Id="rId6" Type="http://schemas.openxmlformats.org/officeDocument/2006/relationships/image" Target="../media/image9.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hyperlink" Target="https://www.westpac.com.au/about-westpac/sustainability/performance-reports/" TargetMode="External"/><Relationship Id="rId10" Type="http://schemas.openxmlformats.org/officeDocument/2006/relationships/image" Target="../media/image8.png"/><Relationship Id="rId19" Type="http://schemas.openxmlformats.org/officeDocument/2006/relationships/image" Target="../media/image13.png"/><Relationship Id="rId4" Type="http://schemas.openxmlformats.org/officeDocument/2006/relationships/image" Target="../media/image17.png"/><Relationship Id="rId9" Type="http://schemas.openxmlformats.org/officeDocument/2006/relationships/image" Target="../media/image7.png"/><Relationship Id="rId1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hyperlink" Target="https://www.westpac.com.au/content/dam/public/wbc/documents/pdf/aw/ic/wbc-annual-report-2024.pdf" TargetMode="External"/><Relationship Id="rId2" Type="http://schemas.openxmlformats.org/officeDocument/2006/relationships/image" Target="../media/image2.png"/><Relationship Id="rId1" Type="http://schemas.openxmlformats.org/officeDocument/2006/relationships/hyperlink" Target="#COVER!A1"/><Relationship Id="rId4" Type="http://schemas.openxmlformats.org/officeDocument/2006/relationships/hyperlink" Target="https://www.westpac.com.au/content/dam/public/wbc/documents/pdf/aw/ic/wbc-climate-report-2024.pdf" TargetMode="External"/></Relationships>
</file>

<file path=xl/drawings/_rels/drawing17.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s>
</file>

<file path=xl/drawings/_rels/drawing20.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6.png"/><Relationship Id="rId3" Type="http://schemas.openxmlformats.org/officeDocument/2006/relationships/hyperlink" Target="https://www.westpac.com.au/content/dam/public/wbc/documents/pdf/aw/ic/wbc-annual-report-2024.pdf" TargetMode="External"/><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hyperlink" Target="https://www.westpac.com.au/content/dam/public/wbc/documents/pdf/aw/ic/wbc-climate-report-2024.pdf" TargetMode="External"/><Relationship Id="rId16" Type="http://schemas.openxmlformats.org/officeDocument/2006/relationships/image" Target="../media/image14.png"/><Relationship Id="rId1" Type="http://schemas.openxmlformats.org/officeDocument/2006/relationships/image" Target="../media/image2.png"/><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png"/><Relationship Id="rId15" Type="http://schemas.openxmlformats.org/officeDocument/2006/relationships/image" Target="../media/image13.png"/><Relationship Id="rId10" Type="http://schemas.openxmlformats.org/officeDocument/2006/relationships/image" Target="../media/image8.png"/><Relationship Id="rId19" Type="http://schemas.openxmlformats.org/officeDocument/2006/relationships/image" Target="../media/image17.png"/><Relationship Id="rId4" Type="http://schemas.openxmlformats.org/officeDocument/2006/relationships/hyperlink" Target="#COVER!A1"/><Relationship Id="rId9" Type="http://schemas.openxmlformats.org/officeDocument/2006/relationships/image" Target="../media/image7.png"/><Relationship Id="rId1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COVER!A1"/><Relationship Id="rId7" Type="http://schemas.openxmlformats.org/officeDocument/2006/relationships/image" Target="../media/image3.png"/><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https://www.westpac.com.au/content/dam/public/wbc/documents/pdf/aw/ic/wbc-annual-report-2024.pdf" TargetMode="External"/><Relationship Id="rId2" Type="http://schemas.openxmlformats.org/officeDocument/2006/relationships/hyperlink" Target="https://www.westpac.com.au/content/dam/public/wbc/documents/pdf/aw/ic/wbc-climate-report-2024.pdf" TargetMode="External"/><Relationship Id="rId1" Type="http://schemas.openxmlformats.org/officeDocument/2006/relationships/image" Target="../media/image2.png"/><Relationship Id="rId4"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content/dam/public/wbc/documents/pdf/aw/ic/wbc-annual-report-2024.pdf" TargetMode="External"/><Relationship Id="rId1" Type="http://schemas.openxmlformats.org/officeDocument/2006/relationships/hyperlink" Target="https://www.westpac.com.au/content/dam/public/wbc/documents/pdf/aw/ic/wbc-climate-report-2024.pdf" TargetMode="External"/><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https://www.westpac.com.au/content/dam/public/wbc/documents/pdf/aw/ic/wbc-annual-report-2024.pdf" TargetMode="External"/><Relationship Id="rId2" Type="http://schemas.openxmlformats.org/officeDocument/2006/relationships/hyperlink" Target="https://www.westpac.com.au/content/dam/public/wbc/documents/pdf/aw/ic/wbc-climate-report-2024.pdf" TargetMode="External"/><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1</xdr:col>
      <xdr:colOff>9887</xdr:colOff>
      <xdr:row>1</xdr:row>
      <xdr:rowOff>11112</xdr:rowOff>
    </xdr:from>
    <xdr:to>
      <xdr:col>1</xdr:col>
      <xdr:colOff>3345217</xdr:colOff>
      <xdr:row>3</xdr:row>
      <xdr:rowOff>88032</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7087" y="192087"/>
          <a:ext cx="3332155" cy="419820"/>
        </a:xfrm>
        <a:prstGeom prst="rect">
          <a:avLst/>
        </a:prstGeom>
      </xdr:spPr>
    </xdr:pic>
    <xdr:clientData/>
  </xdr:twoCellAnchor>
  <xdr:twoCellAnchor>
    <xdr:from>
      <xdr:col>1</xdr:col>
      <xdr:colOff>12700</xdr:colOff>
      <xdr:row>5</xdr:row>
      <xdr:rowOff>12698</xdr:rowOff>
    </xdr:from>
    <xdr:to>
      <xdr:col>6</xdr:col>
      <xdr:colOff>333375</xdr:colOff>
      <xdr:row>13</xdr:row>
      <xdr:rowOff>141110</xdr:rowOff>
    </xdr:to>
    <xdr:sp macro="" textlink="">
      <xdr:nvSpPr>
        <xdr:cNvPr id="3" name="TextBox 3">
          <a:extLst>
            <a:ext uri="{FF2B5EF4-FFF2-40B4-BE49-F238E27FC236}">
              <a16:creationId xmlns:a16="http://schemas.microsoft.com/office/drawing/2014/main" id="{00000000-0008-0000-0000-000003000000}"/>
            </a:ext>
          </a:extLst>
        </xdr:cNvPr>
        <xdr:cNvSpPr txBox="1"/>
      </xdr:nvSpPr>
      <xdr:spPr>
        <a:xfrm>
          <a:off x="515409" y="868185"/>
          <a:ext cx="9783938" cy="1468968"/>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54000" rIns="108000" bIns="54000" rtlCol="0" anchor="t"/>
        <a:lstStyle/>
        <a:p>
          <a:r>
            <a:rPr lang="en-AU" sz="2800" b="1" i="0" u="none" strike="noStrike" baseline="0">
              <a:solidFill>
                <a:schemeClr val="accent1"/>
              </a:solidFill>
              <a:latin typeface="Arial" panose="020B0604020202020204" pitchFamily="34" charset="0"/>
              <a:ea typeface="+mn-ea"/>
              <a:cs typeface="Arial" panose="020B0604020202020204" pitchFamily="34" charset="0"/>
            </a:rPr>
            <a:t>2024 Sustainability Index and Datasheet</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bg1"/>
            </a:solidFill>
            <a:effectLst/>
            <a:latin typeface="+mn-lt"/>
            <a:ea typeface="+mn-ea"/>
            <a:cs typeface="+mn-cs"/>
          </a:endParaRPr>
        </a:p>
        <a:p>
          <a:pPr>
            <a:lnSpc>
              <a:spcPts val="1400"/>
            </a:lnSpc>
          </a:pPr>
          <a:r>
            <a:rPr lang="en-AU" sz="1100">
              <a:solidFill>
                <a:schemeClr val="dk1"/>
              </a:solidFill>
              <a:effectLst/>
              <a:latin typeface="+mn-lt"/>
              <a:ea typeface="+mn-ea"/>
              <a:cs typeface="+mn-cs"/>
            </a:rPr>
            <a:t>This Sustainability Index and Datasheet outlines our sustainability performance for the Financial Year ended September 2024 (FY24). Quantitative performance is typically reported for the last three years while qualitative information typically relates to FY24. The index tabs of this spreadsheet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demonstrates our alignment with global sustainability reporting frameworks for FY24. This spreadsheet forms part of our FY24 reporting suite and should be considered alongside our 2024 Annual Report, 2024 Climate Report and other sustainability reports and disclosures on the Westpac website.  </a:t>
          </a:r>
        </a:p>
      </xdr:txBody>
    </xdr:sp>
    <xdr:clientData/>
  </xdr:twoCellAnchor>
  <xdr:twoCellAnchor editAs="oneCell">
    <xdr:from>
      <xdr:col>6</xdr:col>
      <xdr:colOff>0</xdr:colOff>
      <xdr:row>23</xdr:row>
      <xdr:rowOff>0</xdr:rowOff>
    </xdr:from>
    <xdr:to>
      <xdr:col>6</xdr:col>
      <xdr:colOff>304800</xdr:colOff>
      <xdr:row>24</xdr:row>
      <xdr:rowOff>19050</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9925050" y="4791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43</xdr:row>
      <xdr:rowOff>0</xdr:rowOff>
    </xdr:from>
    <xdr:to>
      <xdr:col>1</xdr:col>
      <xdr:colOff>304800</xdr:colOff>
      <xdr:row>44</xdr:row>
      <xdr:rowOff>92530</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45720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35</xdr:row>
      <xdr:rowOff>0</xdr:rowOff>
    </xdr:from>
    <xdr:to>
      <xdr:col>12</xdr:col>
      <xdr:colOff>304800</xdr:colOff>
      <xdr:row>36</xdr:row>
      <xdr:rowOff>19050</xdr:rowOff>
    </xdr:to>
    <xdr:sp macro="" textlink="">
      <xdr:nvSpPr>
        <xdr:cNvPr id="1028" name="AutoShape 4">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18840450" y="712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42</xdr:row>
      <xdr:rowOff>0</xdr:rowOff>
    </xdr:from>
    <xdr:ext cx="304800" cy="304194"/>
    <xdr:sp macro="" textlink="">
      <xdr:nvSpPr>
        <xdr:cNvPr id="8" name="AutoShape 1">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57200" y="901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42</xdr:row>
      <xdr:rowOff>0</xdr:rowOff>
    </xdr:from>
    <xdr:ext cx="304800" cy="304194"/>
    <xdr:sp macro="" textlink="">
      <xdr:nvSpPr>
        <xdr:cNvPr id="9" name="AutoShape 2">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457200" y="901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41</xdr:row>
      <xdr:rowOff>0</xdr:rowOff>
    </xdr:from>
    <xdr:ext cx="304800" cy="304194"/>
    <xdr:sp macro="" textlink="">
      <xdr:nvSpPr>
        <xdr:cNvPr id="6" name="AutoShape 1">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511528" y="9136944"/>
          <a:ext cx="304800" cy="30419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41</xdr:row>
      <xdr:rowOff>0</xdr:rowOff>
    </xdr:from>
    <xdr:ext cx="304800" cy="304194"/>
    <xdr:sp macro="" textlink="">
      <xdr:nvSpPr>
        <xdr:cNvPr id="7" name="AutoShape 2">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511528" y="9136944"/>
          <a:ext cx="304800" cy="30419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9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5</xdr:col>
      <xdr:colOff>406400</xdr:colOff>
      <xdr:row>1</xdr:row>
      <xdr:rowOff>9523</xdr:rowOff>
    </xdr:from>
    <xdr:to>
      <xdr:col>7</xdr:col>
      <xdr:colOff>520700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00000000-0008-0000-0900-00000A000000}"/>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181840</xdr:colOff>
      <xdr:row>1</xdr:row>
      <xdr:rowOff>9523</xdr:rowOff>
    </xdr:from>
    <xdr:to>
      <xdr:col>5</xdr:col>
      <xdr:colOff>316057</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900-00000B000000}"/>
            </a:ext>
          </a:extLst>
        </xdr:cNvPr>
        <xdr:cNvSpPr txBox="1"/>
      </xdr:nvSpPr>
      <xdr:spPr>
        <a:xfrm>
          <a:off x="5779943" y="182705"/>
          <a:ext cx="1441739" cy="35076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3</xdr:col>
      <xdr:colOff>103908</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00000000-0008-0000-0900-00000C000000}"/>
            </a:ext>
          </a:extLst>
        </xdr:cNvPr>
        <xdr:cNvSpPr txBox="1"/>
      </xdr:nvSpPr>
      <xdr:spPr>
        <a:xfrm>
          <a:off x="3998768" y="182705"/>
          <a:ext cx="1703243" cy="35076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3513666</xdr:colOff>
      <xdr:row>4</xdr:row>
      <xdr:rowOff>1</xdr:rowOff>
    </xdr:from>
    <xdr:to>
      <xdr:col>7</xdr:col>
      <xdr:colOff>95250</xdr:colOff>
      <xdr:row>9</xdr:row>
      <xdr:rowOff>44824</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3917078" y="717177"/>
          <a:ext cx="4302437" cy="1344706"/>
          <a:chOff x="461433" y="15743767"/>
          <a:chExt cx="3928890" cy="1368000"/>
        </a:xfrm>
      </xdr:grpSpPr>
      <xdr:sp macro="" textlink="">
        <xdr:nvSpPr>
          <xdr:cNvPr id="7" name="TextBox 10">
            <a:extLst>
              <a:ext uri="{FF2B5EF4-FFF2-40B4-BE49-F238E27FC236}">
                <a16:creationId xmlns:a16="http://schemas.microsoft.com/office/drawing/2014/main" id="{00000000-0008-0000-0900-000007000000}"/>
              </a:ext>
            </a:extLst>
          </xdr:cNvPr>
          <xdr:cNvSpPr txBox="1"/>
        </xdr:nvSpPr>
        <xdr:spPr>
          <a:xfrm>
            <a:off x="461433" y="15743767"/>
            <a:ext cx="392889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8" name="Rectangle 7">
            <a:extLst>
              <a:ext uri="{FF2B5EF4-FFF2-40B4-BE49-F238E27FC236}">
                <a16:creationId xmlns:a16="http://schemas.microsoft.com/office/drawing/2014/main" id="{00000000-0008-0000-0900-000008000000}"/>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Rectangle 8">
            <a:extLst>
              <a:ext uri="{FF2B5EF4-FFF2-40B4-BE49-F238E27FC236}">
                <a16:creationId xmlns:a16="http://schemas.microsoft.com/office/drawing/2014/main" id="{00000000-0008-0000-0900-000009000000}"/>
              </a:ext>
            </a:extLst>
          </xdr:cNvPr>
          <xdr:cNvSpPr/>
        </xdr:nvSpPr>
        <xdr:spPr>
          <a:xfrm>
            <a:off x="3324225" y="16670869"/>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4016452</xdr:colOff>
      <xdr:row>1</xdr:row>
      <xdr:rowOff>9523</xdr:rowOff>
    </xdr:from>
    <xdr:to>
      <xdr:col>3</xdr:col>
      <xdr:colOff>812879</xdr:colOff>
      <xdr:row>3</xdr:row>
      <xdr:rowOff>7938</xdr:rowOff>
    </xdr:to>
    <xdr:sp macro="" textlink="">
      <xdr:nvSpPr>
        <xdr:cNvPr id="55" name="TextBox 10">
          <a:hlinkClick xmlns:r="http://schemas.openxmlformats.org/officeDocument/2006/relationships" r:id="rId1"/>
          <a:extLst>
            <a:ext uri="{FF2B5EF4-FFF2-40B4-BE49-F238E27FC236}">
              <a16:creationId xmlns:a16="http://schemas.microsoft.com/office/drawing/2014/main" id="{00000000-0008-0000-0A00-000037000000}"/>
            </a:ext>
          </a:extLst>
        </xdr:cNvPr>
        <xdr:cNvSpPr txBox="1"/>
      </xdr:nvSpPr>
      <xdr:spPr>
        <a:xfrm>
          <a:off x="7142893" y="188817"/>
          <a:ext cx="1715810" cy="35700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2389226</xdr:colOff>
      <xdr:row>1</xdr:row>
      <xdr:rowOff>9523</xdr:rowOff>
    </xdr:from>
    <xdr:to>
      <xdr:col>2</xdr:col>
      <xdr:colOff>3949949</xdr:colOff>
      <xdr:row>3</xdr:row>
      <xdr:rowOff>13923</xdr:rowOff>
    </xdr:to>
    <xdr:sp macro="" textlink="">
      <xdr:nvSpPr>
        <xdr:cNvPr id="56" name="TextBox 3">
          <a:hlinkClick xmlns:r="http://schemas.openxmlformats.org/officeDocument/2006/relationships" r:id="rId2"/>
          <a:extLst>
            <a:ext uri="{FF2B5EF4-FFF2-40B4-BE49-F238E27FC236}">
              <a16:creationId xmlns:a16="http://schemas.microsoft.com/office/drawing/2014/main" id="{00000000-0008-0000-0A00-000038000000}"/>
            </a:ext>
          </a:extLst>
        </xdr:cNvPr>
        <xdr:cNvSpPr txBox="1"/>
      </xdr:nvSpPr>
      <xdr:spPr>
        <a:xfrm>
          <a:off x="5515667" y="188817"/>
          <a:ext cx="1560723" cy="36298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762000</xdr:colOff>
      <xdr:row>1</xdr:row>
      <xdr:rowOff>9523</xdr:rowOff>
    </xdr:from>
    <xdr:to>
      <xdr:col>2</xdr:col>
      <xdr:colOff>2322723</xdr:colOff>
      <xdr:row>3</xdr:row>
      <xdr:rowOff>13923</xdr:rowOff>
    </xdr:to>
    <xdr:sp macro="" textlink="">
      <xdr:nvSpPr>
        <xdr:cNvPr id="57" name="TextBox 10">
          <a:hlinkClick xmlns:r="http://schemas.openxmlformats.org/officeDocument/2006/relationships" r:id="rId3"/>
          <a:extLst>
            <a:ext uri="{FF2B5EF4-FFF2-40B4-BE49-F238E27FC236}">
              <a16:creationId xmlns:a16="http://schemas.microsoft.com/office/drawing/2014/main" id="{00000000-0008-0000-0A00-000039000000}"/>
            </a:ext>
          </a:extLst>
        </xdr:cNvPr>
        <xdr:cNvSpPr txBox="1"/>
      </xdr:nvSpPr>
      <xdr:spPr>
        <a:xfrm>
          <a:off x="3888441" y="188817"/>
          <a:ext cx="1560723" cy="36298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6" name="Picture 828">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7213" y="171450"/>
          <a:ext cx="1944045" cy="245650"/>
        </a:xfrm>
        <a:prstGeom prst="rect">
          <a:avLst/>
        </a:prstGeom>
      </xdr:spPr>
    </xdr:pic>
    <xdr:clientData/>
  </xdr:twoCellAnchor>
  <xdr:twoCellAnchor>
    <xdr:from>
      <xdr:col>1</xdr:col>
      <xdr:colOff>0</xdr:colOff>
      <xdr:row>6</xdr:row>
      <xdr:rowOff>0</xdr:rowOff>
    </xdr:from>
    <xdr:to>
      <xdr:col>1</xdr:col>
      <xdr:colOff>2340000</xdr:colOff>
      <xdr:row>9</xdr:row>
      <xdr:rowOff>80596</xdr:rowOff>
    </xdr:to>
    <xdr:sp macro="" textlink="">
      <xdr:nvSpPr>
        <xdr:cNvPr id="39" name="TextBox 10">
          <a:extLst>
            <a:ext uri="{FF2B5EF4-FFF2-40B4-BE49-F238E27FC236}">
              <a16:creationId xmlns:a16="http://schemas.microsoft.com/office/drawing/2014/main" id="{00000000-0008-0000-0A00-000027000000}"/>
            </a:ext>
          </a:extLst>
        </xdr:cNvPr>
        <xdr:cNvSpPr txBox="1"/>
      </xdr:nvSpPr>
      <xdr:spPr>
        <a:xfrm>
          <a:off x="402981" y="1179635"/>
          <a:ext cx="2340000" cy="63011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1</xdr:col>
      <xdr:colOff>0</xdr:colOff>
      <xdr:row>14</xdr:row>
      <xdr:rowOff>0</xdr:rowOff>
    </xdr:from>
    <xdr:to>
      <xdr:col>3</xdr:col>
      <xdr:colOff>809625</xdr:colOff>
      <xdr:row>27</xdr:row>
      <xdr:rowOff>0</xdr:rowOff>
    </xdr:to>
    <xdr:sp macro="" textlink="">
      <xdr:nvSpPr>
        <xdr:cNvPr id="9" name="TextBox 10">
          <a:extLst>
            <a:ext uri="{FF2B5EF4-FFF2-40B4-BE49-F238E27FC236}">
              <a16:creationId xmlns:a16="http://schemas.microsoft.com/office/drawing/2014/main" id="{00000000-0008-0000-0A00-000009000000}"/>
            </a:ext>
          </a:extLst>
        </xdr:cNvPr>
        <xdr:cNvSpPr txBox="1"/>
      </xdr:nvSpPr>
      <xdr:spPr>
        <a:xfrm>
          <a:off x="403412" y="2599765"/>
          <a:ext cx="8452037" cy="2330823"/>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dk1"/>
              </a:solidFill>
              <a:effectLst/>
              <a:latin typeface="+mn-lt"/>
              <a:ea typeface="+mn-ea"/>
              <a:cs typeface="+mn-cs"/>
            </a:rPr>
            <a:t>This tab highlights Westpac’s lending and exposures broken down into segments and further disaggregated to identify high greenhouse</a:t>
          </a:r>
          <a:r>
            <a:rPr lang="en-AU" sz="900" baseline="0">
              <a:solidFill>
                <a:schemeClr val="dk1"/>
              </a:solidFill>
              <a:effectLst/>
              <a:latin typeface="+mn-lt"/>
              <a:ea typeface="+mn-ea"/>
              <a:cs typeface="+mn-cs"/>
            </a:rPr>
            <a:t> gases (</a:t>
          </a:r>
          <a:r>
            <a:rPr lang="en-AU" sz="900">
              <a:solidFill>
                <a:schemeClr val="dk1"/>
              </a:solidFill>
              <a:effectLst/>
              <a:latin typeface="+mn-lt"/>
              <a:ea typeface="+mn-ea"/>
              <a:cs typeface="+mn-cs"/>
            </a:rPr>
            <a:t>GHG) emitting sectors.</a:t>
          </a:r>
        </a:p>
        <a:p>
          <a:endParaRPr lang="en-AU" sz="900">
            <a:solidFill>
              <a:schemeClr val="dk1"/>
            </a:solidFill>
            <a:effectLst/>
            <a:latin typeface="+mn-lt"/>
            <a:ea typeface="+mn-ea"/>
            <a:cs typeface="+mn-cs"/>
          </a:endParaRPr>
        </a:p>
        <a:p>
          <a:r>
            <a:rPr lang="en-AU" sz="900">
              <a:solidFill>
                <a:schemeClr val="dk1"/>
              </a:solidFill>
              <a:effectLst/>
              <a:latin typeface="+mn-lt"/>
              <a:ea typeface="+mn-ea"/>
              <a:cs typeface="+mn-cs"/>
            </a:rPr>
            <a:t>For the purposes of the Group’s exposure, we focus on Total Committed Exposure (TCE) which is the committed portion of direct lending, contingent and pre-settlement risks plus the committed portion of secondary market trading and underwriting risk. On balance sheet lending is a component of TCE. </a:t>
          </a:r>
        </a:p>
        <a:p>
          <a:endParaRPr lang="en-AU" sz="900">
            <a:solidFill>
              <a:schemeClr val="dk1"/>
            </a:solidFill>
            <a:effectLst/>
            <a:latin typeface="+mn-lt"/>
            <a:ea typeface="+mn-ea"/>
            <a:cs typeface="+mn-cs"/>
          </a:endParaRPr>
        </a:p>
        <a:p>
          <a:r>
            <a:rPr lang="en-AU" sz="900"/>
            <a:t>When calculating Group financed emissions and the NZBA sector lending targets we need to estimate our share of customers’ financed emissions. For certain institutional customers we use TCE to determine this share; this is detailed in our sector methodologies. For this purpose, TCE excludes secondary market trading and underwriting committed credit exposures. </a:t>
          </a:r>
          <a:endParaRPr lang="en-AU" sz="900">
            <a:solidFill>
              <a:schemeClr val="dk1"/>
            </a:solidFill>
            <a:effectLst/>
            <a:latin typeface="+mn-lt"/>
            <a:ea typeface="+mn-ea"/>
            <a:cs typeface="+mn-cs"/>
          </a:endParaRPr>
        </a:p>
        <a:p>
          <a:endParaRPr lang="en-AU" sz="900">
            <a:solidFill>
              <a:schemeClr val="dk1"/>
            </a:solidFill>
            <a:effectLst/>
            <a:latin typeface="+mn-lt"/>
            <a:ea typeface="+mn-ea"/>
            <a:cs typeface="+mn-cs"/>
          </a:endParaRPr>
        </a:p>
        <a:p>
          <a:r>
            <a:rPr lang="en-AU" sz="900">
              <a:solidFill>
                <a:schemeClr val="dk1"/>
              </a:solidFill>
              <a:effectLst/>
              <a:latin typeface="+mn-lt"/>
              <a:ea typeface="+mn-ea"/>
              <a:cs typeface="+mn-cs"/>
            </a:rPr>
            <a:t>This tab does not separately include “Investments” as Westpac no longer owns a separate asset management or investment business in Australia. While Westpac does have asset management operations in New Zealand and some direct equity investments, these are immaterial to our overall disclosures and have not been considered. </a:t>
          </a:r>
        </a:p>
        <a:p>
          <a:endParaRPr lang="en-AU" sz="900">
            <a:solidFill>
              <a:schemeClr val="dk1"/>
            </a:solidFill>
            <a:effectLst/>
            <a:latin typeface="+mn-lt"/>
            <a:ea typeface="+mn-ea"/>
            <a:cs typeface="+mn-cs"/>
          </a:endParaRPr>
        </a:p>
        <a:p>
          <a:r>
            <a:rPr lang="en-AU" sz="900">
              <a:solidFill>
                <a:schemeClr val="dk1"/>
              </a:solidFill>
              <a:effectLst/>
              <a:latin typeface="+mn-lt"/>
              <a:ea typeface="+mn-ea"/>
              <a:cs typeface="+mn-cs"/>
            </a:rPr>
            <a:t>Westpac also holds bonds and securities for market inventory or liquidity purposes. These are not held typically for the purpose of making a return and therefore have also not been considered.</a:t>
          </a:r>
        </a:p>
      </xdr:txBody>
    </xdr:sp>
    <xdr:clientData/>
  </xdr:twoCellAnchor>
  <xdr:twoCellAnchor>
    <xdr:from>
      <xdr:col>2</xdr:col>
      <xdr:colOff>756707</xdr:colOff>
      <xdr:row>4</xdr:row>
      <xdr:rowOff>2</xdr:rowOff>
    </xdr:from>
    <xdr:to>
      <xdr:col>3</xdr:col>
      <xdr:colOff>805963</xdr:colOff>
      <xdr:row>12</xdr:row>
      <xdr:rowOff>161193</xdr:rowOff>
    </xdr:to>
    <xdr:grpSp>
      <xdr:nvGrpSpPr>
        <xdr:cNvPr id="208" name="Group 6">
          <a:extLst>
            <a:ext uri="{FF2B5EF4-FFF2-40B4-BE49-F238E27FC236}">
              <a16:creationId xmlns:a16="http://schemas.microsoft.com/office/drawing/2014/main" id="{00000000-0008-0000-0A00-0000D0000000}"/>
            </a:ext>
          </a:extLst>
        </xdr:cNvPr>
        <xdr:cNvGrpSpPr/>
      </xdr:nvGrpSpPr>
      <xdr:grpSpPr>
        <a:xfrm>
          <a:off x="3883148" y="717178"/>
          <a:ext cx="4968639" cy="1685191"/>
          <a:chOff x="5163796" y="733917"/>
          <a:chExt cx="4109168" cy="1693147"/>
        </a:xfrm>
      </xdr:grpSpPr>
      <xdr:grpSp>
        <xdr:nvGrpSpPr>
          <xdr:cNvPr id="209" name="Group 7">
            <a:extLst>
              <a:ext uri="{FF2B5EF4-FFF2-40B4-BE49-F238E27FC236}">
                <a16:creationId xmlns:a16="http://schemas.microsoft.com/office/drawing/2014/main" id="{00000000-0008-0000-0A00-0000D1000000}"/>
              </a:ext>
            </a:extLst>
          </xdr:cNvPr>
          <xdr:cNvGrpSpPr/>
        </xdr:nvGrpSpPr>
        <xdr:grpSpPr>
          <a:xfrm>
            <a:off x="5163796" y="733917"/>
            <a:ext cx="4109168" cy="1693147"/>
            <a:chOff x="1123014" y="15790092"/>
            <a:chExt cx="3386950" cy="1630265"/>
          </a:xfrm>
        </xdr:grpSpPr>
        <xdr:sp macro="" textlink="">
          <xdr:nvSpPr>
            <xdr:cNvPr id="210" name="TextBox 9">
              <a:extLst>
                <a:ext uri="{FF2B5EF4-FFF2-40B4-BE49-F238E27FC236}">
                  <a16:creationId xmlns:a16="http://schemas.microsoft.com/office/drawing/2014/main" id="{00000000-0008-0000-0A00-0000D2000000}"/>
                </a:ext>
              </a:extLst>
            </xdr:cNvPr>
            <xdr:cNvSpPr txBox="1"/>
          </xdr:nvSpPr>
          <xdr:spPr>
            <a:xfrm>
              <a:off x="1123014" y="15790092"/>
              <a:ext cx="3386950" cy="163026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Industries that may be exposed to higher climate change risk</a:t>
              </a:r>
            </a:p>
          </xdr:txBody>
        </xdr:sp>
        <xdr:sp macro="" textlink="">
          <xdr:nvSpPr>
            <xdr:cNvPr id="211" name="Rectangle 10">
              <a:extLst>
                <a:ext uri="{FF2B5EF4-FFF2-40B4-BE49-F238E27FC236}">
                  <a16:creationId xmlns:a16="http://schemas.microsoft.com/office/drawing/2014/main" id="{00000000-0008-0000-0A00-0000D3000000}"/>
                </a:ext>
              </a:extLst>
            </xdr:cNvPr>
            <xdr:cNvSpPr/>
          </xdr:nvSpPr>
          <xdr:spPr>
            <a:xfrm>
              <a:off x="3506442" y="16321619"/>
              <a:ext cx="717782" cy="24147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2" name="Rectangle 11">
              <a:extLst>
                <a:ext uri="{FF2B5EF4-FFF2-40B4-BE49-F238E27FC236}">
                  <a16:creationId xmlns:a16="http://schemas.microsoft.com/office/drawing/2014/main" id="{00000000-0008-0000-0A00-0000D4000000}"/>
                </a:ext>
              </a:extLst>
            </xdr:cNvPr>
            <xdr:cNvSpPr/>
          </xdr:nvSpPr>
          <xdr:spPr>
            <a:xfrm>
              <a:off x="3510048" y="16670870"/>
              <a:ext cx="714176" cy="204489"/>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13" name="Rectangle 8">
            <a:extLst>
              <a:ext uri="{FF2B5EF4-FFF2-40B4-BE49-F238E27FC236}">
                <a16:creationId xmlns:a16="http://schemas.microsoft.com/office/drawing/2014/main" id="{00000000-0008-0000-0A00-0000D5000000}"/>
              </a:ext>
            </a:extLst>
          </xdr:cNvPr>
          <xdr:cNvSpPr/>
        </xdr:nvSpPr>
        <xdr:spPr>
          <a:xfrm>
            <a:off x="8046707" y="1983247"/>
            <a:ext cx="887742" cy="228698"/>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29" name="TextBox 10">
          <a:extLst>
            <a:ext uri="{FF2B5EF4-FFF2-40B4-BE49-F238E27FC236}">
              <a16:creationId xmlns:a16="http://schemas.microsoft.com/office/drawing/2014/main" id="{00000000-0008-0000-0B00-00001D000000}"/>
            </a:ext>
          </a:extLst>
        </xdr:cNvPr>
        <xdr:cNvSpPr txBox="1"/>
      </xdr:nvSpPr>
      <xdr:spPr>
        <a:xfrm>
          <a:off x="2193925" y="1184275"/>
          <a:ext cx="2340000" cy="69352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3</xdr:col>
      <xdr:colOff>838199</xdr:colOff>
      <xdr:row>1</xdr:row>
      <xdr:rowOff>9523</xdr:rowOff>
    </xdr:from>
    <xdr:to>
      <xdr:col>4</xdr:col>
      <xdr:colOff>682624</xdr:colOff>
      <xdr:row>3</xdr:row>
      <xdr:rowOff>7938</xdr:rowOff>
    </xdr:to>
    <xdr:sp macro="" textlink="">
      <xdr:nvSpPr>
        <xdr:cNvPr id="30" name="TextBox 10">
          <a:hlinkClick xmlns:r="http://schemas.openxmlformats.org/officeDocument/2006/relationships" r:id="rId1"/>
          <a:extLst>
            <a:ext uri="{FF2B5EF4-FFF2-40B4-BE49-F238E27FC236}">
              <a16:creationId xmlns:a16="http://schemas.microsoft.com/office/drawing/2014/main" id="{00000000-0008-0000-0B00-00001E000000}"/>
            </a:ext>
          </a:extLst>
        </xdr:cNvPr>
        <xdr:cNvSpPr txBox="1"/>
      </xdr:nvSpPr>
      <xdr:spPr>
        <a:xfrm>
          <a:off x="10220324" y="190498"/>
          <a:ext cx="1682750" cy="360365"/>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952500</xdr:colOff>
      <xdr:row>1</xdr:row>
      <xdr:rowOff>9523</xdr:rowOff>
    </xdr:from>
    <xdr:to>
      <xdr:col>3</xdr:col>
      <xdr:colOff>792300</xdr:colOff>
      <xdr:row>3</xdr:row>
      <xdr:rowOff>13923</xdr:rowOff>
    </xdr:to>
    <xdr:sp macro="" textlink="">
      <xdr:nvSpPr>
        <xdr:cNvPr id="31" name="TextBox 30">
          <a:hlinkClick xmlns:r="http://schemas.openxmlformats.org/officeDocument/2006/relationships" r:id="rId2"/>
          <a:extLst>
            <a:ext uri="{FF2B5EF4-FFF2-40B4-BE49-F238E27FC236}">
              <a16:creationId xmlns:a16="http://schemas.microsoft.com/office/drawing/2014/main" id="{00000000-0008-0000-0B00-00001F000000}"/>
            </a:ext>
          </a:extLst>
        </xdr:cNvPr>
        <xdr:cNvSpPr txBox="1"/>
      </xdr:nvSpPr>
      <xdr:spPr>
        <a:xfrm>
          <a:off x="8067675" y="190498"/>
          <a:ext cx="210675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906600</xdr:colOff>
      <xdr:row>3</xdr:row>
      <xdr:rowOff>13923</xdr:rowOff>
    </xdr:to>
    <xdr:sp macro="" textlink="">
      <xdr:nvSpPr>
        <xdr:cNvPr id="32" name="TextBox 10">
          <a:hlinkClick xmlns:r="http://schemas.openxmlformats.org/officeDocument/2006/relationships" r:id="rId3"/>
          <a:extLst>
            <a:ext uri="{FF2B5EF4-FFF2-40B4-BE49-F238E27FC236}">
              <a16:creationId xmlns:a16="http://schemas.microsoft.com/office/drawing/2014/main" id="{00000000-0008-0000-0B00-000020000000}"/>
            </a:ext>
          </a:extLst>
        </xdr:cNvPr>
        <xdr:cNvSpPr txBox="1"/>
      </xdr:nvSpPr>
      <xdr:spPr>
        <a:xfrm>
          <a:off x="5686425" y="190498"/>
          <a:ext cx="233535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133350</xdr:colOff>
      <xdr:row>1</xdr:row>
      <xdr:rowOff>57150</xdr:rowOff>
    </xdr:from>
    <xdr:to>
      <xdr:col>1</xdr:col>
      <xdr:colOff>1597372</xdr:colOff>
      <xdr:row>2</xdr:row>
      <xdr:rowOff>73025</xdr:rowOff>
    </xdr:to>
    <xdr:pic>
      <xdr:nvPicPr>
        <xdr:cNvPr id="33" name="Picture 828">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5375" y="238125"/>
          <a:ext cx="1451322" cy="190500"/>
        </a:xfrm>
        <a:prstGeom prst="rect">
          <a:avLst/>
        </a:prstGeom>
      </xdr:spPr>
    </xdr:pic>
    <xdr:clientData/>
  </xdr:twoCellAnchor>
  <xdr:twoCellAnchor>
    <xdr:from>
      <xdr:col>1</xdr:col>
      <xdr:colOff>30843</xdr:colOff>
      <xdr:row>13</xdr:row>
      <xdr:rowOff>0</xdr:rowOff>
    </xdr:from>
    <xdr:to>
      <xdr:col>3</xdr:col>
      <xdr:colOff>607219</xdr:colOff>
      <xdr:row>21</xdr:row>
      <xdr:rowOff>152400</xdr:rowOff>
    </xdr:to>
    <xdr:sp macro="" textlink="">
      <xdr:nvSpPr>
        <xdr:cNvPr id="40" name="TextBox 10">
          <a:extLst>
            <a:ext uri="{FF2B5EF4-FFF2-40B4-BE49-F238E27FC236}">
              <a16:creationId xmlns:a16="http://schemas.microsoft.com/office/drawing/2014/main" id="{00000000-0008-0000-0B00-000028000000}"/>
            </a:ext>
          </a:extLst>
        </xdr:cNvPr>
        <xdr:cNvSpPr txBox="1"/>
      </xdr:nvSpPr>
      <xdr:spPr>
        <a:xfrm>
          <a:off x="430893" y="2438400"/>
          <a:ext cx="6377101" cy="1590675"/>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dk1"/>
              </a:solidFill>
              <a:effectLst/>
              <a:latin typeface="+mn-lt"/>
              <a:ea typeface="+mn-ea"/>
              <a:cs typeface="+mn-cs"/>
            </a:rPr>
            <a:t>This tab highlights Westpac’s lending and exposures to the Taskforce on Nature-related Financial Disclosure (TNFD) sectors for Financial Institutions.</a:t>
          </a:r>
          <a:r>
            <a:rPr lang="en-AU" sz="900" baseline="0">
              <a:solidFill>
                <a:schemeClr val="dk1"/>
              </a:solidFill>
              <a:effectLst/>
              <a:latin typeface="+mn-lt"/>
              <a:ea typeface="+mn-ea"/>
              <a:cs typeface="+mn-cs"/>
            </a:rPr>
            <a:t> </a:t>
          </a:r>
        </a:p>
        <a:p>
          <a:endParaRPr lang="en-AU" sz="900" baseline="0">
            <a:solidFill>
              <a:schemeClr val="dk1"/>
            </a:solidFill>
            <a:effectLst/>
            <a:latin typeface="+mn-lt"/>
            <a:ea typeface="+mn-ea"/>
            <a:cs typeface="+mn-cs"/>
          </a:endParaRPr>
        </a:p>
        <a:p>
          <a:r>
            <a:rPr lang="en-AU" sz="900" baseline="0">
              <a:solidFill>
                <a:schemeClr val="dk1"/>
              </a:solidFill>
              <a:effectLst/>
              <a:latin typeface="+mn-lt"/>
              <a:ea typeface="+mn-ea"/>
              <a:cs typeface="+mn-cs"/>
            </a:rPr>
            <a:t>It includes </a:t>
          </a:r>
          <a:r>
            <a:rPr lang="en-AU" sz="900">
              <a:solidFill>
                <a:schemeClr val="dk1"/>
              </a:solidFill>
              <a:effectLst/>
              <a:latin typeface="+mn-lt"/>
              <a:ea typeface="+mn-ea"/>
              <a:cs typeface="+mn-cs"/>
            </a:rPr>
            <a:t>our initial analysis of sectors considered to have material nature-related dependencies and/or impacts.</a:t>
          </a:r>
          <a:r>
            <a:rPr lang="en-AU" sz="900" baseline="0">
              <a:solidFill>
                <a:schemeClr val="dk1"/>
              </a:solidFill>
              <a:effectLst/>
              <a:latin typeface="+mn-lt"/>
              <a:ea typeface="+mn-ea"/>
              <a:cs typeface="+mn-cs"/>
            </a:rPr>
            <a:t> </a:t>
          </a:r>
          <a:r>
            <a:rPr lang="en-AU" sz="900">
              <a:solidFill>
                <a:schemeClr val="dk1"/>
              </a:solidFill>
              <a:effectLst/>
              <a:latin typeface="+mn-lt"/>
              <a:ea typeface="+mn-ea"/>
              <a:cs typeface="+mn-cs"/>
            </a:rPr>
            <a:t>The TNFD have defined the Global Industry Classification Standard (GICS)</a:t>
          </a:r>
          <a:r>
            <a:rPr lang="en-AU" sz="900" baseline="0">
              <a:solidFill>
                <a:schemeClr val="dk1"/>
              </a:solidFill>
              <a:effectLst/>
              <a:latin typeface="+mn-lt"/>
              <a:ea typeface="+mn-ea"/>
              <a:cs typeface="+mn-cs"/>
            </a:rPr>
            <a:t> </a:t>
          </a:r>
          <a:r>
            <a:rPr lang="en-AU" sz="900">
              <a:solidFill>
                <a:schemeClr val="dk1"/>
              </a:solidFill>
              <a:effectLst/>
              <a:latin typeface="+mn-lt"/>
              <a:ea typeface="+mn-ea"/>
              <a:cs typeface="+mn-cs"/>
            </a:rPr>
            <a:t>sectors used for this analysis (TNFD</a:t>
          </a:r>
          <a:r>
            <a:rPr lang="en-AU" sz="900" baseline="0">
              <a:solidFill>
                <a:schemeClr val="dk1"/>
              </a:solidFill>
              <a:effectLst/>
              <a:latin typeface="+mn-lt"/>
              <a:ea typeface="+mn-ea"/>
              <a:cs typeface="+mn-cs"/>
            </a:rPr>
            <a:t> reference sectors)</a:t>
          </a:r>
          <a:r>
            <a:rPr lang="en-AU" sz="900">
              <a:solidFill>
                <a:schemeClr val="dk1"/>
              </a:solidFill>
              <a:effectLst/>
              <a:latin typeface="+mn-lt"/>
              <a:ea typeface="+mn-ea"/>
              <a:cs typeface="+mn-cs"/>
            </a:rPr>
            <a:t>. These GICS sectors have been mapped to ANZSIC 1993 codes. Total Committed Exposure (TCE) represents the TCE for customers in each TNFD reference sector, excluding exposures for the committed portion of secondary market trading and underwriting risk, as a % of Group TCE.</a:t>
          </a:r>
        </a:p>
        <a:p>
          <a:endParaRPr lang="en-AU" sz="900">
            <a:solidFill>
              <a:schemeClr val="dk1"/>
            </a:solidFill>
            <a:effectLst/>
            <a:latin typeface="+mn-lt"/>
            <a:ea typeface="+mn-ea"/>
            <a:cs typeface="+mn-cs"/>
          </a:endParaRPr>
        </a:p>
        <a:p>
          <a:r>
            <a:rPr lang="en-US" sz="900">
              <a:solidFill>
                <a:schemeClr val="dk1"/>
              </a:solidFill>
              <a:effectLst/>
              <a:latin typeface="+mn-lt"/>
              <a:ea typeface="+mn-ea"/>
              <a:cs typeface="+mn-cs"/>
            </a:rPr>
            <a:t>In FY24, reference sectors have been updated to reflect</a:t>
          </a:r>
          <a:r>
            <a:rPr lang="en-US" sz="900" baseline="0">
              <a:solidFill>
                <a:schemeClr val="dk1"/>
              </a:solidFill>
              <a:effectLst/>
              <a:latin typeface="+mn-lt"/>
              <a:ea typeface="+mn-ea"/>
              <a:cs typeface="+mn-cs"/>
            </a:rPr>
            <a:t> those </a:t>
          </a:r>
          <a:r>
            <a:rPr lang="en-US" sz="900">
              <a:solidFill>
                <a:schemeClr val="dk1"/>
              </a:solidFill>
              <a:effectLst/>
              <a:latin typeface="+mn-lt"/>
              <a:ea typeface="+mn-ea"/>
              <a:cs typeface="+mn-cs"/>
            </a:rPr>
            <a:t>set out within Annex 1 of the TNFD Sector guidance, 'Additional guidance for financial institutions Version 2.0 June 2024'. </a:t>
          </a:r>
          <a:endParaRPr lang="en-AU" sz="900">
            <a:solidFill>
              <a:schemeClr val="dk1"/>
            </a:solidFill>
            <a:effectLst/>
            <a:latin typeface="+mn-lt"/>
            <a:ea typeface="+mn-ea"/>
            <a:cs typeface="+mn-cs"/>
          </a:endParaRPr>
        </a:p>
      </xdr:txBody>
    </xdr:sp>
    <xdr:clientData/>
  </xdr:twoCellAnchor>
  <xdr:twoCellAnchor>
    <xdr:from>
      <xdr:col>1</xdr:col>
      <xdr:colOff>3510642</xdr:colOff>
      <xdr:row>4</xdr:row>
      <xdr:rowOff>156483</xdr:rowOff>
    </xdr:from>
    <xdr:to>
      <xdr:col>4</xdr:col>
      <xdr:colOff>289832</xdr:colOff>
      <xdr:row>11</xdr:row>
      <xdr:rowOff>171780</xdr:rowOff>
    </xdr:to>
    <xdr:grpSp>
      <xdr:nvGrpSpPr>
        <xdr:cNvPr id="41" name="Group 40">
          <a:extLst>
            <a:ext uri="{FF2B5EF4-FFF2-40B4-BE49-F238E27FC236}">
              <a16:creationId xmlns:a16="http://schemas.microsoft.com/office/drawing/2014/main" id="{00000000-0008-0000-0B00-000029000000}"/>
            </a:ext>
          </a:extLst>
        </xdr:cNvPr>
        <xdr:cNvGrpSpPr/>
      </xdr:nvGrpSpPr>
      <xdr:grpSpPr>
        <a:xfrm>
          <a:off x="3914054" y="873659"/>
          <a:ext cx="4119043" cy="1360003"/>
          <a:chOff x="-799243" y="15636076"/>
          <a:chExt cx="3928890" cy="1368000"/>
        </a:xfrm>
      </xdr:grpSpPr>
      <xdr:sp macro="" textlink="">
        <xdr:nvSpPr>
          <xdr:cNvPr id="42" name="TextBox 10">
            <a:extLst>
              <a:ext uri="{FF2B5EF4-FFF2-40B4-BE49-F238E27FC236}">
                <a16:creationId xmlns:a16="http://schemas.microsoft.com/office/drawing/2014/main" id="{00000000-0008-0000-0B00-00002A000000}"/>
              </a:ext>
            </a:extLst>
          </xdr:cNvPr>
          <xdr:cNvSpPr txBox="1"/>
        </xdr:nvSpPr>
        <xdr:spPr>
          <a:xfrm>
            <a:off x="-799243" y="15636076"/>
            <a:ext cx="392889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43" name="Rectangle 42">
            <a:extLst>
              <a:ext uri="{FF2B5EF4-FFF2-40B4-BE49-F238E27FC236}">
                <a16:creationId xmlns:a16="http://schemas.microsoft.com/office/drawing/2014/main" id="{00000000-0008-0000-0B00-00002B000000}"/>
              </a:ext>
            </a:extLst>
          </xdr:cNvPr>
          <xdr:cNvSpPr/>
        </xdr:nvSpPr>
        <xdr:spPr>
          <a:xfrm>
            <a:off x="2050553" y="16240851"/>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4" name="Rectangle 43">
            <a:extLst>
              <a:ext uri="{FF2B5EF4-FFF2-40B4-BE49-F238E27FC236}">
                <a16:creationId xmlns:a16="http://schemas.microsoft.com/office/drawing/2014/main" id="{00000000-0008-0000-0B00-00002C000000}"/>
              </a:ext>
            </a:extLst>
          </xdr:cNvPr>
          <xdr:cNvSpPr/>
        </xdr:nvSpPr>
        <xdr:spPr>
          <a:xfrm>
            <a:off x="2044054" y="16583370"/>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C00-000006000000}"/>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4</xdr:col>
      <xdr:colOff>209550</xdr:colOff>
      <xdr:row>1</xdr:row>
      <xdr:rowOff>10924</xdr:rowOff>
    </xdr:from>
    <xdr:to>
      <xdr:col>5</xdr:col>
      <xdr:colOff>652463</xdr:colOff>
      <xdr:row>3</xdr:row>
      <xdr:rowOff>12243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00000000-0008-0000-0C00-000007000000}"/>
            </a:ext>
          </a:extLst>
        </xdr:cNvPr>
        <xdr:cNvSpPr txBox="1"/>
      </xdr:nvSpPr>
      <xdr:spPr>
        <a:xfrm>
          <a:off x="6496050" y="182374"/>
          <a:ext cx="1309688" cy="344219"/>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591099</xdr:colOff>
      <xdr:row>1</xdr:row>
      <xdr:rowOff>9523</xdr:rowOff>
    </xdr:from>
    <xdr:to>
      <xdr:col>4</xdr:col>
      <xdr:colOff>180975</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C00-000008000000}"/>
            </a:ext>
          </a:extLst>
        </xdr:cNvPr>
        <xdr:cNvSpPr txBox="1"/>
      </xdr:nvSpPr>
      <xdr:spPr>
        <a:xfrm>
          <a:off x="5144049" y="180973"/>
          <a:ext cx="1323426"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541800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00000000-0008-0000-0C00-000009000000}"/>
            </a:ext>
          </a:extLst>
        </xdr:cNvPr>
        <xdr:cNvSpPr txBox="1"/>
      </xdr:nvSpPr>
      <xdr:spPr>
        <a:xfrm>
          <a:off x="16201465" y="188817"/>
          <a:ext cx="1227600" cy="36298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65421</xdr:rowOff>
    </xdr:to>
    <xdr:pic>
      <xdr:nvPicPr>
        <xdr:cNvPr id="10" name="Picture 828">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3513747</xdr:colOff>
      <xdr:row>4</xdr:row>
      <xdr:rowOff>19050</xdr:rowOff>
    </xdr:from>
    <xdr:to>
      <xdr:col>6</xdr:col>
      <xdr:colOff>0</xdr:colOff>
      <xdr:row>11</xdr:row>
      <xdr:rowOff>11206</xdr:rowOff>
    </xdr:to>
    <xdr:grpSp>
      <xdr:nvGrpSpPr>
        <xdr:cNvPr id="67" name="Group 4">
          <a:extLst>
            <a:ext uri="{FF2B5EF4-FFF2-40B4-BE49-F238E27FC236}">
              <a16:creationId xmlns:a16="http://schemas.microsoft.com/office/drawing/2014/main" id="{00000000-0008-0000-0C00-000043000000}"/>
            </a:ext>
          </a:extLst>
        </xdr:cNvPr>
        <xdr:cNvGrpSpPr/>
      </xdr:nvGrpSpPr>
      <xdr:grpSpPr>
        <a:xfrm>
          <a:off x="3872335" y="736226"/>
          <a:ext cx="3926959" cy="1336862"/>
          <a:chOff x="469900" y="15743767"/>
          <a:chExt cx="4195300" cy="1368000"/>
        </a:xfrm>
      </xdr:grpSpPr>
      <xdr:sp macro="" textlink="">
        <xdr:nvSpPr>
          <xdr:cNvPr id="68" name="TextBox 10">
            <a:extLst>
              <a:ext uri="{FF2B5EF4-FFF2-40B4-BE49-F238E27FC236}">
                <a16:creationId xmlns:a16="http://schemas.microsoft.com/office/drawing/2014/main" id="{00000000-0008-0000-0C00-000044000000}"/>
              </a:ext>
            </a:extLst>
          </xdr:cNvPr>
          <xdr:cNvSpPr txBox="1"/>
        </xdr:nvSpPr>
        <xdr:spPr>
          <a:xfrm>
            <a:off x="469900" y="15743767"/>
            <a:ext cx="419530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69" name="Rectangle 11">
            <a:extLst>
              <a:ext uri="{FF2B5EF4-FFF2-40B4-BE49-F238E27FC236}">
                <a16:creationId xmlns:a16="http://schemas.microsoft.com/office/drawing/2014/main" id="{00000000-0008-0000-0C00-000045000000}"/>
              </a:ext>
            </a:extLst>
          </xdr:cNvPr>
          <xdr:cNvSpPr/>
        </xdr:nvSpPr>
        <xdr:spPr>
          <a:xfrm>
            <a:off x="3639049" y="16321619"/>
            <a:ext cx="900000" cy="241399"/>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0" name="Rectangle 12">
            <a:extLst>
              <a:ext uri="{FF2B5EF4-FFF2-40B4-BE49-F238E27FC236}">
                <a16:creationId xmlns:a16="http://schemas.microsoft.com/office/drawing/2014/main" id="{00000000-0008-0000-0C00-000046000000}"/>
              </a:ext>
            </a:extLst>
          </xdr:cNvPr>
          <xdr:cNvSpPr/>
        </xdr:nvSpPr>
        <xdr:spPr>
          <a:xfrm>
            <a:off x="3639049" y="16670869"/>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698500</xdr:colOff>
      <xdr:row>1</xdr:row>
      <xdr:rowOff>9523</xdr:rowOff>
    </xdr:from>
    <xdr:to>
      <xdr:col>2</xdr:col>
      <xdr:colOff>2133600</xdr:colOff>
      <xdr:row>3</xdr:row>
      <xdr:rowOff>13923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652600</xdr:colOff>
      <xdr:row>3</xdr:row>
      <xdr:rowOff>13923</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D00-00000300000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4" name="TextBox 10">
          <a:hlinkClick xmlns:r="http://schemas.openxmlformats.org/officeDocument/2006/relationships" r:id="rId3"/>
          <a:extLst>
            <a:ext uri="{FF2B5EF4-FFF2-40B4-BE49-F238E27FC236}">
              <a16:creationId xmlns:a16="http://schemas.microsoft.com/office/drawing/2014/main" id="{00000000-0008-0000-0D00-00000400000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77375</xdr:rowOff>
    </xdr:to>
    <xdr:pic>
      <xdr:nvPicPr>
        <xdr:cNvPr id="5" name="Picture 828">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456333</xdr:colOff>
      <xdr:row>20</xdr:row>
      <xdr:rowOff>65519</xdr:rowOff>
    </xdr:from>
    <xdr:to>
      <xdr:col>4</xdr:col>
      <xdr:colOff>816333</xdr:colOff>
      <xdr:row>20</xdr:row>
      <xdr:rowOff>416618</xdr:rowOff>
    </xdr:to>
    <xdr:pic>
      <xdr:nvPicPr>
        <xdr:cNvPr id="2" name="Picture 2">
          <a:extLst>
            <a:ext uri="{FF2B5EF4-FFF2-40B4-BE49-F238E27FC236}">
              <a16:creationId xmlns:a16="http://schemas.microsoft.com/office/drawing/2014/main" id="{00000000-0008-0000-0E00-000002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0296" y="11076419"/>
          <a:ext cx="360000" cy="336718"/>
        </a:xfrm>
        <a:prstGeom prst="rect">
          <a:avLst/>
        </a:prstGeom>
      </xdr:spPr>
    </xdr:pic>
    <xdr:clientData/>
  </xdr:twoCellAnchor>
  <xdr:twoCellAnchor editAs="oneCell">
    <xdr:from>
      <xdr:col>4</xdr:col>
      <xdr:colOff>43872</xdr:colOff>
      <xdr:row>20</xdr:row>
      <xdr:rowOff>69560</xdr:rowOff>
    </xdr:from>
    <xdr:to>
      <xdr:col>4</xdr:col>
      <xdr:colOff>416572</xdr:colOff>
      <xdr:row>20</xdr:row>
      <xdr:rowOff>417484</xdr:rowOff>
    </xdr:to>
    <xdr:pic>
      <xdr:nvPicPr>
        <xdr:cNvPr id="3" name="Picture 4">
          <a:extLst>
            <a:ext uri="{FF2B5EF4-FFF2-40B4-BE49-F238E27FC236}">
              <a16:creationId xmlns:a16="http://schemas.microsoft.com/office/drawing/2014/main" id="{00000000-0008-0000-0E00-000003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7835" y="11080460"/>
          <a:ext cx="366350" cy="343068"/>
        </a:xfrm>
        <a:prstGeom prst="rect">
          <a:avLst/>
        </a:prstGeom>
      </xdr:spPr>
    </xdr:pic>
    <xdr:clientData/>
  </xdr:twoCellAnchor>
  <xdr:twoCellAnchor editAs="oneCell">
    <xdr:from>
      <xdr:col>4</xdr:col>
      <xdr:colOff>45604</xdr:colOff>
      <xdr:row>21</xdr:row>
      <xdr:rowOff>58305</xdr:rowOff>
    </xdr:from>
    <xdr:to>
      <xdr:col>4</xdr:col>
      <xdr:colOff>408779</xdr:colOff>
      <xdr:row>21</xdr:row>
      <xdr:rowOff>418928</xdr:rowOff>
    </xdr:to>
    <xdr:pic>
      <xdr:nvPicPr>
        <xdr:cNvPr id="4" name="Picture 5">
          <a:extLst>
            <a:ext uri="{FF2B5EF4-FFF2-40B4-BE49-F238E27FC236}">
              <a16:creationId xmlns:a16="http://schemas.microsoft.com/office/drawing/2014/main" id="{00000000-0008-0000-0E00-000004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9567" y="13917180"/>
          <a:ext cx="366350" cy="349417"/>
        </a:xfrm>
        <a:prstGeom prst="rect">
          <a:avLst/>
        </a:prstGeom>
      </xdr:spPr>
    </xdr:pic>
    <xdr:clientData/>
  </xdr:twoCellAnchor>
  <xdr:twoCellAnchor editAs="oneCell">
    <xdr:from>
      <xdr:col>4</xdr:col>
      <xdr:colOff>122382</xdr:colOff>
      <xdr:row>24</xdr:row>
      <xdr:rowOff>64076</xdr:rowOff>
    </xdr:from>
    <xdr:to>
      <xdr:col>4</xdr:col>
      <xdr:colOff>485557</xdr:colOff>
      <xdr:row>24</xdr:row>
      <xdr:rowOff>401868</xdr:rowOff>
    </xdr:to>
    <xdr:pic>
      <xdr:nvPicPr>
        <xdr:cNvPr id="5" name="Picture 10">
          <a:extLst>
            <a:ext uri="{FF2B5EF4-FFF2-40B4-BE49-F238E27FC236}">
              <a16:creationId xmlns:a16="http://schemas.microsoft.com/office/drawing/2014/main" id="{00000000-0008-0000-0E00-000005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6345" y="20171351"/>
          <a:ext cx="366350" cy="320236"/>
        </a:xfrm>
        <a:prstGeom prst="rect">
          <a:avLst/>
        </a:prstGeom>
      </xdr:spPr>
    </xdr:pic>
    <xdr:clientData/>
  </xdr:twoCellAnchor>
  <xdr:twoCellAnchor editAs="oneCell">
    <xdr:from>
      <xdr:col>4</xdr:col>
      <xdr:colOff>131327</xdr:colOff>
      <xdr:row>22</xdr:row>
      <xdr:rowOff>60036</xdr:rowOff>
    </xdr:from>
    <xdr:to>
      <xdr:col>4</xdr:col>
      <xdr:colOff>484977</xdr:colOff>
      <xdr:row>22</xdr:row>
      <xdr:rowOff>381955</xdr:rowOff>
    </xdr:to>
    <xdr:pic>
      <xdr:nvPicPr>
        <xdr:cNvPr id="6" name="Picture 5">
          <a:extLst>
            <a:ext uri="{FF2B5EF4-FFF2-40B4-BE49-F238E27FC236}">
              <a16:creationId xmlns:a16="http://schemas.microsoft.com/office/drawing/2014/main" id="{00000000-0008-0000-0E00-000006000000}"/>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5290" y="16023936"/>
          <a:ext cx="353650" cy="320238"/>
        </a:xfrm>
        <a:prstGeom prst="rect">
          <a:avLst/>
        </a:prstGeom>
      </xdr:spPr>
    </xdr:pic>
    <xdr:clientData/>
  </xdr:twoCellAnchor>
  <xdr:twoCellAnchor editAs="oneCell">
    <xdr:from>
      <xdr:col>4</xdr:col>
      <xdr:colOff>613350</xdr:colOff>
      <xdr:row>22</xdr:row>
      <xdr:rowOff>59170</xdr:rowOff>
    </xdr:from>
    <xdr:to>
      <xdr:col>4</xdr:col>
      <xdr:colOff>973350</xdr:colOff>
      <xdr:row>22</xdr:row>
      <xdr:rowOff>381089</xdr:rowOff>
    </xdr:to>
    <xdr:pic>
      <xdr:nvPicPr>
        <xdr:cNvPr id="7" name="Picture 6">
          <a:extLst>
            <a:ext uri="{FF2B5EF4-FFF2-40B4-BE49-F238E27FC236}">
              <a16:creationId xmlns:a16="http://schemas.microsoft.com/office/drawing/2014/main" id="{00000000-0008-0000-0E00-000007000000}"/>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67313" y="16023070"/>
          <a:ext cx="360000" cy="320238"/>
        </a:xfrm>
        <a:prstGeom prst="rect">
          <a:avLst/>
        </a:prstGeom>
      </xdr:spPr>
    </xdr:pic>
    <xdr:clientData/>
  </xdr:twoCellAnchor>
  <xdr:twoCellAnchor editAs="oneCell">
    <xdr:from>
      <xdr:col>4</xdr:col>
      <xdr:colOff>120073</xdr:colOff>
      <xdr:row>36</xdr:row>
      <xdr:rowOff>64655</xdr:rowOff>
    </xdr:from>
    <xdr:to>
      <xdr:col>4</xdr:col>
      <xdr:colOff>492773</xdr:colOff>
      <xdr:row>36</xdr:row>
      <xdr:rowOff>419191</xdr:rowOff>
    </xdr:to>
    <xdr:pic>
      <xdr:nvPicPr>
        <xdr:cNvPr id="8" name="Picture 7">
          <a:extLst>
            <a:ext uri="{FF2B5EF4-FFF2-40B4-BE49-F238E27FC236}">
              <a16:creationId xmlns:a16="http://schemas.microsoft.com/office/drawing/2014/main" id="{00000000-0008-0000-0E00-000008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4036" y="37602680"/>
          <a:ext cx="366350" cy="349680"/>
        </a:xfrm>
        <a:prstGeom prst="rect">
          <a:avLst/>
        </a:prstGeom>
      </xdr:spPr>
    </xdr:pic>
    <xdr:clientData/>
  </xdr:twoCellAnchor>
  <xdr:twoCellAnchor editAs="oneCell">
    <xdr:from>
      <xdr:col>4</xdr:col>
      <xdr:colOff>119495</xdr:colOff>
      <xdr:row>39</xdr:row>
      <xdr:rowOff>69272</xdr:rowOff>
    </xdr:from>
    <xdr:to>
      <xdr:col>4</xdr:col>
      <xdr:colOff>492195</xdr:colOff>
      <xdr:row>39</xdr:row>
      <xdr:rowOff>399655</xdr:rowOff>
    </xdr:to>
    <xdr:pic>
      <xdr:nvPicPr>
        <xdr:cNvPr id="9" name="Picture 8">
          <a:extLst>
            <a:ext uri="{FF2B5EF4-FFF2-40B4-BE49-F238E27FC236}">
              <a16:creationId xmlns:a16="http://schemas.microsoft.com/office/drawing/2014/main" id="{00000000-0008-0000-0E00-000009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3458" y="44203360"/>
          <a:ext cx="366350" cy="316002"/>
        </a:xfrm>
        <a:prstGeom prst="rect">
          <a:avLst/>
        </a:prstGeom>
      </xdr:spPr>
    </xdr:pic>
    <xdr:clientData/>
  </xdr:twoCellAnchor>
  <xdr:twoCellAnchor editAs="oneCell">
    <xdr:from>
      <xdr:col>4</xdr:col>
      <xdr:colOff>129885</xdr:colOff>
      <xdr:row>43</xdr:row>
      <xdr:rowOff>60035</xdr:rowOff>
    </xdr:from>
    <xdr:to>
      <xdr:col>4</xdr:col>
      <xdr:colOff>493060</xdr:colOff>
      <xdr:row>43</xdr:row>
      <xdr:rowOff>401873</xdr:rowOff>
    </xdr:to>
    <xdr:pic>
      <xdr:nvPicPr>
        <xdr:cNvPr id="10" name="Picture 9">
          <a:extLst>
            <a:ext uri="{FF2B5EF4-FFF2-40B4-BE49-F238E27FC236}">
              <a16:creationId xmlns:a16="http://schemas.microsoft.com/office/drawing/2014/main" id="{00000000-0008-0000-0E00-00000A000000}"/>
            </a:ext>
            <a:ext uri="{147F2762-F138-4A5C-976F-8EAC2B608ADB}">
              <a16:predDERef xmlns:a16="http://schemas.microsoft.com/office/drawing/2014/main" pred="{4D867038-0DA1-4AD1-9C4C-6430C4937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3848" y="49056635"/>
          <a:ext cx="353650" cy="340157"/>
        </a:xfrm>
        <a:prstGeom prst="rect">
          <a:avLst/>
        </a:prstGeom>
      </xdr:spPr>
    </xdr:pic>
    <xdr:clientData/>
  </xdr:twoCellAnchor>
  <xdr:twoCellAnchor editAs="oneCell">
    <xdr:from>
      <xdr:col>4</xdr:col>
      <xdr:colOff>586509</xdr:colOff>
      <xdr:row>50</xdr:row>
      <xdr:rowOff>60036</xdr:rowOff>
    </xdr:from>
    <xdr:to>
      <xdr:col>4</xdr:col>
      <xdr:colOff>949684</xdr:colOff>
      <xdr:row>50</xdr:row>
      <xdr:rowOff>400686</xdr:rowOff>
    </xdr:to>
    <xdr:pic>
      <xdr:nvPicPr>
        <xdr:cNvPr id="11" name="Picture 10">
          <a:extLst>
            <a:ext uri="{FF2B5EF4-FFF2-40B4-BE49-F238E27FC236}">
              <a16:creationId xmlns:a16="http://schemas.microsoft.com/office/drawing/2014/main" id="{00000000-0008-0000-0E00-00000B000000}"/>
            </a:ext>
            <a:ext uri="{147F2762-F138-4A5C-976F-8EAC2B608ADB}">
              <a16:predDERef xmlns:a16="http://schemas.microsoft.com/office/drawing/2014/main" pred="{07927B49-9872-4BA0-AEE7-AC38202C88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240472" y="56090849"/>
          <a:ext cx="353650" cy="338969"/>
        </a:xfrm>
        <a:prstGeom prst="rect">
          <a:avLst/>
        </a:prstGeom>
      </xdr:spPr>
    </xdr:pic>
    <xdr:clientData/>
  </xdr:twoCellAnchor>
  <xdr:twoCellAnchor editAs="oneCell">
    <xdr:from>
      <xdr:col>4</xdr:col>
      <xdr:colOff>125556</xdr:colOff>
      <xdr:row>51</xdr:row>
      <xdr:rowOff>61189</xdr:rowOff>
    </xdr:from>
    <xdr:to>
      <xdr:col>4</xdr:col>
      <xdr:colOff>485556</xdr:colOff>
      <xdr:row>51</xdr:row>
      <xdr:rowOff>389137</xdr:rowOff>
    </xdr:to>
    <xdr:pic>
      <xdr:nvPicPr>
        <xdr:cNvPr id="12" name="Picture 11">
          <a:extLst>
            <a:ext uri="{FF2B5EF4-FFF2-40B4-BE49-F238E27FC236}">
              <a16:creationId xmlns:a16="http://schemas.microsoft.com/office/drawing/2014/main" id="{00000000-0008-0000-0E00-00000C000000}"/>
            </a:ext>
            <a:ext uri="{147F2762-F138-4A5C-976F-8EAC2B608ADB}">
              <a16:predDERef xmlns:a16="http://schemas.microsoft.com/office/drawing/2014/main" pred="{CC2C34E9-640C-4ECF-B8F1-3014E6C796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79519" y="58011289"/>
          <a:ext cx="360000" cy="329442"/>
        </a:xfrm>
        <a:prstGeom prst="rect">
          <a:avLst/>
        </a:prstGeom>
      </xdr:spPr>
    </xdr:pic>
    <xdr:clientData/>
  </xdr:twoCellAnchor>
  <xdr:twoCellAnchor editAs="oneCell">
    <xdr:from>
      <xdr:col>4</xdr:col>
      <xdr:colOff>119495</xdr:colOff>
      <xdr:row>50</xdr:row>
      <xdr:rowOff>64077</xdr:rowOff>
    </xdr:from>
    <xdr:to>
      <xdr:col>4</xdr:col>
      <xdr:colOff>492195</xdr:colOff>
      <xdr:row>50</xdr:row>
      <xdr:rowOff>420602</xdr:rowOff>
    </xdr:to>
    <xdr:pic>
      <xdr:nvPicPr>
        <xdr:cNvPr id="13" name="Picture 12">
          <a:extLst>
            <a:ext uri="{FF2B5EF4-FFF2-40B4-BE49-F238E27FC236}">
              <a16:creationId xmlns:a16="http://schemas.microsoft.com/office/drawing/2014/main" id="{00000000-0008-0000-0E00-00000D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3458" y="56094890"/>
          <a:ext cx="366350" cy="345319"/>
        </a:xfrm>
        <a:prstGeom prst="rect">
          <a:avLst/>
        </a:prstGeom>
      </xdr:spPr>
    </xdr:pic>
    <xdr:clientData/>
  </xdr:twoCellAnchor>
  <xdr:twoCellAnchor editAs="oneCell">
    <xdr:from>
      <xdr:col>4</xdr:col>
      <xdr:colOff>115454</xdr:colOff>
      <xdr:row>57</xdr:row>
      <xdr:rowOff>67829</xdr:rowOff>
    </xdr:from>
    <xdr:to>
      <xdr:col>4</xdr:col>
      <xdr:colOff>475454</xdr:colOff>
      <xdr:row>57</xdr:row>
      <xdr:rowOff>436391</xdr:rowOff>
    </xdr:to>
    <xdr:pic>
      <xdr:nvPicPr>
        <xdr:cNvPr id="14" name="Picture 13">
          <a:extLst>
            <a:ext uri="{FF2B5EF4-FFF2-40B4-BE49-F238E27FC236}">
              <a16:creationId xmlns:a16="http://schemas.microsoft.com/office/drawing/2014/main" id="{00000000-0008-0000-0E00-00000E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9417" y="63851992"/>
          <a:ext cx="360000" cy="354181"/>
        </a:xfrm>
        <a:prstGeom prst="rect">
          <a:avLst/>
        </a:prstGeom>
      </xdr:spPr>
    </xdr:pic>
    <xdr:clientData/>
  </xdr:twoCellAnchor>
  <xdr:twoCellAnchor editAs="oneCell">
    <xdr:from>
      <xdr:col>4</xdr:col>
      <xdr:colOff>122336</xdr:colOff>
      <xdr:row>58</xdr:row>
      <xdr:rowOff>98424</xdr:rowOff>
    </xdr:from>
    <xdr:to>
      <xdr:col>4</xdr:col>
      <xdr:colOff>485511</xdr:colOff>
      <xdr:row>58</xdr:row>
      <xdr:rowOff>473864</xdr:rowOff>
    </xdr:to>
    <xdr:pic>
      <xdr:nvPicPr>
        <xdr:cNvPr id="15" name="Picture 67">
          <a:extLst>
            <a:ext uri="{FF2B5EF4-FFF2-40B4-BE49-F238E27FC236}">
              <a16:creationId xmlns:a16="http://schemas.microsoft.com/office/drawing/2014/main" id="{00000000-0008-0000-0E00-00000F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3094" y="67993480"/>
          <a:ext cx="360000" cy="364234"/>
        </a:xfrm>
        <a:prstGeom prst="rect">
          <a:avLst/>
        </a:prstGeom>
      </xdr:spPr>
    </xdr:pic>
    <xdr:clientData/>
  </xdr:twoCellAnchor>
  <xdr:twoCellAnchor editAs="oneCell">
    <xdr:from>
      <xdr:col>4</xdr:col>
      <xdr:colOff>141431</xdr:colOff>
      <xdr:row>59</xdr:row>
      <xdr:rowOff>67826</xdr:rowOff>
    </xdr:from>
    <xdr:to>
      <xdr:col>4</xdr:col>
      <xdr:colOff>504606</xdr:colOff>
      <xdr:row>59</xdr:row>
      <xdr:rowOff>418925</xdr:rowOff>
    </xdr:to>
    <xdr:pic>
      <xdr:nvPicPr>
        <xdr:cNvPr id="16" name="Picture 68">
          <a:extLst>
            <a:ext uri="{FF2B5EF4-FFF2-40B4-BE49-F238E27FC236}">
              <a16:creationId xmlns:a16="http://schemas.microsoft.com/office/drawing/2014/main" id="{00000000-0008-0000-0E00-000010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5394" y="67366714"/>
          <a:ext cx="366350" cy="346243"/>
        </a:xfrm>
        <a:prstGeom prst="rect">
          <a:avLst/>
        </a:prstGeom>
      </xdr:spPr>
    </xdr:pic>
    <xdr:clientData/>
  </xdr:twoCellAnchor>
  <xdr:twoCellAnchor editAs="oneCell">
    <xdr:from>
      <xdr:col>4</xdr:col>
      <xdr:colOff>136234</xdr:colOff>
      <xdr:row>61</xdr:row>
      <xdr:rowOff>49353</xdr:rowOff>
    </xdr:from>
    <xdr:to>
      <xdr:col>4</xdr:col>
      <xdr:colOff>512109</xdr:colOff>
      <xdr:row>61</xdr:row>
      <xdr:rowOff>419042</xdr:rowOff>
    </xdr:to>
    <xdr:pic>
      <xdr:nvPicPr>
        <xdr:cNvPr id="17" name="Picture 69">
          <a:extLst>
            <a:ext uri="{FF2B5EF4-FFF2-40B4-BE49-F238E27FC236}">
              <a16:creationId xmlns:a16="http://schemas.microsoft.com/office/drawing/2014/main" id="{00000000-0008-0000-0E00-000011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0197" y="68857953"/>
          <a:ext cx="366350" cy="364833"/>
        </a:xfrm>
        <a:prstGeom prst="rect">
          <a:avLst/>
        </a:prstGeom>
      </xdr:spPr>
    </xdr:pic>
    <xdr:clientData/>
  </xdr:twoCellAnchor>
  <xdr:twoCellAnchor editAs="oneCell">
    <xdr:from>
      <xdr:col>4</xdr:col>
      <xdr:colOff>141719</xdr:colOff>
      <xdr:row>63</xdr:row>
      <xdr:rowOff>64077</xdr:rowOff>
    </xdr:from>
    <xdr:to>
      <xdr:col>4</xdr:col>
      <xdr:colOff>511244</xdr:colOff>
      <xdr:row>63</xdr:row>
      <xdr:rowOff>418347</xdr:rowOff>
    </xdr:to>
    <xdr:pic>
      <xdr:nvPicPr>
        <xdr:cNvPr id="18" name="Picture 70">
          <a:extLst>
            <a:ext uri="{FF2B5EF4-FFF2-40B4-BE49-F238E27FC236}">
              <a16:creationId xmlns:a16="http://schemas.microsoft.com/office/drawing/2014/main" id="{00000000-0008-0000-0E00-000012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5682" y="70158552"/>
          <a:ext cx="360000" cy="343064"/>
        </a:xfrm>
        <a:prstGeom prst="rect">
          <a:avLst/>
        </a:prstGeom>
      </xdr:spPr>
    </xdr:pic>
    <xdr:clientData/>
  </xdr:twoCellAnchor>
  <xdr:twoCellAnchor editAs="oneCell">
    <xdr:from>
      <xdr:col>4</xdr:col>
      <xdr:colOff>573304</xdr:colOff>
      <xdr:row>63</xdr:row>
      <xdr:rowOff>68118</xdr:rowOff>
    </xdr:from>
    <xdr:to>
      <xdr:col>4</xdr:col>
      <xdr:colOff>933304</xdr:colOff>
      <xdr:row>63</xdr:row>
      <xdr:rowOff>416038</xdr:rowOff>
    </xdr:to>
    <xdr:pic>
      <xdr:nvPicPr>
        <xdr:cNvPr id="19" name="Picture 71">
          <a:extLst>
            <a:ext uri="{FF2B5EF4-FFF2-40B4-BE49-F238E27FC236}">
              <a16:creationId xmlns:a16="http://schemas.microsoft.com/office/drawing/2014/main" id="{00000000-0008-0000-0E00-000013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27267" y="70162593"/>
          <a:ext cx="360000" cy="336714"/>
        </a:xfrm>
        <a:prstGeom prst="rect">
          <a:avLst/>
        </a:prstGeom>
      </xdr:spPr>
    </xdr:pic>
    <xdr:clientData/>
  </xdr:twoCellAnchor>
  <xdr:twoCellAnchor editAs="oneCell">
    <xdr:from>
      <xdr:col>4</xdr:col>
      <xdr:colOff>1015928</xdr:colOff>
      <xdr:row>63</xdr:row>
      <xdr:rowOff>62165</xdr:rowOff>
    </xdr:from>
    <xdr:to>
      <xdr:col>4</xdr:col>
      <xdr:colOff>1388628</xdr:colOff>
      <xdr:row>63</xdr:row>
      <xdr:rowOff>416435</xdr:rowOff>
    </xdr:to>
    <xdr:pic>
      <xdr:nvPicPr>
        <xdr:cNvPr id="20" name="Picture 72">
          <a:extLst>
            <a:ext uri="{FF2B5EF4-FFF2-40B4-BE49-F238E27FC236}">
              <a16:creationId xmlns:a16="http://schemas.microsoft.com/office/drawing/2014/main" id="{00000000-0008-0000-0E00-000014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69891" y="70156640"/>
          <a:ext cx="366350" cy="343064"/>
        </a:xfrm>
        <a:prstGeom prst="rect">
          <a:avLst/>
        </a:prstGeom>
      </xdr:spPr>
    </xdr:pic>
    <xdr:clientData/>
  </xdr:twoCellAnchor>
  <xdr:twoCellAnchor editAs="oneCell">
    <xdr:from>
      <xdr:col>4</xdr:col>
      <xdr:colOff>123536</xdr:colOff>
      <xdr:row>69</xdr:row>
      <xdr:rowOff>90920</xdr:rowOff>
    </xdr:from>
    <xdr:to>
      <xdr:col>4</xdr:col>
      <xdr:colOff>493061</xdr:colOff>
      <xdr:row>69</xdr:row>
      <xdr:rowOff>440695</xdr:rowOff>
    </xdr:to>
    <xdr:pic>
      <xdr:nvPicPr>
        <xdr:cNvPr id="21" name="Picture 85">
          <a:extLst>
            <a:ext uri="{FF2B5EF4-FFF2-40B4-BE49-F238E27FC236}">
              <a16:creationId xmlns:a16="http://schemas.microsoft.com/office/drawing/2014/main" id="{00000000-0008-0000-0E00-000015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7499" y="77457733"/>
          <a:ext cx="360000" cy="348094"/>
        </a:xfrm>
        <a:prstGeom prst="rect">
          <a:avLst/>
        </a:prstGeom>
      </xdr:spPr>
    </xdr:pic>
    <xdr:clientData/>
  </xdr:twoCellAnchor>
  <xdr:twoCellAnchor editAs="oneCell">
    <xdr:from>
      <xdr:col>4</xdr:col>
      <xdr:colOff>574962</xdr:colOff>
      <xdr:row>69</xdr:row>
      <xdr:rowOff>90919</xdr:rowOff>
    </xdr:from>
    <xdr:to>
      <xdr:col>4</xdr:col>
      <xdr:colOff>934962</xdr:colOff>
      <xdr:row>69</xdr:row>
      <xdr:rowOff>440694</xdr:rowOff>
    </xdr:to>
    <xdr:pic>
      <xdr:nvPicPr>
        <xdr:cNvPr id="22" name="Picture 86">
          <a:extLst>
            <a:ext uri="{FF2B5EF4-FFF2-40B4-BE49-F238E27FC236}">
              <a16:creationId xmlns:a16="http://schemas.microsoft.com/office/drawing/2014/main" id="{00000000-0008-0000-0E00-000016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8925" y="77457732"/>
          <a:ext cx="360000" cy="348094"/>
        </a:xfrm>
        <a:prstGeom prst="rect">
          <a:avLst/>
        </a:prstGeom>
      </xdr:spPr>
    </xdr:pic>
    <xdr:clientData/>
  </xdr:twoCellAnchor>
  <xdr:twoCellAnchor editAs="oneCell">
    <xdr:from>
      <xdr:col>4</xdr:col>
      <xdr:colOff>1038802</xdr:colOff>
      <xdr:row>69</xdr:row>
      <xdr:rowOff>90919</xdr:rowOff>
    </xdr:from>
    <xdr:to>
      <xdr:col>4</xdr:col>
      <xdr:colOff>1398802</xdr:colOff>
      <xdr:row>69</xdr:row>
      <xdr:rowOff>440694</xdr:rowOff>
    </xdr:to>
    <xdr:pic>
      <xdr:nvPicPr>
        <xdr:cNvPr id="23" name="Picture 87">
          <a:extLst>
            <a:ext uri="{FF2B5EF4-FFF2-40B4-BE49-F238E27FC236}">
              <a16:creationId xmlns:a16="http://schemas.microsoft.com/office/drawing/2014/main" id="{00000000-0008-0000-0E00-000017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92765" y="77457732"/>
          <a:ext cx="360000" cy="348094"/>
        </a:xfrm>
        <a:prstGeom prst="rect">
          <a:avLst/>
        </a:prstGeom>
      </xdr:spPr>
    </xdr:pic>
    <xdr:clientData/>
  </xdr:twoCellAnchor>
  <xdr:twoCellAnchor editAs="oneCell">
    <xdr:from>
      <xdr:col>4</xdr:col>
      <xdr:colOff>1474066</xdr:colOff>
      <xdr:row>69</xdr:row>
      <xdr:rowOff>90919</xdr:rowOff>
    </xdr:from>
    <xdr:to>
      <xdr:col>4</xdr:col>
      <xdr:colOff>1837241</xdr:colOff>
      <xdr:row>69</xdr:row>
      <xdr:rowOff>440694</xdr:rowOff>
    </xdr:to>
    <xdr:pic>
      <xdr:nvPicPr>
        <xdr:cNvPr id="24" name="Picture 88">
          <a:extLst>
            <a:ext uri="{FF2B5EF4-FFF2-40B4-BE49-F238E27FC236}">
              <a16:creationId xmlns:a16="http://schemas.microsoft.com/office/drawing/2014/main" id="{00000000-0008-0000-0E00-000018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8029" y="77457732"/>
          <a:ext cx="366350" cy="348094"/>
        </a:xfrm>
        <a:prstGeom prst="rect">
          <a:avLst/>
        </a:prstGeom>
      </xdr:spPr>
    </xdr:pic>
    <xdr:clientData/>
  </xdr:twoCellAnchor>
  <xdr:twoCellAnchor>
    <xdr:from>
      <xdr:col>4</xdr:col>
      <xdr:colOff>127000</xdr:colOff>
      <xdr:row>75</xdr:row>
      <xdr:rowOff>76200</xdr:rowOff>
    </xdr:from>
    <xdr:to>
      <xdr:col>4</xdr:col>
      <xdr:colOff>487000</xdr:colOff>
      <xdr:row>75</xdr:row>
      <xdr:rowOff>446485</xdr:rowOff>
    </xdr:to>
    <xdr:pic>
      <xdr:nvPicPr>
        <xdr:cNvPr id="25" name="Picture 171">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84320063"/>
          <a:ext cx="360000" cy="370285"/>
        </a:xfrm>
        <a:prstGeom prst="rect">
          <a:avLst/>
        </a:prstGeom>
      </xdr:spPr>
    </xdr:pic>
    <xdr:clientData/>
  </xdr:twoCellAnchor>
  <xdr:twoCellAnchor>
    <xdr:from>
      <xdr:col>4</xdr:col>
      <xdr:colOff>585932</xdr:colOff>
      <xdr:row>75</xdr:row>
      <xdr:rowOff>76200</xdr:rowOff>
    </xdr:from>
    <xdr:to>
      <xdr:col>4</xdr:col>
      <xdr:colOff>945932</xdr:colOff>
      <xdr:row>75</xdr:row>
      <xdr:rowOff>440531</xdr:rowOff>
    </xdr:to>
    <xdr:pic>
      <xdr:nvPicPr>
        <xdr:cNvPr id="26" name="Picture 172">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84320063"/>
          <a:ext cx="360000" cy="364331"/>
        </a:xfrm>
        <a:prstGeom prst="rect">
          <a:avLst/>
        </a:prstGeom>
      </xdr:spPr>
    </xdr:pic>
    <xdr:clientData/>
  </xdr:twoCellAnchor>
  <xdr:twoCellAnchor>
    <xdr:from>
      <xdr:col>4</xdr:col>
      <xdr:colOff>1051503</xdr:colOff>
      <xdr:row>75</xdr:row>
      <xdr:rowOff>75334</xdr:rowOff>
    </xdr:from>
    <xdr:to>
      <xdr:col>4</xdr:col>
      <xdr:colOff>1411503</xdr:colOff>
      <xdr:row>75</xdr:row>
      <xdr:rowOff>428625</xdr:rowOff>
    </xdr:to>
    <xdr:pic>
      <xdr:nvPicPr>
        <xdr:cNvPr id="27" name="Picture 173">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84319197"/>
          <a:ext cx="360000" cy="353291"/>
        </a:xfrm>
        <a:prstGeom prst="rect">
          <a:avLst/>
        </a:prstGeom>
      </xdr:spPr>
    </xdr:pic>
    <xdr:clientData/>
  </xdr:twoCellAnchor>
  <xdr:twoCellAnchor>
    <xdr:from>
      <xdr:col>4</xdr:col>
      <xdr:colOff>1502930</xdr:colOff>
      <xdr:row>75</xdr:row>
      <xdr:rowOff>75334</xdr:rowOff>
    </xdr:from>
    <xdr:to>
      <xdr:col>4</xdr:col>
      <xdr:colOff>1862930</xdr:colOff>
      <xdr:row>75</xdr:row>
      <xdr:rowOff>440531</xdr:rowOff>
    </xdr:to>
    <xdr:pic>
      <xdr:nvPicPr>
        <xdr:cNvPr id="28" name="Picture 174">
          <a:extLst>
            <a:ext uri="{FF2B5EF4-FFF2-40B4-BE49-F238E27FC236}">
              <a16:creationId xmlns:a16="http://schemas.microsoft.com/office/drawing/2014/main" id="{00000000-0008-0000-0E00-00001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84319197"/>
          <a:ext cx="360000" cy="365197"/>
        </a:xfrm>
        <a:prstGeom prst="rect">
          <a:avLst/>
        </a:prstGeom>
      </xdr:spPr>
    </xdr:pic>
    <xdr:clientData/>
  </xdr:twoCellAnchor>
  <xdr:twoCellAnchor>
    <xdr:from>
      <xdr:col>4</xdr:col>
      <xdr:colOff>127000</xdr:colOff>
      <xdr:row>88</xdr:row>
      <xdr:rowOff>63499</xdr:rowOff>
    </xdr:from>
    <xdr:to>
      <xdr:col>4</xdr:col>
      <xdr:colOff>487000</xdr:colOff>
      <xdr:row>88</xdr:row>
      <xdr:rowOff>392906</xdr:rowOff>
    </xdr:to>
    <xdr:pic>
      <xdr:nvPicPr>
        <xdr:cNvPr id="29" name="Picture 219">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963" y="102128637"/>
          <a:ext cx="360000" cy="329407"/>
        </a:xfrm>
        <a:prstGeom prst="rect">
          <a:avLst/>
        </a:prstGeom>
      </xdr:spPr>
    </xdr:pic>
    <xdr:clientData/>
  </xdr:twoCellAnchor>
  <xdr:twoCellAnchor>
    <xdr:from>
      <xdr:col>4</xdr:col>
      <xdr:colOff>1069110</xdr:colOff>
      <xdr:row>88</xdr:row>
      <xdr:rowOff>59458</xdr:rowOff>
    </xdr:from>
    <xdr:to>
      <xdr:col>4</xdr:col>
      <xdr:colOff>1429110</xdr:colOff>
      <xdr:row>88</xdr:row>
      <xdr:rowOff>398859</xdr:rowOff>
    </xdr:to>
    <xdr:pic>
      <xdr:nvPicPr>
        <xdr:cNvPr id="30" name="Picture 220">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23073" y="102124596"/>
          <a:ext cx="360000" cy="339401"/>
        </a:xfrm>
        <a:prstGeom prst="rect">
          <a:avLst/>
        </a:prstGeom>
      </xdr:spPr>
    </xdr:pic>
    <xdr:clientData/>
  </xdr:twoCellAnchor>
  <xdr:twoCellAnchor editAs="oneCell">
    <xdr:from>
      <xdr:col>4</xdr:col>
      <xdr:colOff>609888</xdr:colOff>
      <xdr:row>88</xdr:row>
      <xdr:rowOff>67540</xdr:rowOff>
    </xdr:from>
    <xdr:to>
      <xdr:col>4</xdr:col>
      <xdr:colOff>969888</xdr:colOff>
      <xdr:row>88</xdr:row>
      <xdr:rowOff>418903</xdr:rowOff>
    </xdr:to>
    <xdr:pic>
      <xdr:nvPicPr>
        <xdr:cNvPr id="31" name="Picture 221">
          <a:extLst>
            <a:ext uri="{FF2B5EF4-FFF2-40B4-BE49-F238E27FC236}">
              <a16:creationId xmlns:a16="http://schemas.microsoft.com/office/drawing/2014/main" id="{00000000-0008-0000-0E00-00001F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3851" y="102132678"/>
          <a:ext cx="360000" cy="343332"/>
        </a:xfrm>
        <a:prstGeom prst="rect">
          <a:avLst/>
        </a:prstGeom>
      </xdr:spPr>
    </xdr:pic>
    <xdr:clientData/>
  </xdr:twoCellAnchor>
  <xdr:twoCellAnchor>
    <xdr:from>
      <xdr:col>4</xdr:col>
      <xdr:colOff>114300</xdr:colOff>
      <xdr:row>89</xdr:row>
      <xdr:rowOff>63500</xdr:rowOff>
    </xdr:from>
    <xdr:to>
      <xdr:col>4</xdr:col>
      <xdr:colOff>474300</xdr:colOff>
      <xdr:row>89</xdr:row>
      <xdr:rowOff>422671</xdr:rowOff>
    </xdr:to>
    <xdr:pic>
      <xdr:nvPicPr>
        <xdr:cNvPr id="32" name="Picture 222">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8263" y="102962075"/>
          <a:ext cx="360000" cy="359171"/>
        </a:xfrm>
        <a:prstGeom prst="rect">
          <a:avLst/>
        </a:prstGeom>
      </xdr:spPr>
    </xdr:pic>
    <xdr:clientData/>
  </xdr:twoCellAnchor>
  <xdr:twoCellAnchor>
    <xdr:from>
      <xdr:col>4</xdr:col>
      <xdr:colOff>589973</xdr:colOff>
      <xdr:row>89</xdr:row>
      <xdr:rowOff>69559</xdr:rowOff>
    </xdr:from>
    <xdr:to>
      <xdr:col>4</xdr:col>
      <xdr:colOff>949973</xdr:colOff>
      <xdr:row>89</xdr:row>
      <xdr:rowOff>416718</xdr:rowOff>
    </xdr:to>
    <xdr:pic>
      <xdr:nvPicPr>
        <xdr:cNvPr id="33" name="Picture 223">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43936" y="102968134"/>
          <a:ext cx="360000" cy="347159"/>
        </a:xfrm>
        <a:prstGeom prst="rect">
          <a:avLst/>
        </a:prstGeom>
      </xdr:spPr>
    </xdr:pic>
    <xdr:clientData/>
  </xdr:twoCellAnchor>
  <xdr:twoCellAnchor editAs="oneCell">
    <xdr:from>
      <xdr:col>4</xdr:col>
      <xdr:colOff>1059295</xdr:colOff>
      <xdr:row>89</xdr:row>
      <xdr:rowOff>60901</xdr:rowOff>
    </xdr:from>
    <xdr:to>
      <xdr:col>4</xdr:col>
      <xdr:colOff>1425645</xdr:colOff>
      <xdr:row>89</xdr:row>
      <xdr:rowOff>427130</xdr:rowOff>
    </xdr:to>
    <xdr:pic>
      <xdr:nvPicPr>
        <xdr:cNvPr id="34" name="Picture 225">
          <a:extLst>
            <a:ext uri="{FF2B5EF4-FFF2-40B4-BE49-F238E27FC236}">
              <a16:creationId xmlns:a16="http://schemas.microsoft.com/office/drawing/2014/main" id="{00000000-0008-0000-0E00-000022000000}"/>
            </a:ext>
            <a:ext uri="{147F2762-F138-4A5C-976F-8EAC2B608ADB}">
              <a16:predDERef xmlns:a16="http://schemas.microsoft.com/office/drawing/2014/main" pred="{9CB22198-54E5-44FE-8596-0D9129BE54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3258" y="102959476"/>
          <a:ext cx="360000" cy="367723"/>
        </a:xfrm>
        <a:prstGeom prst="rect">
          <a:avLst/>
        </a:prstGeom>
      </xdr:spPr>
    </xdr:pic>
    <xdr:clientData/>
  </xdr:twoCellAnchor>
  <xdr:twoCellAnchor>
    <xdr:from>
      <xdr:col>4</xdr:col>
      <xdr:colOff>115743</xdr:colOff>
      <xdr:row>90</xdr:row>
      <xdr:rowOff>62344</xdr:rowOff>
    </xdr:from>
    <xdr:to>
      <xdr:col>4</xdr:col>
      <xdr:colOff>475743</xdr:colOff>
      <xdr:row>90</xdr:row>
      <xdr:rowOff>386953</xdr:rowOff>
    </xdr:to>
    <xdr:pic>
      <xdr:nvPicPr>
        <xdr:cNvPr id="35" name="Picture 226">
          <a:extLst>
            <a:ext uri="{FF2B5EF4-FFF2-40B4-BE49-F238E27FC236}">
              <a16:creationId xmlns:a16="http://schemas.microsoft.com/office/drawing/2014/main" id="{00000000-0008-0000-0E00-00002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9706" y="104984982"/>
          <a:ext cx="360000" cy="324609"/>
        </a:xfrm>
        <a:prstGeom prst="rect">
          <a:avLst/>
        </a:prstGeom>
      </xdr:spPr>
    </xdr:pic>
    <xdr:clientData/>
  </xdr:twoCellAnchor>
  <xdr:twoCellAnchor editAs="oneCell">
    <xdr:from>
      <xdr:col>4</xdr:col>
      <xdr:colOff>585065</xdr:colOff>
      <xdr:row>90</xdr:row>
      <xdr:rowOff>60035</xdr:rowOff>
    </xdr:from>
    <xdr:to>
      <xdr:col>4</xdr:col>
      <xdr:colOff>941890</xdr:colOff>
      <xdr:row>90</xdr:row>
      <xdr:rowOff>416691</xdr:rowOff>
    </xdr:to>
    <xdr:pic>
      <xdr:nvPicPr>
        <xdr:cNvPr id="36" name="Picture 227">
          <a:extLst>
            <a:ext uri="{FF2B5EF4-FFF2-40B4-BE49-F238E27FC236}">
              <a16:creationId xmlns:a16="http://schemas.microsoft.com/office/drawing/2014/main" id="{00000000-0008-0000-0E00-000024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9028" y="104982673"/>
          <a:ext cx="360000" cy="345450"/>
        </a:xfrm>
        <a:prstGeom prst="rect">
          <a:avLst/>
        </a:prstGeom>
      </xdr:spPr>
    </xdr:pic>
    <xdr:clientData/>
  </xdr:twoCellAnchor>
  <xdr:twoCellAnchor>
    <xdr:from>
      <xdr:col>4</xdr:col>
      <xdr:colOff>139700</xdr:colOff>
      <xdr:row>105</xdr:row>
      <xdr:rowOff>63500</xdr:rowOff>
    </xdr:from>
    <xdr:to>
      <xdr:col>4</xdr:col>
      <xdr:colOff>499700</xdr:colOff>
      <xdr:row>105</xdr:row>
      <xdr:rowOff>434578</xdr:rowOff>
    </xdr:to>
    <xdr:pic>
      <xdr:nvPicPr>
        <xdr:cNvPr id="37" name="Picture 245">
          <a:extLst>
            <a:ext uri="{FF2B5EF4-FFF2-40B4-BE49-F238E27FC236}">
              <a16:creationId xmlns:a16="http://schemas.microsoft.com/office/drawing/2014/main" id="{00000000-0008-0000-0E00-00002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93663" y="129489200"/>
          <a:ext cx="360000" cy="371078"/>
        </a:xfrm>
        <a:prstGeom prst="rect">
          <a:avLst/>
        </a:prstGeom>
      </xdr:spPr>
    </xdr:pic>
    <xdr:clientData/>
  </xdr:twoCellAnchor>
  <xdr:twoCellAnchor>
    <xdr:from>
      <xdr:col>4</xdr:col>
      <xdr:colOff>610177</xdr:colOff>
      <xdr:row>105</xdr:row>
      <xdr:rowOff>59458</xdr:rowOff>
    </xdr:from>
    <xdr:to>
      <xdr:col>4</xdr:col>
      <xdr:colOff>970177</xdr:colOff>
      <xdr:row>105</xdr:row>
      <xdr:rowOff>434577</xdr:rowOff>
    </xdr:to>
    <xdr:pic>
      <xdr:nvPicPr>
        <xdr:cNvPr id="38" name="Picture 246">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64140" y="129485158"/>
          <a:ext cx="360000" cy="375119"/>
        </a:xfrm>
        <a:prstGeom prst="rect">
          <a:avLst/>
        </a:prstGeom>
      </xdr:spPr>
    </xdr:pic>
    <xdr:clientData/>
  </xdr:twoCellAnchor>
  <xdr:twoCellAnchor>
    <xdr:from>
      <xdr:col>4</xdr:col>
      <xdr:colOff>1057564</xdr:colOff>
      <xdr:row>105</xdr:row>
      <xdr:rowOff>66674</xdr:rowOff>
    </xdr:from>
    <xdr:to>
      <xdr:col>4</xdr:col>
      <xdr:colOff>1417564</xdr:colOff>
      <xdr:row>105</xdr:row>
      <xdr:rowOff>452437</xdr:rowOff>
    </xdr:to>
    <xdr:pic>
      <xdr:nvPicPr>
        <xdr:cNvPr id="39" name="Picture 247">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1527" y="129492374"/>
          <a:ext cx="360000" cy="385763"/>
        </a:xfrm>
        <a:prstGeom prst="rect">
          <a:avLst/>
        </a:prstGeom>
      </xdr:spPr>
    </xdr:pic>
    <xdr:clientData/>
  </xdr:twoCellAnchor>
  <xdr:twoCellAnchor>
    <xdr:from>
      <xdr:col>4</xdr:col>
      <xdr:colOff>1496868</xdr:colOff>
      <xdr:row>105</xdr:row>
      <xdr:rowOff>62633</xdr:rowOff>
    </xdr:from>
    <xdr:to>
      <xdr:col>4</xdr:col>
      <xdr:colOff>1856868</xdr:colOff>
      <xdr:row>105</xdr:row>
      <xdr:rowOff>434577</xdr:rowOff>
    </xdr:to>
    <xdr:pic>
      <xdr:nvPicPr>
        <xdr:cNvPr id="40" name="Picture 248">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50831" y="129488333"/>
          <a:ext cx="360000" cy="371944"/>
        </a:xfrm>
        <a:prstGeom prst="rect">
          <a:avLst/>
        </a:prstGeom>
      </xdr:spPr>
    </xdr:pic>
    <xdr:clientData/>
  </xdr:twoCellAnchor>
  <xdr:twoCellAnchor>
    <xdr:from>
      <xdr:col>4</xdr:col>
      <xdr:colOff>118920</xdr:colOff>
      <xdr:row>114</xdr:row>
      <xdr:rowOff>73313</xdr:rowOff>
    </xdr:from>
    <xdr:to>
      <xdr:col>4</xdr:col>
      <xdr:colOff>478920</xdr:colOff>
      <xdr:row>114</xdr:row>
      <xdr:rowOff>442912</xdr:rowOff>
    </xdr:to>
    <xdr:pic>
      <xdr:nvPicPr>
        <xdr:cNvPr id="41" name="Picture 260">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4920" y="138657301"/>
          <a:ext cx="360000" cy="369599"/>
        </a:xfrm>
        <a:prstGeom prst="rect">
          <a:avLst/>
        </a:prstGeom>
      </xdr:spPr>
    </xdr:pic>
    <xdr:clientData/>
  </xdr:twoCellAnchor>
  <xdr:twoCellAnchor editAs="oneCell">
    <xdr:from>
      <xdr:col>4</xdr:col>
      <xdr:colOff>571645</xdr:colOff>
      <xdr:row>116</xdr:row>
      <xdr:rowOff>63067</xdr:rowOff>
    </xdr:from>
    <xdr:to>
      <xdr:col>4</xdr:col>
      <xdr:colOff>931645</xdr:colOff>
      <xdr:row>116</xdr:row>
      <xdr:rowOff>417832</xdr:rowOff>
    </xdr:to>
    <xdr:pic>
      <xdr:nvPicPr>
        <xdr:cNvPr id="42" name="Picture 262">
          <a:extLst>
            <a:ext uri="{FF2B5EF4-FFF2-40B4-BE49-F238E27FC236}">
              <a16:creationId xmlns:a16="http://schemas.microsoft.com/office/drawing/2014/main" id="{00000000-0008-0000-0E00-00002A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645" y="140123430"/>
          <a:ext cx="360000" cy="346734"/>
        </a:xfrm>
        <a:prstGeom prst="rect">
          <a:avLst/>
        </a:prstGeom>
      </xdr:spPr>
    </xdr:pic>
    <xdr:clientData/>
  </xdr:twoCellAnchor>
  <xdr:twoCellAnchor>
    <xdr:from>
      <xdr:col>4</xdr:col>
      <xdr:colOff>122095</xdr:colOff>
      <xdr:row>116</xdr:row>
      <xdr:rowOff>59171</xdr:rowOff>
    </xdr:from>
    <xdr:to>
      <xdr:col>4</xdr:col>
      <xdr:colOff>482095</xdr:colOff>
      <xdr:row>116</xdr:row>
      <xdr:rowOff>404813</xdr:rowOff>
    </xdr:to>
    <xdr:pic>
      <xdr:nvPicPr>
        <xdr:cNvPr id="43" name="Picture 263">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6058" y="137600171"/>
          <a:ext cx="360000" cy="345642"/>
        </a:xfrm>
        <a:prstGeom prst="rect">
          <a:avLst/>
        </a:prstGeom>
      </xdr:spPr>
    </xdr:pic>
    <xdr:clientData/>
  </xdr:twoCellAnchor>
  <xdr:twoCellAnchor>
    <xdr:from>
      <xdr:col>4</xdr:col>
      <xdr:colOff>129888</xdr:colOff>
      <xdr:row>118</xdr:row>
      <xdr:rowOff>70428</xdr:rowOff>
    </xdr:from>
    <xdr:to>
      <xdr:col>4</xdr:col>
      <xdr:colOff>489888</xdr:colOff>
      <xdr:row>118</xdr:row>
      <xdr:rowOff>428625</xdr:rowOff>
    </xdr:to>
    <xdr:pic>
      <xdr:nvPicPr>
        <xdr:cNvPr id="44" name="Picture 264">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5888" y="141883391"/>
          <a:ext cx="360000" cy="358197"/>
        </a:xfrm>
        <a:prstGeom prst="rect">
          <a:avLst/>
        </a:prstGeom>
      </xdr:spPr>
    </xdr:pic>
    <xdr:clientData/>
  </xdr:twoCellAnchor>
  <xdr:twoCellAnchor>
    <xdr:from>
      <xdr:col>4</xdr:col>
      <xdr:colOff>139123</xdr:colOff>
      <xdr:row>120</xdr:row>
      <xdr:rowOff>77933</xdr:rowOff>
    </xdr:from>
    <xdr:to>
      <xdr:col>4</xdr:col>
      <xdr:colOff>499123</xdr:colOff>
      <xdr:row>120</xdr:row>
      <xdr:rowOff>461963</xdr:rowOff>
    </xdr:to>
    <xdr:pic>
      <xdr:nvPicPr>
        <xdr:cNvPr id="45" name="Picture 266">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855123" y="143319646"/>
          <a:ext cx="360000" cy="384030"/>
        </a:xfrm>
        <a:prstGeom prst="rect">
          <a:avLst/>
        </a:prstGeom>
      </xdr:spPr>
    </xdr:pic>
    <xdr:clientData/>
  </xdr:twoCellAnchor>
  <xdr:twoCellAnchor>
    <xdr:from>
      <xdr:col>4</xdr:col>
      <xdr:colOff>114300</xdr:colOff>
      <xdr:row>123</xdr:row>
      <xdr:rowOff>66676</xdr:rowOff>
    </xdr:from>
    <xdr:to>
      <xdr:col>4</xdr:col>
      <xdr:colOff>474300</xdr:colOff>
      <xdr:row>123</xdr:row>
      <xdr:rowOff>446484</xdr:rowOff>
    </xdr:to>
    <xdr:pic>
      <xdr:nvPicPr>
        <xdr:cNvPr id="46" name="Picture 267">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68263" y="147437476"/>
          <a:ext cx="360000" cy="379808"/>
        </a:xfrm>
        <a:prstGeom prst="rect">
          <a:avLst/>
        </a:prstGeom>
      </xdr:spPr>
    </xdr:pic>
    <xdr:clientData/>
  </xdr:twoCellAnchor>
  <xdr:twoCellAnchor>
    <xdr:from>
      <xdr:col>4</xdr:col>
      <xdr:colOff>583335</xdr:colOff>
      <xdr:row>123</xdr:row>
      <xdr:rowOff>65808</xdr:rowOff>
    </xdr:from>
    <xdr:to>
      <xdr:col>4</xdr:col>
      <xdr:colOff>943335</xdr:colOff>
      <xdr:row>123</xdr:row>
      <xdr:rowOff>452437</xdr:rowOff>
    </xdr:to>
    <xdr:pic>
      <xdr:nvPicPr>
        <xdr:cNvPr id="47" name="Picture 268">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37298" y="147436608"/>
          <a:ext cx="360000" cy="386629"/>
        </a:xfrm>
        <a:prstGeom prst="rect">
          <a:avLst/>
        </a:prstGeom>
      </xdr:spPr>
    </xdr:pic>
    <xdr:clientData/>
  </xdr:twoCellAnchor>
  <xdr:twoCellAnchor>
    <xdr:from>
      <xdr:col>4</xdr:col>
      <xdr:colOff>127000</xdr:colOff>
      <xdr:row>125</xdr:row>
      <xdr:rowOff>63498</xdr:rowOff>
    </xdr:from>
    <xdr:to>
      <xdr:col>4</xdr:col>
      <xdr:colOff>487000</xdr:colOff>
      <xdr:row>125</xdr:row>
      <xdr:rowOff>428623</xdr:rowOff>
    </xdr:to>
    <xdr:pic>
      <xdr:nvPicPr>
        <xdr:cNvPr id="48" name="Picture 269">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963" y="148601111"/>
          <a:ext cx="360000" cy="365125"/>
        </a:xfrm>
        <a:prstGeom prst="rect">
          <a:avLst/>
        </a:prstGeom>
      </xdr:spPr>
    </xdr:pic>
    <xdr:clientData/>
  </xdr:twoCellAnchor>
  <xdr:twoCellAnchor>
    <xdr:from>
      <xdr:col>4</xdr:col>
      <xdr:colOff>607580</xdr:colOff>
      <xdr:row>125</xdr:row>
      <xdr:rowOff>72159</xdr:rowOff>
    </xdr:from>
    <xdr:to>
      <xdr:col>4</xdr:col>
      <xdr:colOff>967580</xdr:colOff>
      <xdr:row>125</xdr:row>
      <xdr:rowOff>428624</xdr:rowOff>
    </xdr:to>
    <xdr:pic>
      <xdr:nvPicPr>
        <xdr:cNvPr id="49" name="Picture 270">
          <a:extLst>
            <a:ext uri="{FF2B5EF4-FFF2-40B4-BE49-F238E27FC236}">
              <a16:creationId xmlns:a16="http://schemas.microsoft.com/office/drawing/2014/main" id="{00000000-0008-0000-0E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1543" y="148609772"/>
          <a:ext cx="360000" cy="356465"/>
        </a:xfrm>
        <a:prstGeom prst="rect">
          <a:avLst/>
        </a:prstGeom>
      </xdr:spPr>
    </xdr:pic>
    <xdr:clientData/>
  </xdr:twoCellAnchor>
  <xdr:twoCellAnchor editAs="oneCell">
    <xdr:from>
      <xdr:col>4</xdr:col>
      <xdr:colOff>1083831</xdr:colOff>
      <xdr:row>125</xdr:row>
      <xdr:rowOff>75335</xdr:rowOff>
    </xdr:from>
    <xdr:to>
      <xdr:col>4</xdr:col>
      <xdr:colOff>1437481</xdr:colOff>
      <xdr:row>125</xdr:row>
      <xdr:rowOff>436127</xdr:rowOff>
    </xdr:to>
    <xdr:pic>
      <xdr:nvPicPr>
        <xdr:cNvPr id="50" name="Picture 271">
          <a:extLst>
            <a:ext uri="{FF2B5EF4-FFF2-40B4-BE49-F238E27FC236}">
              <a16:creationId xmlns:a16="http://schemas.microsoft.com/office/drawing/2014/main" id="{00000000-0008-0000-0E00-000032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37794" y="148612948"/>
          <a:ext cx="353650" cy="360792"/>
        </a:xfrm>
        <a:prstGeom prst="rect">
          <a:avLst/>
        </a:prstGeom>
      </xdr:spPr>
    </xdr:pic>
    <xdr:clientData/>
  </xdr:twoCellAnchor>
  <xdr:twoCellAnchor editAs="oneCell">
    <xdr:from>
      <xdr:col>4</xdr:col>
      <xdr:colOff>126423</xdr:colOff>
      <xdr:row>134</xdr:row>
      <xdr:rowOff>65520</xdr:rowOff>
    </xdr:from>
    <xdr:to>
      <xdr:col>4</xdr:col>
      <xdr:colOff>504536</xdr:colOff>
      <xdr:row>134</xdr:row>
      <xdr:rowOff>473075</xdr:rowOff>
    </xdr:to>
    <xdr:pic>
      <xdr:nvPicPr>
        <xdr:cNvPr id="51" name="Picture 276">
          <a:extLst>
            <a:ext uri="{FF2B5EF4-FFF2-40B4-BE49-F238E27FC236}">
              <a16:creationId xmlns:a16="http://schemas.microsoft.com/office/drawing/2014/main" id="{00000000-0008-0000-0E00-000033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42423" y="159652133"/>
          <a:ext cx="381288" cy="401205"/>
        </a:xfrm>
        <a:prstGeom prst="rect">
          <a:avLst/>
        </a:prstGeom>
      </xdr:spPr>
    </xdr:pic>
    <xdr:clientData/>
  </xdr:twoCellAnchor>
  <xdr:twoCellAnchor editAs="oneCell">
    <xdr:from>
      <xdr:col>4</xdr:col>
      <xdr:colOff>131327</xdr:colOff>
      <xdr:row>23</xdr:row>
      <xdr:rowOff>60036</xdr:rowOff>
    </xdr:from>
    <xdr:to>
      <xdr:col>4</xdr:col>
      <xdr:colOff>484977</xdr:colOff>
      <xdr:row>23</xdr:row>
      <xdr:rowOff>401006</xdr:rowOff>
    </xdr:to>
    <xdr:pic>
      <xdr:nvPicPr>
        <xdr:cNvPr id="52" name="Picture 51">
          <a:extLst>
            <a:ext uri="{FF2B5EF4-FFF2-40B4-BE49-F238E27FC236}">
              <a16:creationId xmlns:a16="http://schemas.microsoft.com/office/drawing/2014/main" id="{00000000-0008-0000-0E00-000034000000}"/>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5290" y="18619499"/>
          <a:ext cx="353650" cy="339289"/>
        </a:xfrm>
        <a:prstGeom prst="rect">
          <a:avLst/>
        </a:prstGeom>
      </xdr:spPr>
    </xdr:pic>
    <xdr:clientData/>
  </xdr:twoCellAnchor>
  <xdr:twoCellAnchor editAs="oneCell">
    <xdr:from>
      <xdr:col>4</xdr:col>
      <xdr:colOff>587950</xdr:colOff>
      <xdr:row>23</xdr:row>
      <xdr:rowOff>59170</xdr:rowOff>
    </xdr:from>
    <xdr:to>
      <xdr:col>4</xdr:col>
      <xdr:colOff>941600</xdr:colOff>
      <xdr:row>23</xdr:row>
      <xdr:rowOff>400140</xdr:rowOff>
    </xdr:to>
    <xdr:pic>
      <xdr:nvPicPr>
        <xdr:cNvPr id="53" name="Picture 52">
          <a:extLst>
            <a:ext uri="{FF2B5EF4-FFF2-40B4-BE49-F238E27FC236}">
              <a16:creationId xmlns:a16="http://schemas.microsoft.com/office/drawing/2014/main" id="{00000000-0008-0000-0E00-000035000000}"/>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41913" y="18618633"/>
          <a:ext cx="353650" cy="339289"/>
        </a:xfrm>
        <a:prstGeom prst="rect">
          <a:avLst/>
        </a:prstGeom>
      </xdr:spPr>
    </xdr:pic>
    <xdr:clientData/>
  </xdr:twoCellAnchor>
  <xdr:twoCellAnchor editAs="oneCell">
    <xdr:from>
      <xdr:col>4</xdr:col>
      <xdr:colOff>135082</xdr:colOff>
      <xdr:row>25</xdr:row>
      <xdr:rowOff>76776</xdr:rowOff>
    </xdr:from>
    <xdr:to>
      <xdr:col>4</xdr:col>
      <xdr:colOff>495082</xdr:colOff>
      <xdr:row>25</xdr:row>
      <xdr:rowOff>454786</xdr:rowOff>
    </xdr:to>
    <xdr:pic>
      <xdr:nvPicPr>
        <xdr:cNvPr id="54" name="Picture 10">
          <a:extLst>
            <a:ext uri="{FF2B5EF4-FFF2-40B4-BE49-F238E27FC236}">
              <a16:creationId xmlns:a16="http://schemas.microsoft.com/office/drawing/2014/main" id="{00000000-0008-0000-0E00-000036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9045" y="21269901"/>
          <a:ext cx="360000" cy="366804"/>
        </a:xfrm>
        <a:prstGeom prst="rect">
          <a:avLst/>
        </a:prstGeom>
      </xdr:spPr>
    </xdr:pic>
    <xdr:clientData/>
  </xdr:twoCellAnchor>
  <xdr:twoCellAnchor editAs="oneCell">
    <xdr:from>
      <xdr:col>4</xdr:col>
      <xdr:colOff>135082</xdr:colOff>
      <xdr:row>28</xdr:row>
      <xdr:rowOff>64076</xdr:rowOff>
    </xdr:from>
    <xdr:to>
      <xdr:col>4</xdr:col>
      <xdr:colOff>495082</xdr:colOff>
      <xdr:row>28</xdr:row>
      <xdr:rowOff>421788</xdr:rowOff>
    </xdr:to>
    <xdr:pic>
      <xdr:nvPicPr>
        <xdr:cNvPr id="55" name="Picture 10">
          <a:extLst>
            <a:ext uri="{FF2B5EF4-FFF2-40B4-BE49-F238E27FC236}">
              <a16:creationId xmlns:a16="http://schemas.microsoft.com/office/drawing/2014/main" id="{00000000-0008-0000-0E00-000037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9045" y="26414989"/>
          <a:ext cx="360000" cy="340156"/>
        </a:xfrm>
        <a:prstGeom prst="rect">
          <a:avLst/>
        </a:prstGeom>
      </xdr:spPr>
    </xdr:pic>
    <xdr:clientData/>
  </xdr:twoCellAnchor>
  <xdr:twoCellAnchor editAs="oneCell">
    <xdr:from>
      <xdr:col>4</xdr:col>
      <xdr:colOff>119495</xdr:colOff>
      <xdr:row>41</xdr:row>
      <xdr:rowOff>0</xdr:rowOff>
    </xdr:from>
    <xdr:to>
      <xdr:col>4</xdr:col>
      <xdr:colOff>492195</xdr:colOff>
      <xdr:row>41</xdr:row>
      <xdr:rowOff>362872</xdr:rowOff>
    </xdr:to>
    <xdr:pic>
      <xdr:nvPicPr>
        <xdr:cNvPr id="56" name="Picture 55">
          <a:extLst>
            <a:ext uri="{FF2B5EF4-FFF2-40B4-BE49-F238E27FC236}">
              <a16:creationId xmlns:a16="http://schemas.microsoft.com/office/drawing/2014/main" id="{00000000-0008-0000-0E00-00003800000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3458" y="47310675"/>
          <a:ext cx="366350" cy="361191"/>
        </a:xfrm>
        <a:prstGeom prst="rect">
          <a:avLst/>
        </a:prstGeom>
      </xdr:spPr>
    </xdr:pic>
    <xdr:clientData/>
  </xdr:twoCellAnchor>
  <xdr:twoCellAnchor editAs="oneCell">
    <xdr:from>
      <xdr:col>4</xdr:col>
      <xdr:colOff>116319</xdr:colOff>
      <xdr:row>64</xdr:row>
      <xdr:rowOff>64077</xdr:rowOff>
    </xdr:from>
    <xdr:to>
      <xdr:col>4</xdr:col>
      <xdr:colOff>476319</xdr:colOff>
      <xdr:row>64</xdr:row>
      <xdr:rowOff>418350</xdr:rowOff>
    </xdr:to>
    <xdr:pic>
      <xdr:nvPicPr>
        <xdr:cNvPr id="57" name="Picture 70">
          <a:extLst>
            <a:ext uri="{FF2B5EF4-FFF2-40B4-BE49-F238E27FC236}">
              <a16:creationId xmlns:a16="http://schemas.microsoft.com/office/drawing/2014/main" id="{00000000-0008-0000-0E00-000039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70282" y="71611115"/>
          <a:ext cx="360000" cy="343067"/>
        </a:xfrm>
        <a:prstGeom prst="rect">
          <a:avLst/>
        </a:prstGeom>
      </xdr:spPr>
    </xdr:pic>
    <xdr:clientData/>
  </xdr:twoCellAnchor>
  <xdr:twoCellAnchor editAs="oneCell">
    <xdr:from>
      <xdr:col>4</xdr:col>
      <xdr:colOff>583623</xdr:colOff>
      <xdr:row>64</xdr:row>
      <xdr:rowOff>68118</xdr:rowOff>
    </xdr:from>
    <xdr:to>
      <xdr:col>4</xdr:col>
      <xdr:colOff>949973</xdr:colOff>
      <xdr:row>64</xdr:row>
      <xdr:rowOff>416041</xdr:rowOff>
    </xdr:to>
    <xdr:pic>
      <xdr:nvPicPr>
        <xdr:cNvPr id="58" name="Picture 71">
          <a:extLst>
            <a:ext uri="{FF2B5EF4-FFF2-40B4-BE49-F238E27FC236}">
              <a16:creationId xmlns:a16="http://schemas.microsoft.com/office/drawing/2014/main" id="{00000000-0008-0000-0E00-00003A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7586" y="71615156"/>
          <a:ext cx="360000" cy="336717"/>
        </a:xfrm>
        <a:prstGeom prst="rect">
          <a:avLst/>
        </a:prstGeom>
      </xdr:spPr>
    </xdr:pic>
    <xdr:clientData/>
  </xdr:twoCellAnchor>
  <xdr:twoCellAnchor editAs="oneCell">
    <xdr:from>
      <xdr:col>4</xdr:col>
      <xdr:colOff>1050059</xdr:colOff>
      <xdr:row>64</xdr:row>
      <xdr:rowOff>68118</xdr:rowOff>
    </xdr:from>
    <xdr:to>
      <xdr:col>4</xdr:col>
      <xdr:colOff>1410059</xdr:colOff>
      <xdr:row>64</xdr:row>
      <xdr:rowOff>416041</xdr:rowOff>
    </xdr:to>
    <xdr:pic>
      <xdr:nvPicPr>
        <xdr:cNvPr id="59" name="Picture 72">
          <a:extLst>
            <a:ext uri="{FF2B5EF4-FFF2-40B4-BE49-F238E27FC236}">
              <a16:creationId xmlns:a16="http://schemas.microsoft.com/office/drawing/2014/main" id="{00000000-0008-0000-0E00-00003B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04022" y="71615156"/>
          <a:ext cx="360000" cy="336717"/>
        </a:xfrm>
        <a:prstGeom prst="rect">
          <a:avLst/>
        </a:prstGeom>
      </xdr:spPr>
    </xdr:pic>
    <xdr:clientData/>
  </xdr:twoCellAnchor>
  <xdr:twoCellAnchor editAs="oneCell">
    <xdr:from>
      <xdr:col>4</xdr:col>
      <xdr:colOff>144894</xdr:colOff>
      <xdr:row>66</xdr:row>
      <xdr:rowOff>67251</xdr:rowOff>
    </xdr:from>
    <xdr:to>
      <xdr:col>4</xdr:col>
      <xdr:colOff>504536</xdr:colOff>
      <xdr:row>66</xdr:row>
      <xdr:rowOff>456000</xdr:rowOff>
    </xdr:to>
    <xdr:pic>
      <xdr:nvPicPr>
        <xdr:cNvPr id="60" name="Picture 70">
          <a:extLst>
            <a:ext uri="{FF2B5EF4-FFF2-40B4-BE49-F238E27FC236}">
              <a16:creationId xmlns:a16="http://schemas.microsoft.com/office/drawing/2014/main" id="{00000000-0008-0000-0E00-00003C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8857" y="74495601"/>
          <a:ext cx="362817" cy="377543"/>
        </a:xfrm>
        <a:prstGeom prst="rect">
          <a:avLst/>
        </a:prstGeom>
      </xdr:spPr>
    </xdr:pic>
    <xdr:clientData/>
  </xdr:twoCellAnchor>
  <xdr:twoCellAnchor editAs="oneCell">
    <xdr:from>
      <xdr:col>4</xdr:col>
      <xdr:colOff>609023</xdr:colOff>
      <xdr:row>66</xdr:row>
      <xdr:rowOff>68118</xdr:rowOff>
    </xdr:from>
    <xdr:to>
      <xdr:col>4</xdr:col>
      <xdr:colOff>969023</xdr:colOff>
      <xdr:row>66</xdr:row>
      <xdr:rowOff>421330</xdr:rowOff>
    </xdr:to>
    <xdr:pic>
      <xdr:nvPicPr>
        <xdr:cNvPr id="61" name="Picture 71">
          <a:extLst>
            <a:ext uri="{FF2B5EF4-FFF2-40B4-BE49-F238E27FC236}">
              <a16:creationId xmlns:a16="http://schemas.microsoft.com/office/drawing/2014/main" id="{00000000-0008-0000-0E00-00003D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62986" y="74496468"/>
          <a:ext cx="360000" cy="351531"/>
        </a:xfrm>
        <a:prstGeom prst="rect">
          <a:avLst/>
        </a:prstGeom>
      </xdr:spPr>
    </xdr:pic>
    <xdr:clientData/>
  </xdr:twoCellAnchor>
  <xdr:twoCellAnchor editAs="oneCell">
    <xdr:from>
      <xdr:col>4</xdr:col>
      <xdr:colOff>1075459</xdr:colOff>
      <xdr:row>66</xdr:row>
      <xdr:rowOff>68118</xdr:rowOff>
    </xdr:from>
    <xdr:to>
      <xdr:col>4</xdr:col>
      <xdr:colOff>1444984</xdr:colOff>
      <xdr:row>66</xdr:row>
      <xdr:rowOff>421330</xdr:rowOff>
    </xdr:to>
    <xdr:pic>
      <xdr:nvPicPr>
        <xdr:cNvPr id="62" name="Picture 72">
          <a:extLst>
            <a:ext uri="{FF2B5EF4-FFF2-40B4-BE49-F238E27FC236}">
              <a16:creationId xmlns:a16="http://schemas.microsoft.com/office/drawing/2014/main" id="{00000000-0008-0000-0E00-00003E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29422" y="74496468"/>
          <a:ext cx="360000" cy="351531"/>
        </a:xfrm>
        <a:prstGeom prst="rect">
          <a:avLst/>
        </a:prstGeom>
      </xdr:spPr>
    </xdr:pic>
    <xdr:clientData/>
  </xdr:twoCellAnchor>
  <xdr:twoCellAnchor editAs="oneCell">
    <xdr:from>
      <xdr:col>4</xdr:col>
      <xdr:colOff>136236</xdr:colOff>
      <xdr:row>70</xdr:row>
      <xdr:rowOff>78220</xdr:rowOff>
    </xdr:from>
    <xdr:to>
      <xdr:col>4</xdr:col>
      <xdr:colOff>496236</xdr:colOff>
      <xdr:row>70</xdr:row>
      <xdr:rowOff>437178</xdr:rowOff>
    </xdr:to>
    <xdr:pic>
      <xdr:nvPicPr>
        <xdr:cNvPr id="63" name="Picture 85">
          <a:extLst>
            <a:ext uri="{FF2B5EF4-FFF2-40B4-BE49-F238E27FC236}">
              <a16:creationId xmlns:a16="http://schemas.microsoft.com/office/drawing/2014/main" id="{00000000-0008-0000-0E00-00003F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90199" y="80240620"/>
          <a:ext cx="360000" cy="344577"/>
        </a:xfrm>
        <a:prstGeom prst="rect">
          <a:avLst/>
        </a:prstGeom>
      </xdr:spPr>
    </xdr:pic>
    <xdr:clientData/>
  </xdr:twoCellAnchor>
  <xdr:twoCellAnchor editAs="oneCell">
    <xdr:from>
      <xdr:col>4</xdr:col>
      <xdr:colOff>587662</xdr:colOff>
      <xdr:row>70</xdr:row>
      <xdr:rowOff>78219</xdr:rowOff>
    </xdr:from>
    <xdr:to>
      <xdr:col>4</xdr:col>
      <xdr:colOff>950837</xdr:colOff>
      <xdr:row>70</xdr:row>
      <xdr:rowOff>437177</xdr:rowOff>
    </xdr:to>
    <xdr:pic>
      <xdr:nvPicPr>
        <xdr:cNvPr id="64" name="Picture 86">
          <a:extLst>
            <a:ext uri="{FF2B5EF4-FFF2-40B4-BE49-F238E27FC236}">
              <a16:creationId xmlns:a16="http://schemas.microsoft.com/office/drawing/2014/main" id="{00000000-0008-0000-0E00-000040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41625" y="80240619"/>
          <a:ext cx="353650" cy="344577"/>
        </a:xfrm>
        <a:prstGeom prst="rect">
          <a:avLst/>
        </a:prstGeom>
      </xdr:spPr>
    </xdr:pic>
    <xdr:clientData/>
  </xdr:twoCellAnchor>
  <xdr:twoCellAnchor editAs="oneCell">
    <xdr:from>
      <xdr:col>4</xdr:col>
      <xdr:colOff>1051502</xdr:colOff>
      <xdr:row>70</xdr:row>
      <xdr:rowOff>78219</xdr:rowOff>
    </xdr:from>
    <xdr:to>
      <xdr:col>4</xdr:col>
      <xdr:colOff>1411502</xdr:colOff>
      <xdr:row>70</xdr:row>
      <xdr:rowOff>437177</xdr:rowOff>
    </xdr:to>
    <xdr:pic>
      <xdr:nvPicPr>
        <xdr:cNvPr id="65" name="Picture 87">
          <a:extLst>
            <a:ext uri="{FF2B5EF4-FFF2-40B4-BE49-F238E27FC236}">
              <a16:creationId xmlns:a16="http://schemas.microsoft.com/office/drawing/2014/main" id="{00000000-0008-0000-0E00-000041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05465" y="80240619"/>
          <a:ext cx="360000" cy="344577"/>
        </a:xfrm>
        <a:prstGeom prst="rect">
          <a:avLst/>
        </a:prstGeom>
      </xdr:spPr>
    </xdr:pic>
    <xdr:clientData/>
  </xdr:twoCellAnchor>
  <xdr:twoCellAnchor editAs="oneCell">
    <xdr:from>
      <xdr:col>4</xdr:col>
      <xdr:colOff>1486766</xdr:colOff>
      <xdr:row>70</xdr:row>
      <xdr:rowOff>78219</xdr:rowOff>
    </xdr:from>
    <xdr:to>
      <xdr:col>4</xdr:col>
      <xdr:colOff>1846766</xdr:colOff>
      <xdr:row>70</xdr:row>
      <xdr:rowOff>437177</xdr:rowOff>
    </xdr:to>
    <xdr:pic>
      <xdr:nvPicPr>
        <xdr:cNvPr id="66" name="Picture 88">
          <a:extLst>
            <a:ext uri="{FF2B5EF4-FFF2-40B4-BE49-F238E27FC236}">
              <a16:creationId xmlns:a16="http://schemas.microsoft.com/office/drawing/2014/main" id="{00000000-0008-0000-0E00-000042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40729" y="80240619"/>
          <a:ext cx="360000" cy="344577"/>
        </a:xfrm>
        <a:prstGeom prst="rect">
          <a:avLst/>
        </a:prstGeom>
      </xdr:spPr>
    </xdr:pic>
    <xdr:clientData/>
  </xdr:twoCellAnchor>
  <xdr:twoCellAnchor editAs="oneCell">
    <xdr:from>
      <xdr:col>4</xdr:col>
      <xdr:colOff>123536</xdr:colOff>
      <xdr:row>71</xdr:row>
      <xdr:rowOff>65520</xdr:rowOff>
    </xdr:from>
    <xdr:to>
      <xdr:col>4</xdr:col>
      <xdr:colOff>493061</xdr:colOff>
      <xdr:row>71</xdr:row>
      <xdr:rowOff>418126</xdr:rowOff>
    </xdr:to>
    <xdr:pic>
      <xdr:nvPicPr>
        <xdr:cNvPr id="67" name="Picture 85">
          <a:extLst>
            <a:ext uri="{FF2B5EF4-FFF2-40B4-BE49-F238E27FC236}">
              <a16:creationId xmlns:a16="http://schemas.microsoft.com/office/drawing/2014/main" id="{00000000-0008-0000-0E00-000043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7499" y="80908958"/>
          <a:ext cx="360000" cy="338225"/>
        </a:xfrm>
        <a:prstGeom prst="rect">
          <a:avLst/>
        </a:prstGeom>
      </xdr:spPr>
    </xdr:pic>
    <xdr:clientData/>
  </xdr:twoCellAnchor>
  <xdr:twoCellAnchor editAs="oneCell">
    <xdr:from>
      <xdr:col>4</xdr:col>
      <xdr:colOff>574962</xdr:colOff>
      <xdr:row>71</xdr:row>
      <xdr:rowOff>65519</xdr:rowOff>
    </xdr:from>
    <xdr:to>
      <xdr:col>4</xdr:col>
      <xdr:colOff>934962</xdr:colOff>
      <xdr:row>71</xdr:row>
      <xdr:rowOff>418125</xdr:rowOff>
    </xdr:to>
    <xdr:pic>
      <xdr:nvPicPr>
        <xdr:cNvPr id="68" name="Picture 86">
          <a:extLst>
            <a:ext uri="{FF2B5EF4-FFF2-40B4-BE49-F238E27FC236}">
              <a16:creationId xmlns:a16="http://schemas.microsoft.com/office/drawing/2014/main" id="{00000000-0008-0000-0E00-000044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8925" y="80908957"/>
          <a:ext cx="360000" cy="338225"/>
        </a:xfrm>
        <a:prstGeom prst="rect">
          <a:avLst/>
        </a:prstGeom>
      </xdr:spPr>
    </xdr:pic>
    <xdr:clientData/>
  </xdr:twoCellAnchor>
  <xdr:twoCellAnchor editAs="oneCell">
    <xdr:from>
      <xdr:col>4</xdr:col>
      <xdr:colOff>1038802</xdr:colOff>
      <xdr:row>71</xdr:row>
      <xdr:rowOff>65519</xdr:rowOff>
    </xdr:from>
    <xdr:to>
      <xdr:col>4</xdr:col>
      <xdr:colOff>1398802</xdr:colOff>
      <xdr:row>71</xdr:row>
      <xdr:rowOff>418125</xdr:rowOff>
    </xdr:to>
    <xdr:pic>
      <xdr:nvPicPr>
        <xdr:cNvPr id="69" name="Picture 87">
          <a:extLst>
            <a:ext uri="{FF2B5EF4-FFF2-40B4-BE49-F238E27FC236}">
              <a16:creationId xmlns:a16="http://schemas.microsoft.com/office/drawing/2014/main" id="{00000000-0008-0000-0E00-000045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92765" y="80908957"/>
          <a:ext cx="360000" cy="338225"/>
        </a:xfrm>
        <a:prstGeom prst="rect">
          <a:avLst/>
        </a:prstGeom>
      </xdr:spPr>
    </xdr:pic>
    <xdr:clientData/>
  </xdr:twoCellAnchor>
  <xdr:twoCellAnchor editAs="oneCell">
    <xdr:from>
      <xdr:col>4</xdr:col>
      <xdr:colOff>1474066</xdr:colOff>
      <xdr:row>71</xdr:row>
      <xdr:rowOff>65519</xdr:rowOff>
    </xdr:from>
    <xdr:to>
      <xdr:col>4</xdr:col>
      <xdr:colOff>1837241</xdr:colOff>
      <xdr:row>71</xdr:row>
      <xdr:rowOff>418125</xdr:rowOff>
    </xdr:to>
    <xdr:pic>
      <xdr:nvPicPr>
        <xdr:cNvPr id="70" name="Picture 88">
          <a:extLst>
            <a:ext uri="{FF2B5EF4-FFF2-40B4-BE49-F238E27FC236}">
              <a16:creationId xmlns:a16="http://schemas.microsoft.com/office/drawing/2014/main" id="{00000000-0008-0000-0E00-000046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8029" y="80908957"/>
          <a:ext cx="366350" cy="338225"/>
        </a:xfrm>
        <a:prstGeom prst="rect">
          <a:avLst/>
        </a:prstGeom>
      </xdr:spPr>
    </xdr:pic>
    <xdr:clientData/>
  </xdr:twoCellAnchor>
  <xdr:twoCellAnchor editAs="oneCell">
    <xdr:from>
      <xdr:col>4</xdr:col>
      <xdr:colOff>114300</xdr:colOff>
      <xdr:row>72</xdr:row>
      <xdr:rowOff>76200</xdr:rowOff>
    </xdr:from>
    <xdr:to>
      <xdr:col>4</xdr:col>
      <xdr:colOff>474300</xdr:colOff>
      <xdr:row>72</xdr:row>
      <xdr:rowOff>436557</xdr:rowOff>
    </xdr:to>
    <xdr:pic>
      <xdr:nvPicPr>
        <xdr:cNvPr id="71" name="Picture 85">
          <a:extLst>
            <a:ext uri="{FF2B5EF4-FFF2-40B4-BE49-F238E27FC236}">
              <a16:creationId xmlns:a16="http://schemas.microsoft.com/office/drawing/2014/main" id="{00000000-0008-0000-0E00-000047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8263" y="81900713"/>
          <a:ext cx="360000" cy="358676"/>
        </a:xfrm>
        <a:prstGeom prst="rect">
          <a:avLst/>
        </a:prstGeom>
      </xdr:spPr>
    </xdr:pic>
    <xdr:clientData/>
  </xdr:twoCellAnchor>
  <xdr:twoCellAnchor editAs="oneCell">
    <xdr:from>
      <xdr:col>4</xdr:col>
      <xdr:colOff>565726</xdr:colOff>
      <xdr:row>72</xdr:row>
      <xdr:rowOff>76199</xdr:rowOff>
    </xdr:from>
    <xdr:to>
      <xdr:col>4</xdr:col>
      <xdr:colOff>922551</xdr:colOff>
      <xdr:row>72</xdr:row>
      <xdr:rowOff>436556</xdr:rowOff>
    </xdr:to>
    <xdr:pic>
      <xdr:nvPicPr>
        <xdr:cNvPr id="72" name="Picture 86">
          <a:extLst>
            <a:ext uri="{FF2B5EF4-FFF2-40B4-BE49-F238E27FC236}">
              <a16:creationId xmlns:a16="http://schemas.microsoft.com/office/drawing/2014/main" id="{00000000-0008-0000-0E00-000048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9689" y="81900712"/>
          <a:ext cx="360000" cy="358676"/>
        </a:xfrm>
        <a:prstGeom prst="rect">
          <a:avLst/>
        </a:prstGeom>
      </xdr:spPr>
    </xdr:pic>
    <xdr:clientData/>
  </xdr:twoCellAnchor>
  <xdr:twoCellAnchor editAs="oneCell">
    <xdr:from>
      <xdr:col>4</xdr:col>
      <xdr:colOff>1029566</xdr:colOff>
      <xdr:row>72</xdr:row>
      <xdr:rowOff>76199</xdr:rowOff>
    </xdr:from>
    <xdr:to>
      <xdr:col>4</xdr:col>
      <xdr:colOff>1389566</xdr:colOff>
      <xdr:row>72</xdr:row>
      <xdr:rowOff>436556</xdr:rowOff>
    </xdr:to>
    <xdr:pic>
      <xdr:nvPicPr>
        <xdr:cNvPr id="73" name="Picture 87">
          <a:extLst>
            <a:ext uri="{FF2B5EF4-FFF2-40B4-BE49-F238E27FC236}">
              <a16:creationId xmlns:a16="http://schemas.microsoft.com/office/drawing/2014/main" id="{00000000-0008-0000-0E00-000049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3529" y="81900712"/>
          <a:ext cx="360000" cy="358676"/>
        </a:xfrm>
        <a:prstGeom prst="rect">
          <a:avLst/>
        </a:prstGeom>
      </xdr:spPr>
    </xdr:pic>
    <xdr:clientData/>
  </xdr:twoCellAnchor>
  <xdr:twoCellAnchor editAs="oneCell">
    <xdr:from>
      <xdr:col>4</xdr:col>
      <xdr:colOff>1464830</xdr:colOff>
      <xdr:row>72</xdr:row>
      <xdr:rowOff>76199</xdr:rowOff>
    </xdr:from>
    <xdr:to>
      <xdr:col>4</xdr:col>
      <xdr:colOff>1818480</xdr:colOff>
      <xdr:row>72</xdr:row>
      <xdr:rowOff>436556</xdr:rowOff>
    </xdr:to>
    <xdr:pic>
      <xdr:nvPicPr>
        <xdr:cNvPr id="74" name="Picture 88">
          <a:extLst>
            <a:ext uri="{FF2B5EF4-FFF2-40B4-BE49-F238E27FC236}">
              <a16:creationId xmlns:a16="http://schemas.microsoft.com/office/drawing/2014/main" id="{00000000-0008-0000-0E00-00004A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8793" y="81900712"/>
          <a:ext cx="353650" cy="358676"/>
        </a:xfrm>
        <a:prstGeom prst="rect">
          <a:avLst/>
        </a:prstGeom>
      </xdr:spPr>
    </xdr:pic>
    <xdr:clientData/>
  </xdr:twoCellAnchor>
  <xdr:twoCellAnchor editAs="oneCell">
    <xdr:from>
      <xdr:col>4</xdr:col>
      <xdr:colOff>114300</xdr:colOff>
      <xdr:row>73</xdr:row>
      <xdr:rowOff>76200</xdr:rowOff>
    </xdr:from>
    <xdr:to>
      <xdr:col>4</xdr:col>
      <xdr:colOff>474300</xdr:colOff>
      <xdr:row>73</xdr:row>
      <xdr:rowOff>416450</xdr:rowOff>
    </xdr:to>
    <xdr:pic>
      <xdr:nvPicPr>
        <xdr:cNvPr id="75" name="Picture 85">
          <a:extLst>
            <a:ext uri="{FF2B5EF4-FFF2-40B4-BE49-F238E27FC236}">
              <a16:creationId xmlns:a16="http://schemas.microsoft.com/office/drawing/2014/main" id="{00000000-0008-0000-0E00-00004B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8263" y="83200875"/>
          <a:ext cx="360000" cy="332219"/>
        </a:xfrm>
        <a:prstGeom prst="rect">
          <a:avLst/>
        </a:prstGeom>
      </xdr:spPr>
    </xdr:pic>
    <xdr:clientData/>
  </xdr:twoCellAnchor>
  <xdr:twoCellAnchor editAs="oneCell">
    <xdr:from>
      <xdr:col>4</xdr:col>
      <xdr:colOff>565726</xdr:colOff>
      <xdr:row>73</xdr:row>
      <xdr:rowOff>76199</xdr:rowOff>
    </xdr:from>
    <xdr:to>
      <xdr:col>4</xdr:col>
      <xdr:colOff>922551</xdr:colOff>
      <xdr:row>73</xdr:row>
      <xdr:rowOff>416449</xdr:rowOff>
    </xdr:to>
    <xdr:pic>
      <xdr:nvPicPr>
        <xdr:cNvPr id="76" name="Picture 86">
          <a:extLst>
            <a:ext uri="{FF2B5EF4-FFF2-40B4-BE49-F238E27FC236}">
              <a16:creationId xmlns:a16="http://schemas.microsoft.com/office/drawing/2014/main" id="{00000000-0008-0000-0E00-00004C000000}"/>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9689" y="83200874"/>
          <a:ext cx="360000" cy="332219"/>
        </a:xfrm>
        <a:prstGeom prst="rect">
          <a:avLst/>
        </a:prstGeom>
      </xdr:spPr>
    </xdr:pic>
    <xdr:clientData/>
  </xdr:twoCellAnchor>
  <xdr:twoCellAnchor editAs="oneCell">
    <xdr:from>
      <xdr:col>4</xdr:col>
      <xdr:colOff>1029566</xdr:colOff>
      <xdr:row>73</xdr:row>
      <xdr:rowOff>76199</xdr:rowOff>
    </xdr:from>
    <xdr:to>
      <xdr:col>4</xdr:col>
      <xdr:colOff>1389566</xdr:colOff>
      <xdr:row>73</xdr:row>
      <xdr:rowOff>416449</xdr:rowOff>
    </xdr:to>
    <xdr:pic>
      <xdr:nvPicPr>
        <xdr:cNvPr id="77" name="Picture 87">
          <a:extLst>
            <a:ext uri="{FF2B5EF4-FFF2-40B4-BE49-F238E27FC236}">
              <a16:creationId xmlns:a16="http://schemas.microsoft.com/office/drawing/2014/main" id="{00000000-0008-0000-0E00-00004D00000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3529" y="83200874"/>
          <a:ext cx="360000" cy="332219"/>
        </a:xfrm>
        <a:prstGeom prst="rect">
          <a:avLst/>
        </a:prstGeom>
      </xdr:spPr>
    </xdr:pic>
    <xdr:clientData/>
  </xdr:twoCellAnchor>
  <xdr:twoCellAnchor editAs="oneCell">
    <xdr:from>
      <xdr:col>4</xdr:col>
      <xdr:colOff>1464830</xdr:colOff>
      <xdr:row>73</xdr:row>
      <xdr:rowOff>76199</xdr:rowOff>
    </xdr:from>
    <xdr:to>
      <xdr:col>4</xdr:col>
      <xdr:colOff>1818480</xdr:colOff>
      <xdr:row>73</xdr:row>
      <xdr:rowOff>416449</xdr:rowOff>
    </xdr:to>
    <xdr:pic>
      <xdr:nvPicPr>
        <xdr:cNvPr id="78" name="Picture 88">
          <a:extLst>
            <a:ext uri="{FF2B5EF4-FFF2-40B4-BE49-F238E27FC236}">
              <a16:creationId xmlns:a16="http://schemas.microsoft.com/office/drawing/2014/main" id="{00000000-0008-0000-0E00-00004E00000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8793" y="83200874"/>
          <a:ext cx="353650" cy="332219"/>
        </a:xfrm>
        <a:prstGeom prst="rect">
          <a:avLst/>
        </a:prstGeom>
      </xdr:spPr>
    </xdr:pic>
    <xdr:clientData/>
  </xdr:twoCellAnchor>
  <xdr:twoCellAnchor>
    <xdr:from>
      <xdr:col>4</xdr:col>
      <xdr:colOff>114877</xdr:colOff>
      <xdr:row>107</xdr:row>
      <xdr:rowOff>59460</xdr:rowOff>
    </xdr:from>
    <xdr:to>
      <xdr:col>4</xdr:col>
      <xdr:colOff>474877</xdr:colOff>
      <xdr:row>107</xdr:row>
      <xdr:rowOff>440532</xdr:rowOff>
    </xdr:to>
    <xdr:pic>
      <xdr:nvPicPr>
        <xdr:cNvPr id="79" name="Picture 246">
          <a:extLst>
            <a:ext uri="{FF2B5EF4-FFF2-40B4-BE49-F238E27FC236}">
              <a16:creationId xmlns:a16="http://schemas.microsoft.com/office/drawing/2014/main" id="{00000000-0008-0000-0E00-00004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8840" y="131085360"/>
          <a:ext cx="360000" cy="381072"/>
        </a:xfrm>
        <a:prstGeom prst="rect">
          <a:avLst/>
        </a:prstGeom>
      </xdr:spPr>
    </xdr:pic>
    <xdr:clientData/>
  </xdr:twoCellAnchor>
  <xdr:twoCellAnchor>
    <xdr:from>
      <xdr:col>4</xdr:col>
      <xdr:colOff>562264</xdr:colOff>
      <xdr:row>107</xdr:row>
      <xdr:rowOff>66674</xdr:rowOff>
    </xdr:from>
    <xdr:to>
      <xdr:col>4</xdr:col>
      <xdr:colOff>922264</xdr:colOff>
      <xdr:row>107</xdr:row>
      <xdr:rowOff>428625</xdr:rowOff>
    </xdr:to>
    <xdr:pic>
      <xdr:nvPicPr>
        <xdr:cNvPr id="80" name="Picture 247">
          <a:extLst>
            <a:ext uri="{FF2B5EF4-FFF2-40B4-BE49-F238E27FC236}">
              <a16:creationId xmlns:a16="http://schemas.microsoft.com/office/drawing/2014/main" id="{00000000-0008-0000-0E00-00005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6227" y="131092574"/>
          <a:ext cx="360000" cy="361951"/>
        </a:xfrm>
        <a:prstGeom prst="rect">
          <a:avLst/>
        </a:prstGeom>
      </xdr:spPr>
    </xdr:pic>
    <xdr:clientData/>
  </xdr:twoCellAnchor>
  <xdr:twoCellAnchor>
    <xdr:from>
      <xdr:col>4</xdr:col>
      <xdr:colOff>1001568</xdr:colOff>
      <xdr:row>107</xdr:row>
      <xdr:rowOff>62634</xdr:rowOff>
    </xdr:from>
    <xdr:to>
      <xdr:col>4</xdr:col>
      <xdr:colOff>1361568</xdr:colOff>
      <xdr:row>107</xdr:row>
      <xdr:rowOff>422672</xdr:rowOff>
    </xdr:to>
    <xdr:pic>
      <xdr:nvPicPr>
        <xdr:cNvPr id="81" name="Picture 248">
          <a:extLst>
            <a:ext uri="{FF2B5EF4-FFF2-40B4-BE49-F238E27FC236}">
              <a16:creationId xmlns:a16="http://schemas.microsoft.com/office/drawing/2014/main" id="{00000000-0008-0000-0E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5531" y="131088534"/>
          <a:ext cx="360000" cy="360038"/>
        </a:xfrm>
        <a:prstGeom prst="rect">
          <a:avLst/>
        </a:prstGeom>
      </xdr:spPr>
    </xdr:pic>
    <xdr:clientData/>
  </xdr:twoCellAnchor>
  <xdr:twoCellAnchor>
    <xdr:from>
      <xdr:col>4</xdr:col>
      <xdr:colOff>114877</xdr:colOff>
      <xdr:row>112</xdr:row>
      <xdr:rowOff>59459</xdr:rowOff>
    </xdr:from>
    <xdr:to>
      <xdr:col>4</xdr:col>
      <xdr:colOff>474877</xdr:colOff>
      <xdr:row>112</xdr:row>
      <xdr:rowOff>446484</xdr:rowOff>
    </xdr:to>
    <xdr:pic>
      <xdr:nvPicPr>
        <xdr:cNvPr id="82" name="Picture 246">
          <a:extLst>
            <a:ext uri="{FF2B5EF4-FFF2-40B4-BE49-F238E27FC236}">
              <a16:creationId xmlns:a16="http://schemas.microsoft.com/office/drawing/2014/main" id="{00000000-0008-0000-0E00-00005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8840" y="134647709"/>
          <a:ext cx="360000" cy="387025"/>
        </a:xfrm>
        <a:prstGeom prst="rect">
          <a:avLst/>
        </a:prstGeom>
      </xdr:spPr>
    </xdr:pic>
    <xdr:clientData/>
  </xdr:twoCellAnchor>
  <xdr:twoCellAnchor>
    <xdr:from>
      <xdr:col>4</xdr:col>
      <xdr:colOff>562264</xdr:colOff>
      <xdr:row>112</xdr:row>
      <xdr:rowOff>66674</xdr:rowOff>
    </xdr:from>
    <xdr:to>
      <xdr:col>4</xdr:col>
      <xdr:colOff>922264</xdr:colOff>
      <xdr:row>112</xdr:row>
      <xdr:rowOff>446484</xdr:rowOff>
    </xdr:to>
    <xdr:pic>
      <xdr:nvPicPr>
        <xdr:cNvPr id="83" name="Picture 247">
          <a:extLst>
            <a:ext uri="{FF2B5EF4-FFF2-40B4-BE49-F238E27FC236}">
              <a16:creationId xmlns:a16="http://schemas.microsoft.com/office/drawing/2014/main" id="{00000000-0008-0000-0E00-00005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6227" y="134654924"/>
          <a:ext cx="360000" cy="379810"/>
        </a:xfrm>
        <a:prstGeom prst="rect">
          <a:avLst/>
        </a:prstGeom>
      </xdr:spPr>
    </xdr:pic>
    <xdr:clientData/>
  </xdr:twoCellAnchor>
  <xdr:twoCellAnchor>
    <xdr:from>
      <xdr:col>4</xdr:col>
      <xdr:colOff>124403</xdr:colOff>
      <xdr:row>110</xdr:row>
      <xdr:rowOff>49935</xdr:rowOff>
    </xdr:from>
    <xdr:to>
      <xdr:col>4</xdr:col>
      <xdr:colOff>484403</xdr:colOff>
      <xdr:row>110</xdr:row>
      <xdr:rowOff>428625</xdr:rowOff>
    </xdr:to>
    <xdr:pic>
      <xdr:nvPicPr>
        <xdr:cNvPr id="84" name="Picture 246">
          <a:extLst>
            <a:ext uri="{FF2B5EF4-FFF2-40B4-BE49-F238E27FC236}">
              <a16:creationId xmlns:a16="http://schemas.microsoft.com/office/drawing/2014/main" id="{00000000-0008-0000-0E00-00005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840403" y="136128848"/>
          <a:ext cx="360000" cy="378690"/>
        </a:xfrm>
        <a:prstGeom prst="rect">
          <a:avLst/>
        </a:prstGeom>
      </xdr:spPr>
    </xdr:pic>
    <xdr:clientData/>
  </xdr:twoCellAnchor>
  <xdr:twoCellAnchor>
    <xdr:from>
      <xdr:col>4</xdr:col>
      <xdr:colOff>562264</xdr:colOff>
      <xdr:row>110</xdr:row>
      <xdr:rowOff>66675</xdr:rowOff>
    </xdr:from>
    <xdr:to>
      <xdr:col>4</xdr:col>
      <xdr:colOff>922264</xdr:colOff>
      <xdr:row>110</xdr:row>
      <xdr:rowOff>442912</xdr:rowOff>
    </xdr:to>
    <xdr:pic>
      <xdr:nvPicPr>
        <xdr:cNvPr id="85" name="Picture 247">
          <a:extLst>
            <a:ext uri="{FF2B5EF4-FFF2-40B4-BE49-F238E27FC236}">
              <a16:creationId xmlns:a16="http://schemas.microsoft.com/office/drawing/2014/main" id="{00000000-0008-0000-0E00-00005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78264" y="136145588"/>
          <a:ext cx="360000" cy="376237"/>
        </a:xfrm>
        <a:prstGeom prst="rect">
          <a:avLst/>
        </a:prstGeom>
      </xdr:spPr>
    </xdr:pic>
    <xdr:clientData/>
  </xdr:twoCellAnchor>
  <xdr:twoCellAnchor>
    <xdr:from>
      <xdr:col>4</xdr:col>
      <xdr:colOff>1001568</xdr:colOff>
      <xdr:row>110</xdr:row>
      <xdr:rowOff>62634</xdr:rowOff>
    </xdr:from>
    <xdr:to>
      <xdr:col>4</xdr:col>
      <xdr:colOff>1361568</xdr:colOff>
      <xdr:row>110</xdr:row>
      <xdr:rowOff>423862</xdr:rowOff>
    </xdr:to>
    <xdr:pic>
      <xdr:nvPicPr>
        <xdr:cNvPr id="86" name="Picture 248">
          <a:extLst>
            <a:ext uri="{FF2B5EF4-FFF2-40B4-BE49-F238E27FC236}">
              <a16:creationId xmlns:a16="http://schemas.microsoft.com/office/drawing/2014/main" id="{00000000-0008-0000-0E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17568" y="136141547"/>
          <a:ext cx="360000" cy="361228"/>
        </a:xfrm>
        <a:prstGeom prst="rect">
          <a:avLst/>
        </a:prstGeom>
      </xdr:spPr>
    </xdr:pic>
    <xdr:clientData/>
  </xdr:twoCellAnchor>
  <xdr:twoCellAnchor>
    <xdr:from>
      <xdr:col>1</xdr:col>
      <xdr:colOff>12700</xdr:colOff>
      <xdr:row>8</xdr:row>
      <xdr:rowOff>12701</xdr:rowOff>
    </xdr:from>
    <xdr:to>
      <xdr:col>2</xdr:col>
      <xdr:colOff>3028950</xdr:colOff>
      <xdr:row>11</xdr:row>
      <xdr:rowOff>0</xdr:rowOff>
    </xdr:to>
    <xdr:sp macro="" textlink="">
      <xdr:nvSpPr>
        <xdr:cNvPr id="87" name="TextBox 10">
          <a:extLst>
            <a:ext uri="{FF2B5EF4-FFF2-40B4-BE49-F238E27FC236}">
              <a16:creationId xmlns:a16="http://schemas.microsoft.com/office/drawing/2014/main" id="{00000000-0008-0000-0E00-000057000000}"/>
            </a:ext>
          </a:extLst>
        </xdr:cNvPr>
        <xdr:cNvSpPr txBox="1"/>
      </xdr:nvSpPr>
      <xdr:spPr>
        <a:xfrm>
          <a:off x="508000" y="1474789"/>
          <a:ext cx="5035550" cy="50164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900">
              <a:solidFill>
                <a:schemeClr val="tx1"/>
              </a:solidFill>
              <a:effectLst/>
              <a:latin typeface="+mn-lt"/>
              <a:ea typeface="+mn-ea"/>
              <a:cs typeface="+mn-cs"/>
            </a:rPr>
            <a:t>The table below describes our alignment to the</a:t>
          </a:r>
          <a:r>
            <a:rPr lang="en-AU" sz="900" baseline="0">
              <a:solidFill>
                <a:schemeClr val="tx1"/>
              </a:solidFill>
              <a:effectLst/>
              <a:latin typeface="+mn-lt"/>
              <a:ea typeface="+mn-ea"/>
              <a:cs typeface="+mn-cs"/>
            </a:rPr>
            <a:t> 2021</a:t>
          </a:r>
          <a:r>
            <a:rPr lang="en-AU" sz="900">
              <a:solidFill>
                <a:schemeClr val="tx1"/>
              </a:solidFill>
              <a:effectLst/>
              <a:latin typeface="+mn-lt"/>
              <a:ea typeface="+mn-ea"/>
              <a:cs typeface="+mn-cs"/>
            </a:rPr>
            <a:t> GRI Universal</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Standards. We have reported</a:t>
          </a:r>
          <a:r>
            <a:rPr lang="en-AU" sz="900" baseline="0">
              <a:solidFill>
                <a:schemeClr val="tx1"/>
              </a:solidFill>
              <a:effectLst/>
              <a:latin typeface="+mn-lt"/>
              <a:ea typeface="+mn-ea"/>
              <a:cs typeface="+mn-cs"/>
            </a:rPr>
            <a:t> against the relevant topic specific Standards</a:t>
          </a:r>
          <a:r>
            <a:rPr lang="en-AU" sz="900">
              <a:solidFill>
                <a:schemeClr val="tx1"/>
              </a:solidFill>
              <a:effectLst/>
              <a:latin typeface="+mn-lt"/>
              <a:ea typeface="+mn-ea"/>
              <a:cs typeface="+mn-cs"/>
            </a:rPr>
            <a:t> considered</a:t>
          </a:r>
          <a:r>
            <a:rPr lang="en-AU" sz="900" baseline="0">
              <a:solidFill>
                <a:schemeClr val="tx1"/>
              </a:solidFill>
              <a:effectLst/>
              <a:latin typeface="+mn-lt"/>
              <a:ea typeface="+mn-ea"/>
              <a:cs typeface="+mn-cs"/>
            </a:rPr>
            <a:t> material to Westpac. </a:t>
          </a:r>
          <a:endParaRPr lang="en-AU" sz="900">
            <a:solidFill>
              <a:schemeClr val="dk1"/>
            </a:solidFill>
            <a:effectLst/>
            <a:latin typeface="+mn-lt"/>
            <a:ea typeface="+mn-ea"/>
            <a:cs typeface="+mn-cs"/>
          </a:endParaRPr>
        </a:p>
      </xdr:txBody>
    </xdr:sp>
    <xdr:clientData/>
  </xdr:twoCellAnchor>
  <xdr:twoCellAnchor>
    <xdr:from>
      <xdr:col>2</xdr:col>
      <xdr:colOff>4457700</xdr:colOff>
      <xdr:row>1</xdr:row>
      <xdr:rowOff>9523</xdr:rowOff>
    </xdr:from>
    <xdr:to>
      <xdr:col>3</xdr:col>
      <xdr:colOff>1320800</xdr:colOff>
      <xdr:row>3</xdr:row>
      <xdr:rowOff>13923</xdr:rowOff>
    </xdr:to>
    <xdr:sp macro="" textlink="">
      <xdr:nvSpPr>
        <xdr:cNvPr id="88" name="TextBox 10">
          <a:hlinkClick xmlns:r="http://schemas.openxmlformats.org/officeDocument/2006/relationships" r:id="rId15"/>
          <a:extLst>
            <a:ext uri="{FF2B5EF4-FFF2-40B4-BE49-F238E27FC236}">
              <a16:creationId xmlns:a16="http://schemas.microsoft.com/office/drawing/2014/main" id="{00000000-0008-0000-0E00-000058000000}"/>
            </a:ext>
          </a:extLst>
        </xdr:cNvPr>
        <xdr:cNvSpPr txBox="1"/>
      </xdr:nvSpPr>
      <xdr:spPr>
        <a:xfrm>
          <a:off x="6934200" y="180973"/>
          <a:ext cx="1435100"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FY23</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2971800</xdr:colOff>
      <xdr:row>1</xdr:row>
      <xdr:rowOff>9523</xdr:rowOff>
    </xdr:from>
    <xdr:to>
      <xdr:col>2</xdr:col>
      <xdr:colOff>4411800</xdr:colOff>
      <xdr:row>3</xdr:row>
      <xdr:rowOff>13923</xdr:rowOff>
    </xdr:to>
    <xdr:sp macro="" textlink="">
      <xdr:nvSpPr>
        <xdr:cNvPr id="89" name="TextBox 88">
          <a:hlinkClick xmlns:r="http://schemas.openxmlformats.org/officeDocument/2006/relationships" r:id="rId16"/>
          <a:extLst>
            <a:ext uri="{FF2B5EF4-FFF2-40B4-BE49-F238E27FC236}">
              <a16:creationId xmlns:a16="http://schemas.microsoft.com/office/drawing/2014/main" id="{00000000-0008-0000-0E00-000059000000}"/>
            </a:ext>
          </a:extLst>
        </xdr:cNvPr>
        <xdr:cNvSpPr txBox="1"/>
      </xdr:nvSpPr>
      <xdr:spPr>
        <a:xfrm>
          <a:off x="5448300" y="180973"/>
          <a:ext cx="1440000"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1485900</xdr:colOff>
      <xdr:row>1</xdr:row>
      <xdr:rowOff>9523</xdr:rowOff>
    </xdr:from>
    <xdr:to>
      <xdr:col>2</xdr:col>
      <xdr:colOff>2925900</xdr:colOff>
      <xdr:row>3</xdr:row>
      <xdr:rowOff>13923</xdr:rowOff>
    </xdr:to>
    <xdr:sp macro="" textlink="">
      <xdr:nvSpPr>
        <xdr:cNvPr id="90" name="TextBox 10">
          <a:hlinkClick xmlns:r="http://schemas.openxmlformats.org/officeDocument/2006/relationships" r:id="rId17"/>
          <a:extLst>
            <a:ext uri="{FF2B5EF4-FFF2-40B4-BE49-F238E27FC236}">
              <a16:creationId xmlns:a16="http://schemas.microsoft.com/office/drawing/2014/main" id="{00000000-0008-0000-0E00-00005A000000}"/>
            </a:ext>
          </a:extLst>
        </xdr:cNvPr>
        <xdr:cNvSpPr txBox="1"/>
      </xdr:nvSpPr>
      <xdr:spPr>
        <a:xfrm>
          <a:off x="3962400" y="180973"/>
          <a:ext cx="1440000"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91" name="Picture 828">
          <a:extLst>
            <a:ext uri="{FF2B5EF4-FFF2-40B4-BE49-F238E27FC236}">
              <a16:creationId xmlns:a16="http://schemas.microsoft.com/office/drawing/2014/main" id="{00000000-0008-0000-0E00-00005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7200" y="171450"/>
          <a:ext cx="1944045" cy="245650"/>
        </a:xfrm>
        <a:prstGeom prst="rect">
          <a:avLst/>
        </a:prstGeom>
      </xdr:spPr>
    </xdr:pic>
    <xdr:clientData/>
  </xdr:twoCellAnchor>
  <xdr:twoCellAnchor>
    <xdr:from>
      <xdr:col>4</xdr:col>
      <xdr:colOff>142875</xdr:colOff>
      <xdr:row>109</xdr:row>
      <xdr:rowOff>65486</xdr:rowOff>
    </xdr:from>
    <xdr:to>
      <xdr:col>4</xdr:col>
      <xdr:colOff>502875</xdr:colOff>
      <xdr:row>109</xdr:row>
      <xdr:rowOff>458391</xdr:rowOff>
    </xdr:to>
    <xdr:pic>
      <xdr:nvPicPr>
        <xdr:cNvPr id="92" name="Picture 246">
          <a:extLst>
            <a:ext uri="{FF2B5EF4-FFF2-40B4-BE49-F238E27FC236}">
              <a16:creationId xmlns:a16="http://schemas.microsoft.com/office/drawing/2014/main" id="{00000000-0008-0000-0E00-00005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96838" y="131901011"/>
          <a:ext cx="360000" cy="392905"/>
        </a:xfrm>
        <a:prstGeom prst="rect">
          <a:avLst/>
        </a:prstGeom>
      </xdr:spPr>
    </xdr:pic>
    <xdr:clientData/>
  </xdr:twoCellAnchor>
  <xdr:twoCellAnchor>
    <xdr:from>
      <xdr:col>4</xdr:col>
      <xdr:colOff>578356</xdr:colOff>
      <xdr:row>109</xdr:row>
      <xdr:rowOff>66748</xdr:rowOff>
    </xdr:from>
    <xdr:to>
      <xdr:col>4</xdr:col>
      <xdr:colOff>938356</xdr:colOff>
      <xdr:row>109</xdr:row>
      <xdr:rowOff>458392</xdr:rowOff>
    </xdr:to>
    <xdr:pic>
      <xdr:nvPicPr>
        <xdr:cNvPr id="93" name="Picture 247">
          <a:extLst>
            <a:ext uri="{FF2B5EF4-FFF2-40B4-BE49-F238E27FC236}">
              <a16:creationId xmlns:a16="http://schemas.microsoft.com/office/drawing/2014/main" id="{00000000-0008-0000-0E00-00005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2319" y="131902273"/>
          <a:ext cx="360000" cy="391644"/>
        </a:xfrm>
        <a:prstGeom prst="rect">
          <a:avLst/>
        </a:prstGeom>
      </xdr:spPr>
    </xdr:pic>
    <xdr:clientData/>
  </xdr:twoCellAnchor>
  <xdr:twoCellAnchor editAs="oneCell">
    <xdr:from>
      <xdr:col>4</xdr:col>
      <xdr:colOff>118345</xdr:colOff>
      <xdr:row>131</xdr:row>
      <xdr:rowOff>77840</xdr:rowOff>
    </xdr:from>
    <xdr:to>
      <xdr:col>4</xdr:col>
      <xdr:colOff>484695</xdr:colOff>
      <xdr:row>131</xdr:row>
      <xdr:rowOff>458763</xdr:rowOff>
    </xdr:to>
    <xdr:pic>
      <xdr:nvPicPr>
        <xdr:cNvPr id="95" name="Picture 275">
          <a:extLst>
            <a:ext uri="{FF2B5EF4-FFF2-40B4-BE49-F238E27FC236}">
              <a16:creationId xmlns:a16="http://schemas.microsoft.com/office/drawing/2014/main" id="{00000000-0008-0000-0E00-00005F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34345" y="155873503"/>
          <a:ext cx="363175" cy="380923"/>
        </a:xfrm>
        <a:prstGeom prst="rect">
          <a:avLst/>
        </a:prstGeom>
      </xdr:spPr>
    </xdr:pic>
    <xdr:clientData/>
  </xdr:twoCellAnchor>
  <xdr:twoCellAnchor editAs="oneCell">
    <xdr:from>
      <xdr:col>4</xdr:col>
      <xdr:colOff>124166</xdr:colOff>
      <xdr:row>132</xdr:row>
      <xdr:rowOff>77395</xdr:rowOff>
    </xdr:from>
    <xdr:to>
      <xdr:col>4</xdr:col>
      <xdr:colOff>493691</xdr:colOff>
      <xdr:row>132</xdr:row>
      <xdr:rowOff>465883</xdr:rowOff>
    </xdr:to>
    <xdr:pic>
      <xdr:nvPicPr>
        <xdr:cNvPr id="96" name="Picture 275">
          <a:extLst>
            <a:ext uri="{FF2B5EF4-FFF2-40B4-BE49-F238E27FC236}">
              <a16:creationId xmlns:a16="http://schemas.microsoft.com/office/drawing/2014/main" id="{00000000-0008-0000-0E00-000060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8129" y="155539683"/>
          <a:ext cx="363175" cy="391663"/>
        </a:xfrm>
        <a:prstGeom prst="rect">
          <a:avLst/>
        </a:prstGeom>
      </xdr:spPr>
    </xdr:pic>
    <xdr:clientData/>
  </xdr:twoCellAnchor>
  <xdr:twoCellAnchor>
    <xdr:from>
      <xdr:col>4</xdr:col>
      <xdr:colOff>147205</xdr:colOff>
      <xdr:row>106</xdr:row>
      <xdr:rowOff>51953</xdr:rowOff>
    </xdr:from>
    <xdr:to>
      <xdr:col>4</xdr:col>
      <xdr:colOff>507205</xdr:colOff>
      <xdr:row>106</xdr:row>
      <xdr:rowOff>395286</xdr:rowOff>
    </xdr:to>
    <xdr:pic>
      <xdr:nvPicPr>
        <xdr:cNvPr id="97" name="Picture 247">
          <a:extLst>
            <a:ext uri="{FF2B5EF4-FFF2-40B4-BE49-F238E27FC236}">
              <a16:creationId xmlns:a16="http://schemas.microsoft.com/office/drawing/2014/main" id="{00000000-0008-0000-0E00-00006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63205" y="132759016"/>
          <a:ext cx="360000" cy="343333"/>
        </a:xfrm>
        <a:prstGeom prst="rect">
          <a:avLst/>
        </a:prstGeom>
      </xdr:spPr>
    </xdr:pic>
    <xdr:clientData/>
  </xdr:twoCellAnchor>
  <xdr:twoCellAnchor>
    <xdr:from>
      <xdr:col>4</xdr:col>
      <xdr:colOff>127180</xdr:colOff>
      <xdr:row>77</xdr:row>
      <xdr:rowOff>554867</xdr:rowOff>
    </xdr:from>
    <xdr:to>
      <xdr:col>4</xdr:col>
      <xdr:colOff>484005</xdr:colOff>
      <xdr:row>77</xdr:row>
      <xdr:rowOff>901626</xdr:rowOff>
    </xdr:to>
    <xdr:pic>
      <xdr:nvPicPr>
        <xdr:cNvPr id="98" name="Picture 175">
          <a:extLst>
            <a:ext uri="{FF2B5EF4-FFF2-40B4-BE49-F238E27FC236}">
              <a16:creationId xmlns:a16="http://schemas.microsoft.com/office/drawing/2014/main" id="{00000000-0008-0000-0E00-00006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781143" y="89842217"/>
          <a:ext cx="356825" cy="346759"/>
        </a:xfrm>
        <a:prstGeom prst="rect">
          <a:avLst/>
        </a:prstGeom>
      </xdr:spPr>
    </xdr:pic>
    <xdr:clientData/>
  </xdr:twoCellAnchor>
  <xdr:twoCellAnchor editAs="oneCell">
    <xdr:from>
      <xdr:col>4</xdr:col>
      <xdr:colOff>95250</xdr:colOff>
      <xdr:row>65</xdr:row>
      <xdr:rowOff>77931</xdr:rowOff>
    </xdr:from>
    <xdr:to>
      <xdr:col>4</xdr:col>
      <xdr:colOff>473942</xdr:colOff>
      <xdr:row>65</xdr:row>
      <xdr:rowOff>457155</xdr:rowOff>
    </xdr:to>
    <xdr:pic>
      <xdr:nvPicPr>
        <xdr:cNvPr id="99" name="Picture 70">
          <a:extLst>
            <a:ext uri="{FF2B5EF4-FFF2-40B4-BE49-F238E27FC236}">
              <a16:creationId xmlns:a16="http://schemas.microsoft.com/office/drawing/2014/main" id="{00000000-0008-0000-0E00-000063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49213" y="73396619"/>
          <a:ext cx="369167" cy="374368"/>
        </a:xfrm>
        <a:prstGeom prst="rect">
          <a:avLst/>
        </a:prstGeom>
      </xdr:spPr>
    </xdr:pic>
    <xdr:clientData/>
  </xdr:twoCellAnchor>
  <xdr:twoCellAnchor editAs="oneCell">
    <xdr:from>
      <xdr:col>4</xdr:col>
      <xdr:colOff>559379</xdr:colOff>
      <xdr:row>65</xdr:row>
      <xdr:rowOff>78798</xdr:rowOff>
    </xdr:from>
    <xdr:to>
      <xdr:col>4</xdr:col>
      <xdr:colOff>922554</xdr:colOff>
      <xdr:row>65</xdr:row>
      <xdr:rowOff>439226</xdr:rowOff>
    </xdr:to>
    <xdr:pic>
      <xdr:nvPicPr>
        <xdr:cNvPr id="100" name="Picture 71">
          <a:extLst>
            <a:ext uri="{FF2B5EF4-FFF2-40B4-BE49-F238E27FC236}">
              <a16:creationId xmlns:a16="http://schemas.microsoft.com/office/drawing/2014/main" id="{00000000-0008-0000-0E00-000064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3342" y="73397486"/>
          <a:ext cx="366350" cy="358747"/>
        </a:xfrm>
        <a:prstGeom prst="rect">
          <a:avLst/>
        </a:prstGeom>
      </xdr:spPr>
    </xdr:pic>
    <xdr:clientData/>
  </xdr:twoCellAnchor>
  <xdr:twoCellAnchor editAs="oneCell">
    <xdr:from>
      <xdr:col>4</xdr:col>
      <xdr:colOff>1035340</xdr:colOff>
      <xdr:row>65</xdr:row>
      <xdr:rowOff>78798</xdr:rowOff>
    </xdr:from>
    <xdr:to>
      <xdr:col>4</xdr:col>
      <xdr:colOff>1388990</xdr:colOff>
      <xdr:row>65</xdr:row>
      <xdr:rowOff>439226</xdr:rowOff>
    </xdr:to>
    <xdr:pic>
      <xdr:nvPicPr>
        <xdr:cNvPr id="101" name="Picture 72">
          <a:extLst>
            <a:ext uri="{FF2B5EF4-FFF2-40B4-BE49-F238E27FC236}">
              <a16:creationId xmlns:a16="http://schemas.microsoft.com/office/drawing/2014/main" id="{00000000-0008-0000-0E00-000065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89303" y="73397486"/>
          <a:ext cx="353650" cy="358747"/>
        </a:xfrm>
        <a:prstGeom prst="rect">
          <a:avLst/>
        </a:prstGeom>
      </xdr:spPr>
    </xdr:pic>
    <xdr:clientData/>
  </xdr:twoCellAnchor>
  <xdr:twoCellAnchor>
    <xdr:from>
      <xdr:col>4</xdr:col>
      <xdr:colOff>127000</xdr:colOff>
      <xdr:row>76</xdr:row>
      <xdr:rowOff>76200</xdr:rowOff>
    </xdr:from>
    <xdr:to>
      <xdr:col>4</xdr:col>
      <xdr:colOff>487000</xdr:colOff>
      <xdr:row>76</xdr:row>
      <xdr:rowOff>446485</xdr:rowOff>
    </xdr:to>
    <xdr:pic>
      <xdr:nvPicPr>
        <xdr:cNvPr id="102" name="Picture 171">
          <a:extLst>
            <a:ext uri="{FF2B5EF4-FFF2-40B4-BE49-F238E27FC236}">
              <a16:creationId xmlns:a16="http://schemas.microsoft.com/office/drawing/2014/main" id="{00000000-0008-0000-0E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86715600"/>
          <a:ext cx="360000" cy="370285"/>
        </a:xfrm>
        <a:prstGeom prst="rect">
          <a:avLst/>
        </a:prstGeom>
      </xdr:spPr>
    </xdr:pic>
    <xdr:clientData/>
  </xdr:twoCellAnchor>
  <xdr:twoCellAnchor>
    <xdr:from>
      <xdr:col>4</xdr:col>
      <xdr:colOff>585932</xdr:colOff>
      <xdr:row>76</xdr:row>
      <xdr:rowOff>76200</xdr:rowOff>
    </xdr:from>
    <xdr:to>
      <xdr:col>4</xdr:col>
      <xdr:colOff>945932</xdr:colOff>
      <xdr:row>76</xdr:row>
      <xdr:rowOff>440531</xdr:rowOff>
    </xdr:to>
    <xdr:pic>
      <xdr:nvPicPr>
        <xdr:cNvPr id="103" name="Picture 172">
          <a:extLst>
            <a:ext uri="{FF2B5EF4-FFF2-40B4-BE49-F238E27FC236}">
              <a16:creationId xmlns:a16="http://schemas.microsoft.com/office/drawing/2014/main" id="{00000000-0008-0000-0E00-00006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86715600"/>
          <a:ext cx="360000" cy="364331"/>
        </a:xfrm>
        <a:prstGeom prst="rect">
          <a:avLst/>
        </a:prstGeom>
      </xdr:spPr>
    </xdr:pic>
    <xdr:clientData/>
  </xdr:twoCellAnchor>
  <xdr:twoCellAnchor>
    <xdr:from>
      <xdr:col>4</xdr:col>
      <xdr:colOff>1051503</xdr:colOff>
      <xdr:row>76</xdr:row>
      <xdr:rowOff>75334</xdr:rowOff>
    </xdr:from>
    <xdr:to>
      <xdr:col>4</xdr:col>
      <xdr:colOff>1411503</xdr:colOff>
      <xdr:row>76</xdr:row>
      <xdr:rowOff>428625</xdr:rowOff>
    </xdr:to>
    <xdr:pic>
      <xdr:nvPicPr>
        <xdr:cNvPr id="104" name="Picture 173">
          <a:extLst>
            <a:ext uri="{FF2B5EF4-FFF2-40B4-BE49-F238E27FC236}">
              <a16:creationId xmlns:a16="http://schemas.microsoft.com/office/drawing/2014/main" id="{00000000-0008-0000-0E00-00006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86714734"/>
          <a:ext cx="360000" cy="353291"/>
        </a:xfrm>
        <a:prstGeom prst="rect">
          <a:avLst/>
        </a:prstGeom>
      </xdr:spPr>
    </xdr:pic>
    <xdr:clientData/>
  </xdr:twoCellAnchor>
  <xdr:twoCellAnchor>
    <xdr:from>
      <xdr:col>4</xdr:col>
      <xdr:colOff>1502930</xdr:colOff>
      <xdr:row>76</xdr:row>
      <xdr:rowOff>75334</xdr:rowOff>
    </xdr:from>
    <xdr:to>
      <xdr:col>4</xdr:col>
      <xdr:colOff>1862930</xdr:colOff>
      <xdr:row>76</xdr:row>
      <xdr:rowOff>440531</xdr:rowOff>
    </xdr:to>
    <xdr:pic>
      <xdr:nvPicPr>
        <xdr:cNvPr id="105" name="Picture 174">
          <a:extLst>
            <a:ext uri="{FF2B5EF4-FFF2-40B4-BE49-F238E27FC236}">
              <a16:creationId xmlns:a16="http://schemas.microsoft.com/office/drawing/2014/main" id="{00000000-0008-0000-0E00-00006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86714734"/>
          <a:ext cx="360000" cy="365197"/>
        </a:xfrm>
        <a:prstGeom prst="rect">
          <a:avLst/>
        </a:prstGeom>
      </xdr:spPr>
    </xdr:pic>
    <xdr:clientData/>
  </xdr:twoCellAnchor>
  <xdr:twoCellAnchor>
    <xdr:from>
      <xdr:col>4</xdr:col>
      <xdr:colOff>127000</xdr:colOff>
      <xdr:row>77</xdr:row>
      <xdr:rowOff>76200</xdr:rowOff>
    </xdr:from>
    <xdr:to>
      <xdr:col>4</xdr:col>
      <xdr:colOff>487000</xdr:colOff>
      <xdr:row>77</xdr:row>
      <xdr:rowOff>446485</xdr:rowOff>
    </xdr:to>
    <xdr:pic>
      <xdr:nvPicPr>
        <xdr:cNvPr id="106" name="Picture 171">
          <a:extLst>
            <a:ext uri="{FF2B5EF4-FFF2-40B4-BE49-F238E27FC236}">
              <a16:creationId xmlns:a16="http://schemas.microsoft.com/office/drawing/2014/main" id="{00000000-0008-0000-0E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89363550"/>
          <a:ext cx="360000" cy="370285"/>
        </a:xfrm>
        <a:prstGeom prst="rect">
          <a:avLst/>
        </a:prstGeom>
      </xdr:spPr>
    </xdr:pic>
    <xdr:clientData/>
  </xdr:twoCellAnchor>
  <xdr:twoCellAnchor>
    <xdr:from>
      <xdr:col>4</xdr:col>
      <xdr:colOff>585932</xdr:colOff>
      <xdr:row>77</xdr:row>
      <xdr:rowOff>76200</xdr:rowOff>
    </xdr:from>
    <xdr:to>
      <xdr:col>4</xdr:col>
      <xdr:colOff>945932</xdr:colOff>
      <xdr:row>77</xdr:row>
      <xdr:rowOff>440531</xdr:rowOff>
    </xdr:to>
    <xdr:pic>
      <xdr:nvPicPr>
        <xdr:cNvPr id="107" name="Picture 172">
          <a:extLst>
            <a:ext uri="{FF2B5EF4-FFF2-40B4-BE49-F238E27FC236}">
              <a16:creationId xmlns:a16="http://schemas.microsoft.com/office/drawing/2014/main" id="{00000000-0008-0000-0E00-00006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89363550"/>
          <a:ext cx="360000" cy="364331"/>
        </a:xfrm>
        <a:prstGeom prst="rect">
          <a:avLst/>
        </a:prstGeom>
      </xdr:spPr>
    </xdr:pic>
    <xdr:clientData/>
  </xdr:twoCellAnchor>
  <xdr:twoCellAnchor>
    <xdr:from>
      <xdr:col>4</xdr:col>
      <xdr:colOff>1051503</xdr:colOff>
      <xdr:row>77</xdr:row>
      <xdr:rowOff>75334</xdr:rowOff>
    </xdr:from>
    <xdr:to>
      <xdr:col>4</xdr:col>
      <xdr:colOff>1411503</xdr:colOff>
      <xdr:row>77</xdr:row>
      <xdr:rowOff>428625</xdr:rowOff>
    </xdr:to>
    <xdr:pic>
      <xdr:nvPicPr>
        <xdr:cNvPr id="108" name="Picture 173">
          <a:extLst>
            <a:ext uri="{FF2B5EF4-FFF2-40B4-BE49-F238E27FC236}">
              <a16:creationId xmlns:a16="http://schemas.microsoft.com/office/drawing/2014/main" id="{00000000-0008-0000-0E00-00006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89362684"/>
          <a:ext cx="360000" cy="353291"/>
        </a:xfrm>
        <a:prstGeom prst="rect">
          <a:avLst/>
        </a:prstGeom>
      </xdr:spPr>
    </xdr:pic>
    <xdr:clientData/>
  </xdr:twoCellAnchor>
  <xdr:twoCellAnchor>
    <xdr:from>
      <xdr:col>4</xdr:col>
      <xdr:colOff>1502930</xdr:colOff>
      <xdr:row>77</xdr:row>
      <xdr:rowOff>75334</xdr:rowOff>
    </xdr:from>
    <xdr:to>
      <xdr:col>4</xdr:col>
      <xdr:colOff>1862930</xdr:colOff>
      <xdr:row>77</xdr:row>
      <xdr:rowOff>440531</xdr:rowOff>
    </xdr:to>
    <xdr:pic>
      <xdr:nvPicPr>
        <xdr:cNvPr id="109" name="Picture 174">
          <a:extLst>
            <a:ext uri="{FF2B5EF4-FFF2-40B4-BE49-F238E27FC236}">
              <a16:creationId xmlns:a16="http://schemas.microsoft.com/office/drawing/2014/main" id="{00000000-0008-0000-0E00-00006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89362684"/>
          <a:ext cx="360000" cy="365197"/>
        </a:xfrm>
        <a:prstGeom prst="rect">
          <a:avLst/>
        </a:prstGeom>
      </xdr:spPr>
    </xdr:pic>
    <xdr:clientData/>
  </xdr:twoCellAnchor>
  <xdr:twoCellAnchor>
    <xdr:from>
      <xdr:col>4</xdr:col>
      <xdr:colOff>133134</xdr:colOff>
      <xdr:row>78</xdr:row>
      <xdr:rowOff>95250</xdr:rowOff>
    </xdr:from>
    <xdr:to>
      <xdr:col>4</xdr:col>
      <xdr:colOff>489959</xdr:colOff>
      <xdr:row>78</xdr:row>
      <xdr:rowOff>467048</xdr:rowOff>
    </xdr:to>
    <xdr:pic>
      <xdr:nvPicPr>
        <xdr:cNvPr id="110" name="Picture 175">
          <a:extLst>
            <a:ext uri="{FF2B5EF4-FFF2-40B4-BE49-F238E27FC236}">
              <a16:creationId xmlns:a16="http://schemas.microsoft.com/office/drawing/2014/main" id="{00000000-0008-0000-0E00-00006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787097" y="93749813"/>
          <a:ext cx="356825" cy="371798"/>
        </a:xfrm>
        <a:prstGeom prst="rect">
          <a:avLst/>
        </a:prstGeom>
      </xdr:spPr>
    </xdr:pic>
    <xdr:clientData/>
  </xdr:twoCellAnchor>
  <xdr:twoCellAnchor>
    <xdr:from>
      <xdr:col>4</xdr:col>
      <xdr:colOff>599065</xdr:colOff>
      <xdr:row>78</xdr:row>
      <xdr:rowOff>105099</xdr:rowOff>
    </xdr:from>
    <xdr:to>
      <xdr:col>4</xdr:col>
      <xdr:colOff>959065</xdr:colOff>
      <xdr:row>78</xdr:row>
      <xdr:rowOff>458390</xdr:rowOff>
    </xdr:to>
    <xdr:pic>
      <xdr:nvPicPr>
        <xdr:cNvPr id="111" name="Picture 173">
          <a:extLst>
            <a:ext uri="{FF2B5EF4-FFF2-40B4-BE49-F238E27FC236}">
              <a16:creationId xmlns:a16="http://schemas.microsoft.com/office/drawing/2014/main" id="{00000000-0008-0000-0E00-00006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53028" y="93759662"/>
          <a:ext cx="360000" cy="353291"/>
        </a:xfrm>
        <a:prstGeom prst="rect">
          <a:avLst/>
        </a:prstGeom>
      </xdr:spPr>
    </xdr:pic>
    <xdr:clientData/>
  </xdr:twoCellAnchor>
  <xdr:twoCellAnchor>
    <xdr:from>
      <xdr:col>4</xdr:col>
      <xdr:colOff>1080258</xdr:colOff>
      <xdr:row>78</xdr:row>
      <xdr:rowOff>93193</xdr:rowOff>
    </xdr:from>
    <xdr:to>
      <xdr:col>4</xdr:col>
      <xdr:colOff>1440258</xdr:colOff>
      <xdr:row>78</xdr:row>
      <xdr:rowOff>458390</xdr:rowOff>
    </xdr:to>
    <xdr:pic>
      <xdr:nvPicPr>
        <xdr:cNvPr id="112" name="Picture 174">
          <a:extLst>
            <a:ext uri="{FF2B5EF4-FFF2-40B4-BE49-F238E27FC236}">
              <a16:creationId xmlns:a16="http://schemas.microsoft.com/office/drawing/2014/main" id="{00000000-0008-0000-0E00-00007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4221" y="93747756"/>
          <a:ext cx="360000" cy="365197"/>
        </a:xfrm>
        <a:prstGeom prst="rect">
          <a:avLst/>
        </a:prstGeom>
      </xdr:spPr>
    </xdr:pic>
    <xdr:clientData/>
  </xdr:twoCellAnchor>
  <xdr:twoCellAnchor>
    <xdr:from>
      <xdr:col>4</xdr:col>
      <xdr:colOff>133134</xdr:colOff>
      <xdr:row>79</xdr:row>
      <xdr:rowOff>95250</xdr:rowOff>
    </xdr:from>
    <xdr:to>
      <xdr:col>4</xdr:col>
      <xdr:colOff>489959</xdr:colOff>
      <xdr:row>79</xdr:row>
      <xdr:rowOff>467048</xdr:rowOff>
    </xdr:to>
    <xdr:pic>
      <xdr:nvPicPr>
        <xdr:cNvPr id="113" name="Picture 175">
          <a:extLst>
            <a:ext uri="{FF2B5EF4-FFF2-40B4-BE49-F238E27FC236}">
              <a16:creationId xmlns:a16="http://schemas.microsoft.com/office/drawing/2014/main" id="{00000000-0008-0000-0E00-00007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787097" y="94783275"/>
          <a:ext cx="356825" cy="371798"/>
        </a:xfrm>
        <a:prstGeom prst="rect">
          <a:avLst/>
        </a:prstGeom>
      </xdr:spPr>
    </xdr:pic>
    <xdr:clientData/>
  </xdr:twoCellAnchor>
  <xdr:twoCellAnchor>
    <xdr:from>
      <xdr:col>4</xdr:col>
      <xdr:colOff>599065</xdr:colOff>
      <xdr:row>79</xdr:row>
      <xdr:rowOff>105099</xdr:rowOff>
    </xdr:from>
    <xdr:to>
      <xdr:col>4</xdr:col>
      <xdr:colOff>959065</xdr:colOff>
      <xdr:row>79</xdr:row>
      <xdr:rowOff>458390</xdr:rowOff>
    </xdr:to>
    <xdr:pic>
      <xdr:nvPicPr>
        <xdr:cNvPr id="114" name="Picture 173">
          <a:extLst>
            <a:ext uri="{FF2B5EF4-FFF2-40B4-BE49-F238E27FC236}">
              <a16:creationId xmlns:a16="http://schemas.microsoft.com/office/drawing/2014/main" id="{00000000-0008-0000-0E00-00007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53028" y="94793124"/>
          <a:ext cx="360000" cy="353291"/>
        </a:xfrm>
        <a:prstGeom prst="rect">
          <a:avLst/>
        </a:prstGeom>
      </xdr:spPr>
    </xdr:pic>
    <xdr:clientData/>
  </xdr:twoCellAnchor>
  <xdr:twoCellAnchor>
    <xdr:from>
      <xdr:col>4</xdr:col>
      <xdr:colOff>1080258</xdr:colOff>
      <xdr:row>79</xdr:row>
      <xdr:rowOff>93193</xdr:rowOff>
    </xdr:from>
    <xdr:to>
      <xdr:col>4</xdr:col>
      <xdr:colOff>1440258</xdr:colOff>
      <xdr:row>79</xdr:row>
      <xdr:rowOff>458390</xdr:rowOff>
    </xdr:to>
    <xdr:pic>
      <xdr:nvPicPr>
        <xdr:cNvPr id="115" name="Picture 174">
          <a:extLst>
            <a:ext uri="{FF2B5EF4-FFF2-40B4-BE49-F238E27FC236}">
              <a16:creationId xmlns:a16="http://schemas.microsoft.com/office/drawing/2014/main" id="{00000000-0008-0000-0E00-00007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34221" y="94781218"/>
          <a:ext cx="360000" cy="365197"/>
        </a:xfrm>
        <a:prstGeom prst="rect">
          <a:avLst/>
        </a:prstGeom>
      </xdr:spPr>
    </xdr:pic>
    <xdr:clientData/>
  </xdr:twoCellAnchor>
  <xdr:twoCellAnchor>
    <xdr:from>
      <xdr:col>4</xdr:col>
      <xdr:colOff>127000</xdr:colOff>
      <xdr:row>81</xdr:row>
      <xdr:rowOff>76200</xdr:rowOff>
    </xdr:from>
    <xdr:to>
      <xdr:col>4</xdr:col>
      <xdr:colOff>487000</xdr:colOff>
      <xdr:row>81</xdr:row>
      <xdr:rowOff>446485</xdr:rowOff>
    </xdr:to>
    <xdr:pic>
      <xdr:nvPicPr>
        <xdr:cNvPr id="116" name="Picture 171">
          <a:extLst>
            <a:ext uri="{FF2B5EF4-FFF2-40B4-BE49-F238E27FC236}">
              <a16:creationId xmlns:a16="http://schemas.microsoft.com/office/drawing/2014/main" id="{00000000-0008-0000-0E00-00007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97174050"/>
          <a:ext cx="360000" cy="370285"/>
        </a:xfrm>
        <a:prstGeom prst="rect">
          <a:avLst/>
        </a:prstGeom>
      </xdr:spPr>
    </xdr:pic>
    <xdr:clientData/>
  </xdr:twoCellAnchor>
  <xdr:twoCellAnchor>
    <xdr:from>
      <xdr:col>4</xdr:col>
      <xdr:colOff>585932</xdr:colOff>
      <xdr:row>81</xdr:row>
      <xdr:rowOff>76200</xdr:rowOff>
    </xdr:from>
    <xdr:to>
      <xdr:col>4</xdr:col>
      <xdr:colOff>945932</xdr:colOff>
      <xdr:row>81</xdr:row>
      <xdr:rowOff>440531</xdr:rowOff>
    </xdr:to>
    <xdr:pic>
      <xdr:nvPicPr>
        <xdr:cNvPr id="117" name="Picture 172">
          <a:extLst>
            <a:ext uri="{FF2B5EF4-FFF2-40B4-BE49-F238E27FC236}">
              <a16:creationId xmlns:a16="http://schemas.microsoft.com/office/drawing/2014/main" id="{00000000-0008-0000-0E00-00007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97174050"/>
          <a:ext cx="360000" cy="364331"/>
        </a:xfrm>
        <a:prstGeom prst="rect">
          <a:avLst/>
        </a:prstGeom>
      </xdr:spPr>
    </xdr:pic>
    <xdr:clientData/>
  </xdr:twoCellAnchor>
  <xdr:twoCellAnchor>
    <xdr:from>
      <xdr:col>4</xdr:col>
      <xdr:colOff>1051503</xdr:colOff>
      <xdr:row>81</xdr:row>
      <xdr:rowOff>75334</xdr:rowOff>
    </xdr:from>
    <xdr:to>
      <xdr:col>4</xdr:col>
      <xdr:colOff>1411503</xdr:colOff>
      <xdr:row>81</xdr:row>
      <xdr:rowOff>428625</xdr:rowOff>
    </xdr:to>
    <xdr:pic>
      <xdr:nvPicPr>
        <xdr:cNvPr id="118" name="Picture 173">
          <a:extLst>
            <a:ext uri="{FF2B5EF4-FFF2-40B4-BE49-F238E27FC236}">
              <a16:creationId xmlns:a16="http://schemas.microsoft.com/office/drawing/2014/main" id="{00000000-0008-0000-0E00-00007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5466" y="97173184"/>
          <a:ext cx="360000" cy="353291"/>
        </a:xfrm>
        <a:prstGeom prst="rect">
          <a:avLst/>
        </a:prstGeom>
      </xdr:spPr>
    </xdr:pic>
    <xdr:clientData/>
  </xdr:twoCellAnchor>
  <xdr:twoCellAnchor>
    <xdr:from>
      <xdr:col>4</xdr:col>
      <xdr:colOff>1502930</xdr:colOff>
      <xdr:row>81</xdr:row>
      <xdr:rowOff>75334</xdr:rowOff>
    </xdr:from>
    <xdr:to>
      <xdr:col>4</xdr:col>
      <xdr:colOff>1862930</xdr:colOff>
      <xdr:row>81</xdr:row>
      <xdr:rowOff>440531</xdr:rowOff>
    </xdr:to>
    <xdr:pic>
      <xdr:nvPicPr>
        <xdr:cNvPr id="119" name="Picture 174">
          <a:extLst>
            <a:ext uri="{FF2B5EF4-FFF2-40B4-BE49-F238E27FC236}">
              <a16:creationId xmlns:a16="http://schemas.microsoft.com/office/drawing/2014/main" id="{00000000-0008-0000-0E00-00007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6893" y="97173184"/>
          <a:ext cx="360000" cy="365197"/>
        </a:xfrm>
        <a:prstGeom prst="rect">
          <a:avLst/>
        </a:prstGeom>
      </xdr:spPr>
    </xdr:pic>
    <xdr:clientData/>
  </xdr:twoCellAnchor>
  <xdr:twoCellAnchor>
    <xdr:from>
      <xdr:col>4</xdr:col>
      <xdr:colOff>127000</xdr:colOff>
      <xdr:row>80</xdr:row>
      <xdr:rowOff>76200</xdr:rowOff>
    </xdr:from>
    <xdr:to>
      <xdr:col>4</xdr:col>
      <xdr:colOff>487000</xdr:colOff>
      <xdr:row>80</xdr:row>
      <xdr:rowOff>446485</xdr:rowOff>
    </xdr:to>
    <xdr:pic>
      <xdr:nvPicPr>
        <xdr:cNvPr id="120" name="Picture 171">
          <a:extLst>
            <a:ext uri="{FF2B5EF4-FFF2-40B4-BE49-F238E27FC236}">
              <a16:creationId xmlns:a16="http://schemas.microsoft.com/office/drawing/2014/main" id="{00000000-0008-0000-0E00-00007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80963" y="96216788"/>
          <a:ext cx="360000" cy="370285"/>
        </a:xfrm>
        <a:prstGeom prst="rect">
          <a:avLst/>
        </a:prstGeom>
      </xdr:spPr>
    </xdr:pic>
    <xdr:clientData/>
  </xdr:twoCellAnchor>
  <xdr:twoCellAnchor>
    <xdr:from>
      <xdr:col>4</xdr:col>
      <xdr:colOff>585932</xdr:colOff>
      <xdr:row>80</xdr:row>
      <xdr:rowOff>76200</xdr:rowOff>
    </xdr:from>
    <xdr:to>
      <xdr:col>4</xdr:col>
      <xdr:colOff>945932</xdr:colOff>
      <xdr:row>80</xdr:row>
      <xdr:rowOff>440531</xdr:rowOff>
    </xdr:to>
    <xdr:pic>
      <xdr:nvPicPr>
        <xdr:cNvPr id="121" name="Picture 172">
          <a:extLst>
            <a:ext uri="{FF2B5EF4-FFF2-40B4-BE49-F238E27FC236}">
              <a16:creationId xmlns:a16="http://schemas.microsoft.com/office/drawing/2014/main" id="{00000000-0008-0000-0E00-00007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9895" y="96216788"/>
          <a:ext cx="360000" cy="364331"/>
        </a:xfrm>
        <a:prstGeom prst="rect">
          <a:avLst/>
        </a:prstGeom>
      </xdr:spPr>
    </xdr:pic>
    <xdr:clientData/>
  </xdr:twoCellAnchor>
  <xdr:twoCellAnchor>
    <xdr:from>
      <xdr:col>4</xdr:col>
      <xdr:colOff>127000</xdr:colOff>
      <xdr:row>126</xdr:row>
      <xdr:rowOff>63498</xdr:rowOff>
    </xdr:from>
    <xdr:to>
      <xdr:col>4</xdr:col>
      <xdr:colOff>487000</xdr:colOff>
      <xdr:row>126</xdr:row>
      <xdr:rowOff>428623</xdr:rowOff>
    </xdr:to>
    <xdr:pic>
      <xdr:nvPicPr>
        <xdr:cNvPr id="122" name="Picture 269">
          <a:extLst>
            <a:ext uri="{FF2B5EF4-FFF2-40B4-BE49-F238E27FC236}">
              <a16:creationId xmlns:a16="http://schemas.microsoft.com/office/drawing/2014/main" id="{00000000-0008-0000-0E00-00007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963" y="149510748"/>
          <a:ext cx="360000" cy="365125"/>
        </a:xfrm>
        <a:prstGeom prst="rect">
          <a:avLst/>
        </a:prstGeom>
      </xdr:spPr>
    </xdr:pic>
    <xdr:clientData/>
  </xdr:twoCellAnchor>
  <xdr:twoCellAnchor>
    <xdr:from>
      <xdr:col>4</xdr:col>
      <xdr:colOff>607580</xdr:colOff>
      <xdr:row>126</xdr:row>
      <xdr:rowOff>72159</xdr:rowOff>
    </xdr:from>
    <xdr:to>
      <xdr:col>4</xdr:col>
      <xdr:colOff>967580</xdr:colOff>
      <xdr:row>126</xdr:row>
      <xdr:rowOff>428624</xdr:rowOff>
    </xdr:to>
    <xdr:pic>
      <xdr:nvPicPr>
        <xdr:cNvPr id="123" name="Picture 270">
          <a:extLst>
            <a:ext uri="{FF2B5EF4-FFF2-40B4-BE49-F238E27FC236}">
              <a16:creationId xmlns:a16="http://schemas.microsoft.com/office/drawing/2014/main" id="{00000000-0008-0000-0E00-00007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61543" y="149519409"/>
          <a:ext cx="360000" cy="356465"/>
        </a:xfrm>
        <a:prstGeom prst="rect">
          <a:avLst/>
        </a:prstGeom>
      </xdr:spPr>
    </xdr:pic>
    <xdr:clientData/>
  </xdr:twoCellAnchor>
  <xdr:oneCellAnchor>
    <xdr:from>
      <xdr:col>4</xdr:col>
      <xdr:colOff>1083831</xdr:colOff>
      <xdr:row>126</xdr:row>
      <xdr:rowOff>75335</xdr:rowOff>
    </xdr:from>
    <xdr:ext cx="353650" cy="360792"/>
    <xdr:pic>
      <xdr:nvPicPr>
        <xdr:cNvPr id="124" name="Picture 271">
          <a:extLst>
            <a:ext uri="{FF2B5EF4-FFF2-40B4-BE49-F238E27FC236}">
              <a16:creationId xmlns:a16="http://schemas.microsoft.com/office/drawing/2014/main" id="{00000000-0008-0000-0E00-00007C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37794" y="149522585"/>
          <a:ext cx="353650" cy="360792"/>
        </a:xfrm>
        <a:prstGeom prst="rect">
          <a:avLst/>
        </a:prstGeom>
      </xdr:spPr>
    </xdr:pic>
    <xdr:clientData/>
  </xdr:oneCellAnchor>
  <xdr:twoCellAnchor>
    <xdr:from>
      <xdr:col>2</xdr:col>
      <xdr:colOff>4457700</xdr:colOff>
      <xdr:row>1</xdr:row>
      <xdr:rowOff>9523</xdr:rowOff>
    </xdr:from>
    <xdr:to>
      <xdr:col>3</xdr:col>
      <xdr:colOff>1320800</xdr:colOff>
      <xdr:row>3</xdr:row>
      <xdr:rowOff>13923</xdr:rowOff>
    </xdr:to>
    <xdr:sp macro="" textlink="">
      <xdr:nvSpPr>
        <xdr:cNvPr id="125" name="TextBox 10">
          <a:hlinkClick xmlns:r="http://schemas.openxmlformats.org/officeDocument/2006/relationships" r:id="rId20"/>
          <a:extLst>
            <a:ext uri="{FF2B5EF4-FFF2-40B4-BE49-F238E27FC236}">
              <a16:creationId xmlns:a16="http://schemas.microsoft.com/office/drawing/2014/main" id="{00000000-0008-0000-0E00-00007D000000}"/>
            </a:ext>
          </a:extLst>
        </xdr:cNvPr>
        <xdr:cNvSpPr txBox="1"/>
      </xdr:nvSpPr>
      <xdr:spPr>
        <a:xfrm>
          <a:off x="6934200" y="180973"/>
          <a:ext cx="1435100" cy="3473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4</xdr:col>
      <xdr:colOff>142875</xdr:colOff>
      <xdr:row>76</xdr:row>
      <xdr:rowOff>547688</xdr:rowOff>
    </xdr:from>
    <xdr:to>
      <xdr:col>4</xdr:col>
      <xdr:colOff>499700</xdr:colOff>
      <xdr:row>76</xdr:row>
      <xdr:rowOff>894447</xdr:rowOff>
    </xdr:to>
    <xdr:pic>
      <xdr:nvPicPr>
        <xdr:cNvPr id="126" name="Picture 175">
          <a:extLst>
            <a:ext uri="{FF2B5EF4-FFF2-40B4-BE49-F238E27FC236}">
              <a16:creationId xmlns:a16="http://schemas.microsoft.com/office/drawing/2014/main" id="{00000000-0008-0000-0E00-00007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858875" y="89430226"/>
          <a:ext cx="356825" cy="346759"/>
        </a:xfrm>
        <a:prstGeom prst="rect">
          <a:avLst/>
        </a:prstGeom>
      </xdr:spPr>
    </xdr:pic>
    <xdr:clientData/>
  </xdr:twoCellAnchor>
  <xdr:twoCellAnchor>
    <xdr:from>
      <xdr:col>4</xdr:col>
      <xdr:colOff>123825</xdr:colOff>
      <xdr:row>75</xdr:row>
      <xdr:rowOff>590551</xdr:rowOff>
    </xdr:from>
    <xdr:to>
      <xdr:col>4</xdr:col>
      <xdr:colOff>480650</xdr:colOff>
      <xdr:row>75</xdr:row>
      <xdr:rowOff>937310</xdr:rowOff>
    </xdr:to>
    <xdr:pic>
      <xdr:nvPicPr>
        <xdr:cNvPr id="127" name="Picture 175">
          <a:extLst>
            <a:ext uri="{FF2B5EF4-FFF2-40B4-BE49-F238E27FC236}">
              <a16:creationId xmlns:a16="http://schemas.microsoft.com/office/drawing/2014/main" id="{00000000-0008-0000-0E00-00007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839825" y="87072789"/>
          <a:ext cx="356825" cy="346759"/>
        </a:xfrm>
        <a:prstGeom prst="rect">
          <a:avLst/>
        </a:prstGeom>
      </xdr:spPr>
    </xdr:pic>
    <xdr:clientData/>
  </xdr:twoCellAnchor>
  <xdr:twoCellAnchor>
    <xdr:from>
      <xdr:col>4</xdr:col>
      <xdr:colOff>138112</xdr:colOff>
      <xdr:row>81</xdr:row>
      <xdr:rowOff>547687</xdr:rowOff>
    </xdr:from>
    <xdr:to>
      <xdr:col>4</xdr:col>
      <xdr:colOff>494937</xdr:colOff>
      <xdr:row>81</xdr:row>
      <xdr:rowOff>894446</xdr:rowOff>
    </xdr:to>
    <xdr:pic>
      <xdr:nvPicPr>
        <xdr:cNvPr id="128" name="Picture 175">
          <a:extLst>
            <a:ext uri="{FF2B5EF4-FFF2-40B4-BE49-F238E27FC236}">
              <a16:creationId xmlns:a16="http://schemas.microsoft.com/office/drawing/2014/main" id="{00000000-0008-0000-0E00-000080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854112" y="99902962"/>
          <a:ext cx="356825" cy="346759"/>
        </a:xfrm>
        <a:prstGeom prst="rect">
          <a:avLst/>
        </a:prstGeom>
      </xdr:spPr>
    </xdr:pic>
    <xdr:clientData/>
  </xdr:twoCellAnchor>
  <xdr:twoCellAnchor editAs="oneCell">
    <xdr:from>
      <xdr:col>4</xdr:col>
      <xdr:colOff>114300</xdr:colOff>
      <xdr:row>92</xdr:row>
      <xdr:rowOff>95250</xdr:rowOff>
    </xdr:from>
    <xdr:to>
      <xdr:col>4</xdr:col>
      <xdr:colOff>474300</xdr:colOff>
      <xdr:row>92</xdr:row>
      <xdr:rowOff>455081</xdr:rowOff>
    </xdr:to>
    <xdr:pic>
      <xdr:nvPicPr>
        <xdr:cNvPr id="130" name="Picture 227">
          <a:extLst>
            <a:ext uri="{FF2B5EF4-FFF2-40B4-BE49-F238E27FC236}">
              <a16:creationId xmlns:a16="http://schemas.microsoft.com/office/drawing/2014/main" id="{00000000-0008-0000-0E00-000082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0300" y="108708825"/>
          <a:ext cx="360000" cy="345450"/>
        </a:xfrm>
        <a:prstGeom prst="rect">
          <a:avLst/>
        </a:prstGeom>
      </xdr:spPr>
    </xdr:pic>
    <xdr:clientData/>
  </xdr:twoCellAnchor>
  <xdr:twoCellAnchor editAs="oneCell">
    <xdr:from>
      <xdr:col>4</xdr:col>
      <xdr:colOff>128587</xdr:colOff>
      <xdr:row>94</xdr:row>
      <xdr:rowOff>123825</xdr:rowOff>
    </xdr:from>
    <xdr:to>
      <xdr:col>4</xdr:col>
      <xdr:colOff>485412</xdr:colOff>
      <xdr:row>94</xdr:row>
      <xdr:rowOff>474131</xdr:rowOff>
    </xdr:to>
    <xdr:pic>
      <xdr:nvPicPr>
        <xdr:cNvPr id="131" name="Picture 227">
          <a:extLst>
            <a:ext uri="{FF2B5EF4-FFF2-40B4-BE49-F238E27FC236}">
              <a16:creationId xmlns:a16="http://schemas.microsoft.com/office/drawing/2014/main" id="{00000000-0008-0000-0E00-000083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twoCellAnchor>
  <xdr:oneCellAnchor>
    <xdr:from>
      <xdr:col>4</xdr:col>
      <xdr:colOff>128587</xdr:colOff>
      <xdr:row>95</xdr:row>
      <xdr:rowOff>123825</xdr:rowOff>
    </xdr:from>
    <xdr:ext cx="360000" cy="345450"/>
    <xdr:pic>
      <xdr:nvPicPr>
        <xdr:cNvPr id="132" name="Picture 227">
          <a:extLst>
            <a:ext uri="{FF2B5EF4-FFF2-40B4-BE49-F238E27FC236}">
              <a16:creationId xmlns:a16="http://schemas.microsoft.com/office/drawing/2014/main" id="{00000000-0008-0000-0E00-000084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96</xdr:row>
      <xdr:rowOff>123825</xdr:rowOff>
    </xdr:from>
    <xdr:ext cx="360000" cy="345450"/>
    <xdr:pic>
      <xdr:nvPicPr>
        <xdr:cNvPr id="133" name="Picture 227">
          <a:extLst>
            <a:ext uri="{FF2B5EF4-FFF2-40B4-BE49-F238E27FC236}">
              <a16:creationId xmlns:a16="http://schemas.microsoft.com/office/drawing/2014/main" id="{00000000-0008-0000-0E00-000085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97</xdr:row>
      <xdr:rowOff>123825</xdr:rowOff>
    </xdr:from>
    <xdr:ext cx="360000" cy="345450"/>
    <xdr:pic>
      <xdr:nvPicPr>
        <xdr:cNvPr id="134" name="Picture 227">
          <a:extLst>
            <a:ext uri="{FF2B5EF4-FFF2-40B4-BE49-F238E27FC236}">
              <a16:creationId xmlns:a16="http://schemas.microsoft.com/office/drawing/2014/main" id="{00000000-0008-0000-0E00-000086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2328325"/>
          <a:ext cx="360000" cy="345450"/>
        </a:xfrm>
        <a:prstGeom prst="rect">
          <a:avLst/>
        </a:prstGeom>
      </xdr:spPr>
    </xdr:pic>
    <xdr:clientData/>
  </xdr:oneCellAnchor>
  <xdr:oneCellAnchor>
    <xdr:from>
      <xdr:col>4</xdr:col>
      <xdr:colOff>128587</xdr:colOff>
      <xdr:row>98</xdr:row>
      <xdr:rowOff>123825</xdr:rowOff>
    </xdr:from>
    <xdr:ext cx="360000" cy="345450"/>
    <xdr:pic>
      <xdr:nvPicPr>
        <xdr:cNvPr id="135" name="Picture 227">
          <a:extLst>
            <a:ext uri="{FF2B5EF4-FFF2-40B4-BE49-F238E27FC236}">
              <a16:creationId xmlns:a16="http://schemas.microsoft.com/office/drawing/2014/main" id="{00000000-0008-0000-0E00-000087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100</xdr:row>
      <xdr:rowOff>123825</xdr:rowOff>
    </xdr:from>
    <xdr:ext cx="360000" cy="345450"/>
    <xdr:pic>
      <xdr:nvPicPr>
        <xdr:cNvPr id="137" name="Picture 227">
          <a:extLst>
            <a:ext uri="{FF2B5EF4-FFF2-40B4-BE49-F238E27FC236}">
              <a16:creationId xmlns:a16="http://schemas.microsoft.com/office/drawing/2014/main" id="{00000000-0008-0000-0E00-000089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0318550"/>
          <a:ext cx="360000" cy="345450"/>
        </a:xfrm>
        <a:prstGeom prst="rect">
          <a:avLst/>
        </a:prstGeom>
      </xdr:spPr>
    </xdr:pic>
    <xdr:clientData/>
  </xdr:oneCellAnchor>
  <xdr:oneCellAnchor>
    <xdr:from>
      <xdr:col>4</xdr:col>
      <xdr:colOff>128587</xdr:colOff>
      <xdr:row>101</xdr:row>
      <xdr:rowOff>123825</xdr:rowOff>
    </xdr:from>
    <xdr:ext cx="360000" cy="345450"/>
    <xdr:pic>
      <xdr:nvPicPr>
        <xdr:cNvPr id="138" name="Picture 227">
          <a:extLst>
            <a:ext uri="{FF2B5EF4-FFF2-40B4-BE49-F238E27FC236}">
              <a16:creationId xmlns:a16="http://schemas.microsoft.com/office/drawing/2014/main" id="{00000000-0008-0000-0E00-00008A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12328325"/>
          <a:ext cx="360000" cy="345450"/>
        </a:xfrm>
        <a:prstGeom prst="rect">
          <a:avLst/>
        </a:prstGeom>
      </xdr:spPr>
    </xdr:pic>
    <xdr:clientData/>
  </xdr:oneCellAnchor>
  <xdr:oneCellAnchor>
    <xdr:from>
      <xdr:col>4</xdr:col>
      <xdr:colOff>128587</xdr:colOff>
      <xdr:row>102</xdr:row>
      <xdr:rowOff>123825</xdr:rowOff>
    </xdr:from>
    <xdr:ext cx="360000" cy="345450"/>
    <xdr:pic>
      <xdr:nvPicPr>
        <xdr:cNvPr id="139" name="Picture 227">
          <a:extLst>
            <a:ext uri="{FF2B5EF4-FFF2-40B4-BE49-F238E27FC236}">
              <a16:creationId xmlns:a16="http://schemas.microsoft.com/office/drawing/2014/main" id="{00000000-0008-0000-0E00-00008B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22005725"/>
          <a:ext cx="360000" cy="345450"/>
        </a:xfrm>
        <a:prstGeom prst="rect">
          <a:avLst/>
        </a:prstGeom>
      </xdr:spPr>
    </xdr:pic>
    <xdr:clientData/>
  </xdr:oneCellAnchor>
  <xdr:oneCellAnchor>
    <xdr:from>
      <xdr:col>4</xdr:col>
      <xdr:colOff>128587</xdr:colOff>
      <xdr:row>103</xdr:row>
      <xdr:rowOff>123825</xdr:rowOff>
    </xdr:from>
    <xdr:ext cx="360000" cy="345450"/>
    <xdr:pic>
      <xdr:nvPicPr>
        <xdr:cNvPr id="140" name="Picture 227">
          <a:extLst>
            <a:ext uri="{FF2B5EF4-FFF2-40B4-BE49-F238E27FC236}">
              <a16:creationId xmlns:a16="http://schemas.microsoft.com/office/drawing/2014/main" id="{00000000-0008-0000-0E00-00008C000000}"/>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4587" y="124482225"/>
          <a:ext cx="360000" cy="345450"/>
        </a:xfrm>
        <a:prstGeom prst="rect">
          <a:avLst/>
        </a:prstGeom>
      </xdr:spPr>
    </xdr:pic>
    <xdr:clientData/>
  </xdr:oneCellAnchor>
  <xdr:twoCellAnchor>
    <xdr:from>
      <xdr:col>4</xdr:col>
      <xdr:colOff>119063</xdr:colOff>
      <xdr:row>99</xdr:row>
      <xdr:rowOff>90487</xdr:rowOff>
    </xdr:from>
    <xdr:to>
      <xdr:col>4</xdr:col>
      <xdr:colOff>479063</xdr:colOff>
      <xdr:row>99</xdr:row>
      <xdr:rowOff>449658</xdr:rowOff>
    </xdr:to>
    <xdr:pic>
      <xdr:nvPicPr>
        <xdr:cNvPr id="141" name="Picture 222">
          <a:extLst>
            <a:ext uri="{FF2B5EF4-FFF2-40B4-BE49-F238E27FC236}">
              <a16:creationId xmlns:a16="http://schemas.microsoft.com/office/drawing/2014/main" id="{00000000-0008-0000-0E00-00008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835063" y="119076787"/>
          <a:ext cx="360000" cy="359171"/>
        </a:xfrm>
        <a:prstGeom prst="rect">
          <a:avLst/>
        </a:prstGeom>
      </xdr:spPr>
    </xdr:pic>
    <xdr:clientData/>
  </xdr:twoCellAnchor>
  <xdr:twoCellAnchor>
    <xdr:from>
      <xdr:col>4</xdr:col>
      <xdr:colOff>571500</xdr:colOff>
      <xdr:row>102</xdr:row>
      <xdr:rowOff>123825</xdr:rowOff>
    </xdr:from>
    <xdr:to>
      <xdr:col>4</xdr:col>
      <xdr:colOff>931500</xdr:colOff>
      <xdr:row>102</xdr:row>
      <xdr:rowOff>482996</xdr:rowOff>
    </xdr:to>
    <xdr:pic>
      <xdr:nvPicPr>
        <xdr:cNvPr id="142" name="Picture 222">
          <a:extLst>
            <a:ext uri="{FF2B5EF4-FFF2-40B4-BE49-F238E27FC236}">
              <a16:creationId xmlns:a16="http://schemas.microsoft.com/office/drawing/2014/main" id="{00000000-0008-0000-0E00-00008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287500" y="124482225"/>
          <a:ext cx="360000" cy="359171"/>
        </a:xfrm>
        <a:prstGeom prst="rect">
          <a:avLst/>
        </a:prstGeom>
      </xdr:spPr>
    </xdr:pic>
    <xdr:clientData/>
  </xdr:twoCellAnchor>
  <xdr:twoCellAnchor>
    <xdr:from>
      <xdr:col>4</xdr:col>
      <xdr:colOff>561975</xdr:colOff>
      <xdr:row>103</xdr:row>
      <xdr:rowOff>114300</xdr:rowOff>
    </xdr:from>
    <xdr:to>
      <xdr:col>4</xdr:col>
      <xdr:colOff>921975</xdr:colOff>
      <xdr:row>103</xdr:row>
      <xdr:rowOff>473471</xdr:rowOff>
    </xdr:to>
    <xdr:pic>
      <xdr:nvPicPr>
        <xdr:cNvPr id="143" name="Picture 222">
          <a:extLst>
            <a:ext uri="{FF2B5EF4-FFF2-40B4-BE49-F238E27FC236}">
              <a16:creationId xmlns:a16="http://schemas.microsoft.com/office/drawing/2014/main" id="{00000000-0008-0000-0E00-00008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277975" y="128754188"/>
          <a:ext cx="360000" cy="359171"/>
        </a:xfrm>
        <a:prstGeom prst="rect">
          <a:avLst/>
        </a:prstGeom>
      </xdr:spPr>
    </xdr:pic>
    <xdr:clientData/>
  </xdr:twoCellAnchor>
  <xdr:twoCellAnchor editAs="oneCell">
    <xdr:from>
      <xdr:col>4</xdr:col>
      <xdr:colOff>1004888</xdr:colOff>
      <xdr:row>103</xdr:row>
      <xdr:rowOff>119062</xdr:rowOff>
    </xdr:from>
    <xdr:to>
      <xdr:col>4</xdr:col>
      <xdr:colOff>1361713</xdr:colOff>
      <xdr:row>103</xdr:row>
      <xdr:rowOff>473827</xdr:rowOff>
    </xdr:to>
    <xdr:pic>
      <xdr:nvPicPr>
        <xdr:cNvPr id="144" name="Picture 262">
          <a:extLst>
            <a:ext uri="{FF2B5EF4-FFF2-40B4-BE49-F238E27FC236}">
              <a16:creationId xmlns:a16="http://schemas.microsoft.com/office/drawing/2014/main" id="{00000000-0008-0000-0E00-000090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888" y="128758950"/>
          <a:ext cx="360000" cy="346734"/>
        </a:xfrm>
        <a:prstGeom prst="rect">
          <a:avLst/>
        </a:prstGeom>
      </xdr:spPr>
    </xdr:pic>
    <xdr:clientData/>
  </xdr:twoCellAnchor>
  <xdr:twoCellAnchor editAs="oneCell">
    <xdr:from>
      <xdr:col>4</xdr:col>
      <xdr:colOff>1033462</xdr:colOff>
      <xdr:row>102</xdr:row>
      <xdr:rowOff>133350</xdr:rowOff>
    </xdr:from>
    <xdr:to>
      <xdr:col>4</xdr:col>
      <xdr:colOff>1393462</xdr:colOff>
      <xdr:row>102</xdr:row>
      <xdr:rowOff>494465</xdr:rowOff>
    </xdr:to>
    <xdr:pic>
      <xdr:nvPicPr>
        <xdr:cNvPr id="145" name="Picture 262">
          <a:extLst>
            <a:ext uri="{FF2B5EF4-FFF2-40B4-BE49-F238E27FC236}">
              <a16:creationId xmlns:a16="http://schemas.microsoft.com/office/drawing/2014/main" id="{00000000-0008-0000-0E00-000091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49462" y="124491750"/>
          <a:ext cx="360000" cy="346734"/>
        </a:xfrm>
        <a:prstGeom prst="rect">
          <a:avLst/>
        </a:prstGeom>
      </xdr:spPr>
    </xdr:pic>
    <xdr:clientData/>
  </xdr:twoCellAnchor>
  <xdr:twoCellAnchor editAs="oneCell">
    <xdr:from>
      <xdr:col>4</xdr:col>
      <xdr:colOff>590550</xdr:colOff>
      <xdr:row>97</xdr:row>
      <xdr:rowOff>114300</xdr:rowOff>
    </xdr:from>
    <xdr:to>
      <xdr:col>4</xdr:col>
      <xdr:colOff>950550</xdr:colOff>
      <xdr:row>97</xdr:row>
      <xdr:rowOff>475415</xdr:rowOff>
    </xdr:to>
    <xdr:pic>
      <xdr:nvPicPr>
        <xdr:cNvPr id="146" name="Picture 262">
          <a:extLst>
            <a:ext uri="{FF2B5EF4-FFF2-40B4-BE49-F238E27FC236}">
              <a16:creationId xmlns:a16="http://schemas.microsoft.com/office/drawing/2014/main" id="{00000000-0008-0000-0E00-000092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06550" y="116252625"/>
          <a:ext cx="360000" cy="346734"/>
        </a:xfrm>
        <a:prstGeom prst="rect">
          <a:avLst/>
        </a:prstGeom>
      </xdr:spPr>
    </xdr:pic>
    <xdr:clientData/>
  </xdr:twoCellAnchor>
  <xdr:twoCellAnchor>
    <xdr:from>
      <xdr:col>4</xdr:col>
      <xdr:colOff>1038225</xdr:colOff>
      <xdr:row>116</xdr:row>
      <xdr:rowOff>57151</xdr:rowOff>
    </xdr:from>
    <xdr:to>
      <xdr:col>4</xdr:col>
      <xdr:colOff>1398225</xdr:colOff>
      <xdr:row>116</xdr:row>
      <xdr:rowOff>419101</xdr:rowOff>
    </xdr:to>
    <xdr:pic>
      <xdr:nvPicPr>
        <xdr:cNvPr id="147" name="Picture 246">
          <a:extLst>
            <a:ext uri="{FF2B5EF4-FFF2-40B4-BE49-F238E27FC236}">
              <a16:creationId xmlns:a16="http://schemas.microsoft.com/office/drawing/2014/main" id="{00000000-0008-0000-0E00-00009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54225" y="140117514"/>
          <a:ext cx="360000" cy="361950"/>
        </a:xfrm>
        <a:prstGeom prst="rect">
          <a:avLst/>
        </a:prstGeom>
      </xdr:spPr>
    </xdr:pic>
    <xdr:clientData/>
  </xdr:twoCellAnchor>
  <xdr:twoCellAnchor>
    <xdr:from>
      <xdr:col>4</xdr:col>
      <xdr:colOff>585788</xdr:colOff>
      <xdr:row>118</xdr:row>
      <xdr:rowOff>71438</xdr:rowOff>
    </xdr:from>
    <xdr:to>
      <xdr:col>4</xdr:col>
      <xdr:colOff>945788</xdr:colOff>
      <xdr:row>118</xdr:row>
      <xdr:rowOff>433388</xdr:rowOff>
    </xdr:to>
    <xdr:pic>
      <xdr:nvPicPr>
        <xdr:cNvPr id="148" name="Picture 246">
          <a:extLst>
            <a:ext uri="{FF2B5EF4-FFF2-40B4-BE49-F238E27FC236}">
              <a16:creationId xmlns:a16="http://schemas.microsoft.com/office/drawing/2014/main" id="{00000000-0008-0000-0E00-00009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301788" y="141884401"/>
          <a:ext cx="360000" cy="361950"/>
        </a:xfrm>
        <a:prstGeom prst="rect">
          <a:avLst/>
        </a:prstGeom>
      </xdr:spPr>
    </xdr:pic>
    <xdr:clientData/>
  </xdr:twoCellAnchor>
  <xdr:oneCellAnchor>
    <xdr:from>
      <xdr:col>4</xdr:col>
      <xdr:colOff>85725</xdr:colOff>
      <xdr:row>128</xdr:row>
      <xdr:rowOff>71438</xdr:rowOff>
    </xdr:from>
    <xdr:ext cx="353650" cy="360792"/>
    <xdr:pic>
      <xdr:nvPicPr>
        <xdr:cNvPr id="149" name="Picture 271">
          <a:extLst>
            <a:ext uri="{FF2B5EF4-FFF2-40B4-BE49-F238E27FC236}">
              <a16:creationId xmlns:a16="http://schemas.microsoft.com/office/drawing/2014/main" id="{00000000-0008-0000-0E00-000095000000}"/>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01725" y="153971626"/>
          <a:ext cx="353650" cy="360792"/>
        </a:xfrm>
        <a:prstGeom prst="rect">
          <a:avLst/>
        </a:prstGeom>
      </xdr:spPr>
    </xdr:pic>
    <xdr:clientData/>
  </xdr:oneCellAnchor>
  <xdr:twoCellAnchor>
    <xdr:from>
      <xdr:col>4</xdr:col>
      <xdr:colOff>85725</xdr:colOff>
      <xdr:row>130</xdr:row>
      <xdr:rowOff>85725</xdr:rowOff>
    </xdr:from>
    <xdr:to>
      <xdr:col>4</xdr:col>
      <xdr:colOff>445725</xdr:colOff>
      <xdr:row>130</xdr:row>
      <xdr:rowOff>450056</xdr:rowOff>
    </xdr:to>
    <xdr:pic>
      <xdr:nvPicPr>
        <xdr:cNvPr id="150" name="Picture 172">
          <a:extLst>
            <a:ext uri="{FF2B5EF4-FFF2-40B4-BE49-F238E27FC236}">
              <a16:creationId xmlns:a16="http://schemas.microsoft.com/office/drawing/2014/main" id="{00000000-0008-0000-0E00-00009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801725" y="155033663"/>
          <a:ext cx="360000" cy="3643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2362200</xdr:colOff>
      <xdr:row>0</xdr:row>
      <xdr:rowOff>180972</xdr:rowOff>
    </xdr:from>
    <xdr:to>
      <xdr:col>3</xdr:col>
      <xdr:colOff>3989293</xdr:colOff>
      <xdr:row>3</xdr:row>
      <xdr:rowOff>4397</xdr:rowOff>
    </xdr:to>
    <xdr:sp macro="" textlink="">
      <xdr:nvSpPr>
        <xdr:cNvPr id="4" name="TextBox 10">
          <a:hlinkClick xmlns:r="http://schemas.openxmlformats.org/officeDocument/2006/relationships" r:id="rId1"/>
          <a:extLst>
            <a:ext uri="{FF2B5EF4-FFF2-40B4-BE49-F238E27FC236}">
              <a16:creationId xmlns:a16="http://schemas.microsoft.com/office/drawing/2014/main" id="{00000000-0008-0000-0F00-000004000000}"/>
            </a:ext>
          </a:extLst>
        </xdr:cNvPr>
        <xdr:cNvSpPr txBox="1"/>
      </xdr:nvSpPr>
      <xdr:spPr>
        <a:xfrm>
          <a:off x="5662613" y="180972"/>
          <a:ext cx="1627093"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47625</xdr:colOff>
      <xdr:row>1</xdr:row>
      <xdr:rowOff>57150</xdr:rowOff>
    </xdr:from>
    <xdr:to>
      <xdr:col>2</xdr:col>
      <xdr:colOff>1494037</xdr:colOff>
      <xdr:row>2</xdr:row>
      <xdr:rowOff>131350</xdr:rowOff>
    </xdr:to>
    <xdr:pic>
      <xdr:nvPicPr>
        <xdr:cNvPr id="13" name="Picture 828">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2925" y="238125"/>
          <a:ext cx="1935361" cy="255175"/>
        </a:xfrm>
        <a:prstGeom prst="rect">
          <a:avLst/>
        </a:prstGeom>
      </xdr:spPr>
    </xdr:pic>
    <xdr:clientData/>
  </xdr:twoCellAnchor>
  <xdr:twoCellAnchor>
    <xdr:from>
      <xdr:col>0</xdr:col>
      <xdr:colOff>476250</xdr:colOff>
      <xdr:row>6</xdr:row>
      <xdr:rowOff>31751</xdr:rowOff>
    </xdr:from>
    <xdr:to>
      <xdr:col>4</xdr:col>
      <xdr:colOff>2472765</xdr:colOff>
      <xdr:row>12</xdr:row>
      <xdr:rowOff>104775</xdr:rowOff>
    </xdr:to>
    <xdr:sp macro="" textlink="">
      <xdr:nvSpPr>
        <xdr:cNvPr id="800" name="TextBox 10">
          <a:extLst>
            <a:ext uri="{FF2B5EF4-FFF2-40B4-BE49-F238E27FC236}">
              <a16:creationId xmlns:a16="http://schemas.microsoft.com/office/drawing/2014/main" id="{00000000-0008-0000-0F00-000020030000}"/>
            </a:ext>
          </a:extLst>
        </xdr:cNvPr>
        <xdr:cNvSpPr txBox="1"/>
      </xdr:nvSpPr>
      <xdr:spPr>
        <a:xfrm>
          <a:off x="476250" y="1212851"/>
          <a:ext cx="10021328" cy="1158874"/>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900">
              <a:solidFill>
                <a:schemeClr val="tx1"/>
              </a:solidFill>
              <a:effectLst/>
              <a:latin typeface="+mn-lt"/>
              <a:ea typeface="+mn-ea"/>
              <a:cs typeface="+mn-cs"/>
            </a:rPr>
            <a:t>The ISSB</a:t>
          </a:r>
          <a:r>
            <a:rPr lang="en-AU" sz="900" baseline="0">
              <a:solidFill>
                <a:schemeClr val="tx1"/>
              </a:solidFill>
              <a:effectLst/>
              <a:latin typeface="+mn-lt"/>
              <a:ea typeface="+mn-ea"/>
              <a:cs typeface="+mn-cs"/>
            </a:rPr>
            <a:t> (part of </a:t>
          </a:r>
          <a:r>
            <a:rPr lang="en-AU" sz="900">
              <a:solidFill>
                <a:schemeClr val="tx1"/>
              </a:solidFill>
              <a:effectLst/>
              <a:latin typeface="+mn-lt"/>
              <a:ea typeface="+mn-ea"/>
              <a:cs typeface="+mn-cs"/>
            </a:rPr>
            <a:t>IFRS Foundation) </a:t>
          </a:r>
          <a:r>
            <a:rPr lang="en-AU" sz="900" baseline="0">
              <a:solidFill>
                <a:schemeClr val="tx1"/>
              </a:solidFill>
              <a:effectLst/>
              <a:latin typeface="+mn-lt"/>
              <a:ea typeface="+mn-ea"/>
              <a:cs typeface="+mn-cs"/>
            </a:rPr>
            <a:t>published sustainability standards in June 2023, </a:t>
          </a:r>
          <a:r>
            <a:rPr lang="en-AU" sz="900">
              <a:solidFill>
                <a:schemeClr val="tx1"/>
              </a:solidFill>
              <a:effectLst/>
              <a:latin typeface="+mn-lt"/>
              <a:ea typeface="+mn-ea"/>
              <a:cs typeface="+mn-cs"/>
            </a:rPr>
            <a:t>S1: General Requirements for Disclosure of Sustainability-related Financial Information and S2: Climate-related Disclosures</a:t>
          </a:r>
          <a:r>
            <a:rPr lang="en-AU" sz="900" baseline="0">
              <a:solidFill>
                <a:schemeClr val="tx1"/>
              </a:solidFill>
              <a:effectLst/>
              <a:latin typeface="+mn-lt"/>
              <a:ea typeface="+mn-ea"/>
              <a:cs typeface="+mn-cs"/>
            </a:rPr>
            <a:t>. As part of this change, the </a:t>
          </a:r>
          <a:r>
            <a:rPr lang="en-AU" sz="900">
              <a:solidFill>
                <a:schemeClr val="tx1"/>
              </a:solidFill>
              <a:effectLst/>
              <a:latin typeface="+mn-lt"/>
              <a:ea typeface="+mn-ea"/>
              <a:cs typeface="+mn-cs"/>
            </a:rPr>
            <a:t>Task Force on Climate-related Financial Disclosures (TCFD) recommendations</a:t>
          </a:r>
          <a:r>
            <a:rPr lang="en-AU" sz="900" baseline="0">
              <a:solidFill>
                <a:schemeClr val="tx1"/>
              </a:solidFill>
              <a:effectLst/>
              <a:latin typeface="+mn-lt"/>
              <a:ea typeface="+mn-ea"/>
              <a:cs typeface="+mn-cs"/>
            </a:rPr>
            <a:t> have now been absorbed within the </a:t>
          </a:r>
          <a:r>
            <a:rPr lang="en-AU" sz="900">
              <a:solidFill>
                <a:schemeClr val="tx1"/>
              </a:solidFill>
              <a:effectLst/>
              <a:latin typeface="+mn-lt"/>
              <a:ea typeface="+mn-ea"/>
              <a:cs typeface="+mn-cs"/>
            </a:rPr>
            <a:t>S2 Climate-related Disclosures.</a:t>
          </a:r>
        </a:p>
        <a:p>
          <a:pPr marL="0" marR="0" lvl="0" indent="0" defTabSz="914400" eaLnBrk="1" fontAlgn="auto" latinLnBrk="0" hangingPunct="1">
            <a:lnSpc>
              <a:spcPct val="100000"/>
            </a:lnSpc>
            <a:spcBef>
              <a:spcPts val="0"/>
            </a:spcBef>
            <a:spcAft>
              <a:spcPts val="0"/>
            </a:spcAft>
            <a:buClrTx/>
            <a:buSzTx/>
            <a:buFontTx/>
            <a:buNone/>
            <a:tabLst/>
            <a:defRPr/>
          </a:pPr>
          <a:endParaRPr lang="en-AU" sz="9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900">
              <a:solidFill>
                <a:schemeClr val="tx1"/>
              </a:solidFill>
              <a:effectLst/>
              <a:latin typeface="+mn-lt"/>
              <a:ea typeface="+mn-ea"/>
              <a:cs typeface="+mn-cs"/>
            </a:rPr>
            <a:t>Westpac has been reporting aligned the TCFD recommendations since 2017 </a:t>
          </a:r>
          <a:r>
            <a:rPr lang="en-AU" sz="900" baseline="0">
              <a:solidFill>
                <a:schemeClr val="tx1"/>
              </a:solidFill>
              <a:effectLst/>
              <a:latin typeface="+mn-lt"/>
              <a:ea typeface="+mn-ea"/>
              <a:cs typeface="+mn-cs"/>
            </a:rPr>
            <a:t>and as a result, Westpac's climate reporting is broadly aligned with IFRS S2</a:t>
          </a:r>
          <a:r>
            <a:rPr lang="en-AU" sz="900">
              <a:solidFill>
                <a:schemeClr val="tx1"/>
              </a:solidFill>
              <a:effectLst/>
              <a:latin typeface="+mn-lt"/>
              <a:ea typeface="+mn-ea"/>
              <a:cs typeface="+mn-cs"/>
            </a:rPr>
            <a:t>. </a:t>
          </a:r>
          <a:br>
            <a:rPr lang="en-AU" sz="900">
              <a:solidFill>
                <a:schemeClr val="tx1"/>
              </a:solidFill>
              <a:effectLst/>
              <a:latin typeface="+mn-lt"/>
              <a:ea typeface="+mn-ea"/>
              <a:cs typeface="+mn-cs"/>
            </a:rPr>
          </a:br>
          <a:br>
            <a:rPr lang="en-AU" sz="900">
              <a:solidFill>
                <a:schemeClr val="tx1"/>
              </a:solidFill>
              <a:effectLst/>
              <a:latin typeface="+mn-lt"/>
              <a:ea typeface="+mn-ea"/>
              <a:cs typeface="+mn-cs"/>
            </a:rPr>
          </a:br>
          <a:r>
            <a:rPr lang="en-AU" sz="900">
              <a:solidFill>
                <a:schemeClr val="tx1"/>
              </a:solidFill>
              <a:effectLst/>
              <a:latin typeface="+mn-lt"/>
              <a:ea typeface="+mn-ea"/>
              <a:cs typeface="+mn-cs"/>
            </a:rPr>
            <a:t>IFRS S1</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sets out recommendation</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for disclosure of general</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sustainability-related risks and opportunities. We do fully</a:t>
          </a:r>
          <a:r>
            <a:rPr lang="en-AU" sz="900" baseline="0">
              <a:solidFill>
                <a:schemeClr val="tx1"/>
              </a:solidFill>
              <a:effectLst/>
              <a:latin typeface="+mn-lt"/>
              <a:ea typeface="+mn-ea"/>
              <a:cs typeface="+mn-cs"/>
            </a:rPr>
            <a:t> meet the S1 &amp; S2 and we will look to enhance our disclosure in future periods</a:t>
          </a:r>
          <a:r>
            <a:rPr lang="en-AU" sz="900">
              <a:solidFill>
                <a:schemeClr val="tx1"/>
              </a:solidFill>
              <a:effectLst/>
              <a:latin typeface="+mn-lt"/>
              <a:ea typeface="+mn-ea"/>
              <a:cs typeface="+mn-cs"/>
            </a:rPr>
            <a:t>.</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The tables below describes our alignment to IFRS's S1 &amp; S2 Standards. </a:t>
          </a:r>
        </a:p>
      </xdr:txBody>
    </xdr:sp>
    <xdr:clientData/>
  </xdr:twoCellAnchor>
  <xdr:twoCellAnchor>
    <xdr:from>
      <xdr:col>3</xdr:col>
      <xdr:colOff>4055125</xdr:colOff>
      <xdr:row>1</xdr:row>
      <xdr:rowOff>5603</xdr:rowOff>
    </xdr:from>
    <xdr:to>
      <xdr:col>4</xdr:col>
      <xdr:colOff>771846</xdr:colOff>
      <xdr:row>3</xdr:row>
      <xdr:rowOff>10003</xdr:rowOff>
    </xdr:to>
    <xdr:sp macro="" textlink="">
      <xdr:nvSpPr>
        <xdr:cNvPr id="2" name="TextBox 1">
          <a:hlinkClick xmlns:r="http://schemas.openxmlformats.org/officeDocument/2006/relationships" r:id="rId3"/>
          <a:extLst>
            <a:ext uri="{FF2B5EF4-FFF2-40B4-BE49-F238E27FC236}">
              <a16:creationId xmlns:a16="http://schemas.microsoft.com/office/drawing/2014/main" id="{00000000-0008-0000-0F00-000002000000}"/>
            </a:ext>
          </a:extLst>
        </xdr:cNvPr>
        <xdr:cNvSpPr txBox="1"/>
      </xdr:nvSpPr>
      <xdr:spPr>
        <a:xfrm>
          <a:off x="7355538" y="186578"/>
          <a:ext cx="1441121"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4</xdr:col>
      <xdr:colOff>842674</xdr:colOff>
      <xdr:row>1</xdr:row>
      <xdr:rowOff>0</xdr:rowOff>
    </xdr:from>
    <xdr:to>
      <xdr:col>4</xdr:col>
      <xdr:colOff>2405170</xdr:colOff>
      <xdr:row>3</xdr:row>
      <xdr:rowOff>4400</xdr:rowOff>
    </xdr:to>
    <xdr:sp macro="" textlink="">
      <xdr:nvSpPr>
        <xdr:cNvPr id="3" name="TextBox 10">
          <a:hlinkClick xmlns:r="http://schemas.openxmlformats.org/officeDocument/2006/relationships" r:id="rId4"/>
          <a:extLst>
            <a:ext uri="{FF2B5EF4-FFF2-40B4-BE49-F238E27FC236}">
              <a16:creationId xmlns:a16="http://schemas.microsoft.com/office/drawing/2014/main" id="{00000000-0008-0000-0F00-000003000000}"/>
            </a:ext>
          </a:extLst>
        </xdr:cNvPr>
        <xdr:cNvSpPr txBox="1"/>
      </xdr:nvSpPr>
      <xdr:spPr>
        <a:xfrm>
          <a:off x="8867487" y="180975"/>
          <a:ext cx="1562496"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2336800</xdr:colOff>
      <xdr:row>1</xdr:row>
      <xdr:rowOff>9523</xdr:rowOff>
    </xdr:from>
    <xdr:to>
      <xdr:col>3</xdr:col>
      <xdr:colOff>3899296</xdr:colOff>
      <xdr:row>3</xdr:row>
      <xdr:rowOff>13923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8080375" y="190498"/>
          <a:ext cx="1562496"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850900</xdr:colOff>
      <xdr:row>1</xdr:row>
      <xdr:rowOff>9523</xdr:rowOff>
    </xdr:from>
    <xdr:to>
      <xdr:col>3</xdr:col>
      <xdr:colOff>2290900</xdr:colOff>
      <xdr:row>3</xdr:row>
      <xdr:rowOff>13923</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000-000003000000}"/>
            </a:ext>
          </a:extLst>
        </xdr:cNvPr>
        <xdr:cNvSpPr txBox="1"/>
      </xdr:nvSpPr>
      <xdr:spPr>
        <a:xfrm>
          <a:off x="6594475"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2851897</xdr:colOff>
      <xdr:row>1</xdr:row>
      <xdr:rowOff>9523</xdr:rowOff>
    </xdr:from>
    <xdr:to>
      <xdr:col>3</xdr:col>
      <xdr:colOff>805000</xdr:colOff>
      <xdr:row>3</xdr:row>
      <xdr:rowOff>13923</xdr:rowOff>
    </xdr:to>
    <xdr:sp macro="" textlink="">
      <xdr:nvSpPr>
        <xdr:cNvPr id="4" name="TextBox 10">
          <a:hlinkClick xmlns:r="http://schemas.openxmlformats.org/officeDocument/2006/relationships" r:id="rId3"/>
          <a:extLst>
            <a:ext uri="{FF2B5EF4-FFF2-40B4-BE49-F238E27FC236}">
              <a16:creationId xmlns:a16="http://schemas.microsoft.com/office/drawing/2014/main" id="{00000000-0008-0000-1000-000004000000}"/>
            </a:ext>
          </a:extLst>
        </xdr:cNvPr>
        <xdr:cNvSpPr txBox="1"/>
      </xdr:nvSpPr>
      <xdr:spPr>
        <a:xfrm>
          <a:off x="14685309" y="188817"/>
          <a:ext cx="1779912" cy="36298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oneCellAnchor>
    <xdr:from>
      <xdr:col>1</xdr:col>
      <xdr:colOff>0</xdr:colOff>
      <xdr:row>1</xdr:row>
      <xdr:rowOff>0</xdr:rowOff>
    </xdr:from>
    <xdr:ext cx="1935361" cy="253494"/>
    <xdr:pic>
      <xdr:nvPicPr>
        <xdr:cNvPr id="8" name="Picture 828">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5" y="180975"/>
          <a:ext cx="1939282" cy="255175"/>
        </a:xfrm>
        <a:prstGeom prst="rect">
          <a:avLst/>
        </a:prstGeom>
      </xdr:spPr>
    </xdr:pic>
    <xdr:clientData/>
  </xdr:oneCellAnchor>
  <xdr:twoCellAnchor>
    <xdr:from>
      <xdr:col>1</xdr:col>
      <xdr:colOff>216</xdr:colOff>
      <xdr:row>6</xdr:row>
      <xdr:rowOff>92820</xdr:rowOff>
    </xdr:from>
    <xdr:to>
      <xdr:col>3</xdr:col>
      <xdr:colOff>3818591</xdr:colOff>
      <xdr:row>11</xdr:row>
      <xdr:rowOff>179294</xdr:rowOff>
    </xdr:to>
    <xdr:sp macro="" textlink="">
      <xdr:nvSpPr>
        <xdr:cNvPr id="5" name="TextBox 10">
          <a:extLst>
            <a:ext uri="{FF2B5EF4-FFF2-40B4-BE49-F238E27FC236}">
              <a16:creationId xmlns:a16="http://schemas.microsoft.com/office/drawing/2014/main" id="{00000000-0008-0000-1000-000005000000}"/>
            </a:ext>
          </a:extLst>
        </xdr:cNvPr>
        <xdr:cNvSpPr txBox="1"/>
      </xdr:nvSpPr>
      <xdr:spPr>
        <a:xfrm>
          <a:off x="493275" y="1168585"/>
          <a:ext cx="9466140" cy="110620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r>
            <a:rPr lang="en-AU" sz="900">
              <a:solidFill>
                <a:schemeClr val="tx1"/>
              </a:solidFill>
              <a:effectLst/>
              <a:latin typeface="+mn-lt"/>
              <a:ea typeface="+mn-ea"/>
              <a:cs typeface="+mn-cs"/>
            </a:rPr>
            <a:t>During 2024, the Financial Stability Board announced that the work of the TCFD had been completed, and the TCFD recommendations have now been incorporated into the International Sustainability Standards Board (ISSB) sustainability</a:t>
          </a:r>
          <a:r>
            <a:rPr lang="en-AU" sz="900" baseline="0">
              <a:solidFill>
                <a:schemeClr val="tx1"/>
              </a:solidFill>
              <a:effectLst/>
              <a:latin typeface="+mn-lt"/>
              <a:ea typeface="+mn-ea"/>
              <a:cs typeface="+mn-cs"/>
            </a:rPr>
            <a:t> standards, IFRS S1 and S2</a:t>
          </a:r>
          <a:r>
            <a:rPr lang="en-AU" sz="900">
              <a:solidFill>
                <a:schemeClr val="tx1"/>
              </a:solidFill>
              <a:effectLst/>
              <a:latin typeface="+mn-lt"/>
              <a:ea typeface="+mn-ea"/>
              <a:cs typeface="+mn-cs"/>
            </a:rPr>
            <a:t>. A </a:t>
          </a:r>
          <a:r>
            <a:rPr lang="en-AU" sz="900" baseline="0">
              <a:solidFill>
                <a:schemeClr val="tx1"/>
              </a:solidFill>
              <a:effectLst/>
              <a:latin typeface="+mn-lt"/>
              <a:ea typeface="+mn-ea"/>
              <a:cs typeface="+mn-cs"/>
            </a:rPr>
            <a:t>comparison of the TCFD recommendations and ISSB can be found on the IFRS website </a:t>
          </a:r>
          <a:r>
            <a:rPr lang="en-AU" sz="900">
              <a:solidFill>
                <a:schemeClr val="tx1"/>
              </a:solidFill>
              <a:hlinkClick xmlns:r="http://schemas.openxmlformats.org/officeDocument/2006/relationships" r:id="">
                <a:extLst>
                  <a:ext uri="{A12FA001-AC4F-418D-AE19-62706E023703}">
                    <ahyp:hlinkClr xmlns:ahyp="http://schemas.microsoft.com/office/drawing/2018/hyperlinkcolor" val="tx"/>
                  </a:ext>
                </a:extLst>
              </a:hlinkClick>
            </a:rPr>
            <a:t>ifrs-s2-comparison-tcfd-july2023.pdf</a:t>
          </a:r>
          <a:r>
            <a:rPr lang="en-AU" sz="900" baseline="0">
              <a:solidFill>
                <a:schemeClr val="tx1"/>
              </a:solidFill>
              <a:effectLst/>
              <a:latin typeface="+mn-lt"/>
              <a:ea typeface="+mn-ea"/>
              <a:cs typeface="+mn-cs"/>
            </a:rPr>
            <a:t>.</a:t>
          </a:r>
          <a:r>
            <a:rPr lang="en-AU" sz="900">
              <a:solidFill>
                <a:schemeClr val="tx1"/>
              </a:solidFill>
              <a:effectLst/>
              <a:latin typeface="+mn-lt"/>
              <a:ea typeface="+mn-ea"/>
              <a:cs typeface="+mn-cs"/>
            </a:rPr>
            <a:t> As a result we are no</a:t>
          </a:r>
          <a:r>
            <a:rPr lang="en-AU" sz="900" baseline="0">
              <a:solidFill>
                <a:schemeClr val="tx1"/>
              </a:solidFill>
              <a:effectLst/>
              <a:latin typeface="+mn-lt"/>
              <a:ea typeface="+mn-ea"/>
              <a:cs typeface="+mn-cs"/>
            </a:rPr>
            <a:t> longer reporting our alignment against the TCFD and expect to discontinue this tab next year. </a:t>
          </a:r>
          <a:endParaRPr lang="en-AU" sz="900">
            <a:solidFill>
              <a:schemeClr val="tx1"/>
            </a:solidFill>
            <a:effectLst/>
            <a:latin typeface="+mn-lt"/>
            <a:ea typeface="+mn-ea"/>
            <a:cs typeface="+mn-cs"/>
          </a:endParaRPr>
        </a:p>
        <a:p>
          <a:pPr>
            <a:spcBef>
              <a:spcPts val="0"/>
            </a:spcBef>
            <a:spcAft>
              <a:spcPts val="0"/>
            </a:spcAft>
          </a:pPr>
          <a:endParaRPr lang="en-AU" sz="900">
            <a:solidFill>
              <a:schemeClr val="tx1"/>
            </a:solidFill>
            <a:effectLst/>
            <a:latin typeface="+mn-lt"/>
            <a:ea typeface="+mn-ea"/>
            <a:cs typeface="+mn-cs"/>
          </a:endParaRPr>
        </a:p>
        <a:p>
          <a:pPr>
            <a:spcBef>
              <a:spcPts val="0"/>
            </a:spcBef>
            <a:spcAft>
              <a:spcPts val="0"/>
            </a:spcAft>
          </a:pPr>
          <a:r>
            <a:rPr lang="en-AU" sz="900">
              <a:solidFill>
                <a:schemeClr val="tx1"/>
              </a:solidFill>
              <a:effectLst/>
              <a:latin typeface="+mn-lt"/>
              <a:ea typeface="+mn-ea"/>
              <a:cs typeface="+mn-cs"/>
            </a:rPr>
            <a:t>Westpac has been reporting inline</a:t>
          </a:r>
          <a:r>
            <a:rPr lang="en-AU" sz="900" baseline="0">
              <a:solidFill>
                <a:schemeClr val="tx1"/>
              </a:solidFill>
              <a:effectLst/>
              <a:latin typeface="+mn-lt"/>
              <a:ea typeface="+mn-ea"/>
              <a:cs typeface="+mn-cs"/>
            </a:rPr>
            <a:t> with</a:t>
          </a:r>
          <a:r>
            <a:rPr lang="en-AU" sz="900">
              <a:solidFill>
                <a:schemeClr val="tx1"/>
              </a:solidFill>
              <a:effectLst/>
              <a:latin typeface="+mn-lt"/>
              <a:ea typeface="+mn-ea"/>
              <a:cs typeface="+mn-cs"/>
            </a:rPr>
            <a:t> the TCFD recommendations since 2017 and as a result, Westpac's climate reporting covers aspects of IFRS</a:t>
          </a:r>
          <a:r>
            <a:rPr lang="en-AU" sz="900" baseline="0">
              <a:solidFill>
                <a:schemeClr val="tx1"/>
              </a:solidFill>
              <a:effectLst/>
              <a:latin typeface="+mn-lt"/>
              <a:ea typeface="+mn-ea"/>
              <a:cs typeface="+mn-cs"/>
            </a:rPr>
            <a:t> S1 &amp; S2. Refer to the ISSB tab for more information.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10582</xdr:colOff>
      <xdr:row>7</xdr:row>
      <xdr:rowOff>33867</xdr:rowOff>
    </xdr:from>
    <xdr:to>
      <xdr:col>6</xdr:col>
      <xdr:colOff>636512</xdr:colOff>
      <xdr:row>11</xdr:row>
      <xdr:rowOff>79376</xdr:rowOff>
    </xdr:to>
    <xdr:sp macro="" textlink="">
      <xdr:nvSpPr>
        <xdr:cNvPr id="10" name="TextBox 10">
          <a:extLst>
            <a:ext uri="{FF2B5EF4-FFF2-40B4-BE49-F238E27FC236}">
              <a16:creationId xmlns:a16="http://schemas.microsoft.com/office/drawing/2014/main" id="{00000000-0008-0000-1100-00000A000000}"/>
            </a:ext>
          </a:extLst>
        </xdr:cNvPr>
        <xdr:cNvSpPr txBox="1"/>
      </xdr:nvSpPr>
      <xdr:spPr>
        <a:xfrm>
          <a:off x="513291" y="1367367"/>
          <a:ext cx="8066013" cy="722842"/>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r>
            <a:rPr lang="en-AU" sz="900">
              <a:solidFill>
                <a:sysClr val="windowText" lastClr="000000"/>
              </a:solidFill>
              <a:effectLst/>
              <a:latin typeface="+mn-lt"/>
              <a:ea typeface="+mn-ea"/>
              <a:cs typeface="+mn-cs"/>
            </a:rPr>
            <a:t>The table below describes our alignment to the Sustainability Accounting Standards Board (SASB) standard, version 2023-12, set for Commercial Banks, Consumer Finance and Mortgage Finance industries.</a:t>
          </a:r>
          <a:br>
            <a:rPr lang="en-AU" sz="900">
              <a:solidFill>
                <a:sysClr val="windowText" lastClr="000000"/>
              </a:solidFill>
              <a:effectLst/>
              <a:latin typeface="+mn-lt"/>
              <a:ea typeface="+mn-ea"/>
              <a:cs typeface="+mn-cs"/>
            </a:rPr>
          </a:br>
          <a:endParaRPr lang="en-AU" sz="900">
            <a:solidFill>
              <a:sysClr val="windowText" lastClr="000000"/>
            </a:solidFill>
            <a:effectLst/>
            <a:latin typeface="+mn-lt"/>
            <a:ea typeface="+mn-ea"/>
            <a:cs typeface="+mn-cs"/>
          </a:endParaRPr>
        </a:p>
        <a:p>
          <a:pPr>
            <a:spcAft>
              <a:spcPts val="500"/>
            </a:spcAft>
          </a:pPr>
          <a:r>
            <a:rPr lang="en-AU" sz="900">
              <a:solidFill>
                <a:sysClr val="windowText" lastClr="000000"/>
              </a:solidFill>
              <a:effectLst/>
              <a:latin typeface="+mn-lt"/>
              <a:ea typeface="+mn-ea"/>
              <a:cs typeface="+mn-cs"/>
            </a:rPr>
            <a:t>As SASB are US based Standards, some of the metrics do not naturally apply or we have translated the meaning of some of the metrics into local terms.</a:t>
          </a:r>
        </a:p>
      </xdr:txBody>
    </xdr:sp>
    <xdr:clientData/>
  </xdr:twoCellAnchor>
  <xdr:twoCellAnchor>
    <xdr:from>
      <xdr:col>5</xdr:col>
      <xdr:colOff>635000</xdr:colOff>
      <xdr:row>1</xdr:row>
      <xdr:rowOff>9523</xdr:rowOff>
    </xdr:from>
    <xdr:to>
      <xdr:col>6</xdr:col>
      <xdr:colOff>642937</xdr:colOff>
      <xdr:row>3</xdr:row>
      <xdr:rowOff>13923</xdr:rowOff>
    </xdr:to>
    <xdr:sp macro="" textlink="">
      <xdr:nvSpPr>
        <xdr:cNvPr id="3" name="TextBox 10">
          <a:hlinkClick xmlns:r="http://schemas.openxmlformats.org/officeDocument/2006/relationships" r:id="rId1"/>
          <a:extLst>
            <a:ext uri="{FF2B5EF4-FFF2-40B4-BE49-F238E27FC236}">
              <a16:creationId xmlns:a16="http://schemas.microsoft.com/office/drawing/2014/main" id="{00000000-0008-0000-1100-000003000000}"/>
            </a:ext>
          </a:extLst>
        </xdr:cNvPr>
        <xdr:cNvSpPr txBox="1"/>
      </xdr:nvSpPr>
      <xdr:spPr>
        <a:xfrm>
          <a:off x="7040563" y="190498"/>
          <a:ext cx="1498599"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2806700</xdr:colOff>
      <xdr:row>1</xdr:row>
      <xdr:rowOff>9523</xdr:rowOff>
    </xdr:from>
    <xdr:to>
      <xdr:col>5</xdr:col>
      <xdr:colOff>589100</xdr:colOff>
      <xdr:row>3</xdr:row>
      <xdr:rowOff>13923</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5554663"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1320800</xdr:colOff>
      <xdr:row>1</xdr:row>
      <xdr:rowOff>9523</xdr:rowOff>
    </xdr:from>
    <xdr:to>
      <xdr:col>3</xdr:col>
      <xdr:colOff>2760800</xdr:colOff>
      <xdr:row>3</xdr:row>
      <xdr:rowOff>13923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00000000-0008-0000-1100-000005000000}"/>
            </a:ext>
          </a:extLst>
        </xdr:cNvPr>
        <xdr:cNvSpPr txBox="1"/>
      </xdr:nvSpPr>
      <xdr:spPr>
        <a:xfrm>
          <a:off x="4068763"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2</xdr:col>
      <xdr:colOff>932806</xdr:colOff>
      <xdr:row>2</xdr:row>
      <xdr:rowOff>74200</xdr:rowOff>
    </xdr:to>
    <xdr:pic>
      <xdr:nvPicPr>
        <xdr:cNvPr id="6" name="Picture 82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200" y="180975"/>
          <a:ext cx="1931346" cy="2551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8</xdr:row>
      <xdr:rowOff>3092</xdr:rowOff>
    </xdr:from>
    <xdr:to>
      <xdr:col>7</xdr:col>
      <xdr:colOff>2588200</xdr:colOff>
      <xdr:row>14</xdr:row>
      <xdr:rowOff>8659</xdr:rowOff>
    </xdr:to>
    <xdr:sp macro="" textlink="">
      <xdr:nvSpPr>
        <xdr:cNvPr id="2" name="TextBox 10">
          <a:extLst>
            <a:ext uri="{FF2B5EF4-FFF2-40B4-BE49-F238E27FC236}">
              <a16:creationId xmlns:a16="http://schemas.microsoft.com/office/drawing/2014/main" id="{00000000-0008-0000-1200-000002000000}"/>
            </a:ext>
          </a:extLst>
        </xdr:cNvPr>
        <xdr:cNvSpPr txBox="1"/>
      </xdr:nvSpPr>
      <xdr:spPr>
        <a:xfrm>
          <a:off x="493568" y="1509774"/>
          <a:ext cx="8112700" cy="958067"/>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900">
              <a:solidFill>
                <a:schemeClr val="tx1"/>
              </a:solidFill>
              <a:effectLst/>
              <a:latin typeface="+mn-lt"/>
              <a:ea typeface="+mn-ea"/>
              <a:cs typeface="+mn-cs"/>
            </a:rPr>
            <a:t>Westpac was a founding signatory to the Principles for Responsible Banking (Principles). The six Principles provide a framework for signatory banks to align their strategy and practice with the Paris Climate Agreement and the United Nations Sustainable Development Goals (SDGs). The Principles have helped inform Westpac’s Sustainability Strategy and are reflected across our various position statements and policies. Separately, Westpac has also committed to the Net Zero Banking Alliance (NZBA) which is the climate-focused initiative of this framework. To assess and communicate our progress against the Principles we have adopted the latest PRB Reporting and Self-Assessment Template (V2 - September 2022).</a:t>
          </a:r>
        </a:p>
      </xdr:txBody>
    </xdr:sp>
    <xdr:clientData/>
  </xdr:twoCellAnchor>
  <xdr:twoCellAnchor>
    <xdr:from>
      <xdr:col>7</xdr:col>
      <xdr:colOff>965200</xdr:colOff>
      <xdr:row>1</xdr:row>
      <xdr:rowOff>9523</xdr:rowOff>
    </xdr:from>
    <xdr:to>
      <xdr:col>7</xdr:col>
      <xdr:colOff>2400300</xdr:colOff>
      <xdr:row>3</xdr:row>
      <xdr:rowOff>13923</xdr:rowOff>
    </xdr:to>
    <xdr:sp macro="" textlink="">
      <xdr:nvSpPr>
        <xdr:cNvPr id="3" name="TextBox 10">
          <a:hlinkClick xmlns:r="http://schemas.openxmlformats.org/officeDocument/2006/relationships" r:id="rId1"/>
          <a:extLst>
            <a:ext uri="{FF2B5EF4-FFF2-40B4-BE49-F238E27FC236}">
              <a16:creationId xmlns:a16="http://schemas.microsoft.com/office/drawing/2014/main" id="{00000000-0008-0000-1200-000003000000}"/>
            </a:ext>
          </a:extLst>
        </xdr:cNvPr>
        <xdr:cNvSpPr txBox="1"/>
      </xdr:nvSpPr>
      <xdr:spPr>
        <a:xfrm>
          <a:off x="6946900" y="190498"/>
          <a:ext cx="14351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CLIMATE </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6</xdr:col>
      <xdr:colOff>4991100</xdr:colOff>
      <xdr:row>1</xdr:row>
      <xdr:rowOff>9523</xdr:rowOff>
    </xdr:from>
    <xdr:to>
      <xdr:col>7</xdr:col>
      <xdr:colOff>919300</xdr:colOff>
      <xdr:row>3</xdr:row>
      <xdr:rowOff>13923</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5448300" y="190498"/>
          <a:ext cx="14527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6</xdr:col>
      <xdr:colOff>3505200</xdr:colOff>
      <xdr:row>1</xdr:row>
      <xdr:rowOff>9523</xdr:rowOff>
    </xdr:from>
    <xdr:to>
      <xdr:col>6</xdr:col>
      <xdr:colOff>4945200</xdr:colOff>
      <xdr:row>3</xdr:row>
      <xdr:rowOff>13923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00000000-0008-0000-1200-000005000000}"/>
            </a:ext>
          </a:extLst>
        </xdr:cNvPr>
        <xdr:cNvSpPr txBox="1"/>
      </xdr:nvSpPr>
      <xdr:spPr>
        <a:xfrm>
          <a:off x="3962400"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6</xdr:col>
      <xdr:colOff>0</xdr:colOff>
      <xdr:row>1</xdr:row>
      <xdr:rowOff>0</xdr:rowOff>
    </xdr:from>
    <xdr:to>
      <xdr:col>6</xdr:col>
      <xdr:colOff>1944045</xdr:colOff>
      <xdr:row>2</xdr:row>
      <xdr:rowOff>74200</xdr:rowOff>
    </xdr:to>
    <xdr:pic>
      <xdr:nvPicPr>
        <xdr:cNvPr id="6" name="Picture 828">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200" y="180975"/>
          <a:ext cx="1944045" cy="2551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6</xdr:col>
          <xdr:colOff>914400</xdr:colOff>
          <xdr:row>21</xdr:row>
          <xdr:rowOff>123825</xdr:rowOff>
        </xdr:to>
        <xdr:sp macro="" textlink="">
          <xdr:nvSpPr>
            <xdr:cNvPr id="18434" name="Object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47625</xdr:colOff>
      <xdr:row>5</xdr:row>
      <xdr:rowOff>76197</xdr:rowOff>
    </xdr:from>
    <xdr:to>
      <xdr:col>5</xdr:col>
      <xdr:colOff>47625</xdr:colOff>
      <xdr:row>67</xdr:row>
      <xdr:rowOff>142875</xdr:rowOff>
    </xdr:to>
    <xdr:sp macro="" textlink="">
      <xdr:nvSpPr>
        <xdr:cNvPr id="56" name="TextBox 10">
          <a:extLst>
            <a:ext uri="{FF2B5EF4-FFF2-40B4-BE49-F238E27FC236}">
              <a16:creationId xmlns:a16="http://schemas.microsoft.com/office/drawing/2014/main" id="{00000000-0008-0000-0100-000038000000}"/>
            </a:ext>
          </a:extLst>
        </xdr:cNvPr>
        <xdr:cNvSpPr txBox="1"/>
      </xdr:nvSpPr>
      <xdr:spPr>
        <a:xfrm>
          <a:off x="542925" y="1019172"/>
          <a:ext cx="7962900" cy="10877553"/>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2024 Sustainability Index</a:t>
          </a:r>
          <a:r>
            <a:rPr lang="en-AU" sz="1100" b="1" baseline="0">
              <a:solidFill>
                <a:schemeClr val="dk1"/>
              </a:solidFill>
              <a:effectLst/>
              <a:latin typeface="+mn-lt"/>
              <a:ea typeface="+mn-ea"/>
              <a:cs typeface="+mn-cs"/>
            </a:rPr>
            <a:t> and Datasheet</a:t>
          </a:r>
          <a:endParaRPr lang="en-AU" sz="1100">
            <a:solidFill>
              <a:schemeClr val="dk1"/>
            </a:solidFill>
            <a:effectLst/>
            <a:latin typeface="+mn-lt"/>
            <a:ea typeface="+mn-ea"/>
            <a:cs typeface="+mn-cs"/>
          </a:endParaRPr>
        </a:p>
        <a:p>
          <a:r>
            <a:rPr lang="en-AU" sz="1100">
              <a:solidFill>
                <a:schemeClr val="tx1"/>
              </a:solidFill>
              <a:effectLst/>
              <a:latin typeface="+mn-lt"/>
              <a:ea typeface="+mn-ea"/>
              <a:cs typeface="+mn-cs"/>
            </a:rPr>
            <a:t>This Sustainability Index and Datasheet forms part of our FY24 reporting suite and provides our key sustainability performance in one place. Quantitative performance is typically reported for the last three years while qualitative information typically relates to FY24. This spreadsheet should be considered alongside our 2024 Annual Report, 2024 Climate Report and other sustainability reports and disclosures on the Westpac website.  </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Navigating this spreadsheet</a:t>
          </a:r>
        </a:p>
        <a:p>
          <a:r>
            <a:rPr lang="en-AU" sz="1100">
              <a:solidFill>
                <a:schemeClr val="dk1"/>
              </a:solidFill>
              <a:effectLst/>
              <a:latin typeface="+mn-lt"/>
              <a:ea typeface="+mn-ea"/>
              <a:cs typeface="+mn-cs"/>
            </a:rPr>
            <a:t>This spreadsheet was designed around key sustainability topics, focusing on performance across our stakeholders and important topics (sustainability strategy, RAP, customers, employees, environment, suppliers, lending, natural capital, and economic and social). The metrics selected are based on what we believe to be important to our stakeholders, and where possible have been aligned with global sustainability frameworks, standards and initiatives.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Glossary tab brings together the footnotes across each of the tabs with dynamic links to help improve navigation around the spreadsheet.</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light red tabs provide an index to help readers find </a:t>
          </a:r>
          <a:r>
            <a:rPr lang="en-AU" sz="1100">
              <a:solidFill>
                <a:schemeClr val="tx1"/>
              </a:solidFill>
              <a:effectLst/>
              <a:latin typeface="+mn-lt"/>
              <a:ea typeface="+mn-ea"/>
              <a:cs typeface="+mn-cs"/>
            </a:rPr>
            <a:t>where our data aligns with global sustainability frameworks, standards, and initiatives, such as the Global Reporting Initiative (GRI), the International Sustainability</a:t>
          </a:r>
          <a:r>
            <a:rPr lang="en-AU" sz="1100" baseline="0">
              <a:solidFill>
                <a:schemeClr val="tx1"/>
              </a:solidFill>
              <a:effectLst/>
              <a:latin typeface="+mn-lt"/>
              <a:ea typeface="+mn-ea"/>
              <a:cs typeface="+mn-cs"/>
            </a:rPr>
            <a:t> Standards Board (ISSB) (which also incorporates </a:t>
          </a:r>
          <a:r>
            <a:rPr lang="en-AU" sz="1100">
              <a:solidFill>
                <a:schemeClr val="tx1"/>
              </a:solidFill>
              <a:effectLst/>
              <a:latin typeface="+mn-lt"/>
              <a:ea typeface="+mn-ea"/>
              <a:cs typeface="+mn-cs"/>
            </a:rPr>
            <a:t>the Task Force on Climate-related Financial Disclosures (TCFD)</a:t>
          </a:r>
          <a:r>
            <a:rPr lang="en-AU" sz="1100" baseline="0">
              <a:solidFill>
                <a:schemeClr val="tx1"/>
              </a:solidFill>
              <a:effectLst/>
              <a:latin typeface="+mn-lt"/>
              <a:ea typeface="+mn-ea"/>
              <a:cs typeface="+mn-cs"/>
            </a:rPr>
            <a:t> and</a:t>
          </a:r>
          <a:r>
            <a:rPr lang="en-AU" sz="1100">
              <a:solidFill>
                <a:schemeClr val="tx1"/>
              </a:solidFill>
              <a:effectLst/>
              <a:latin typeface="+mn-lt"/>
              <a:ea typeface="+mn-ea"/>
              <a:cs typeface="+mn-cs"/>
            </a:rPr>
            <a:t> </a:t>
          </a:r>
          <a:r>
            <a:rPr lang="en-AU" sz="1100" baseline="0">
              <a:solidFill>
                <a:schemeClr val="tx1"/>
              </a:solidFill>
              <a:effectLst/>
              <a:latin typeface="+mn-lt"/>
              <a:ea typeface="+mn-ea"/>
              <a:cs typeface="+mn-cs"/>
            </a:rPr>
            <a:t>the</a:t>
          </a:r>
          <a:r>
            <a:rPr lang="en-AU" sz="1100">
              <a:solidFill>
                <a:schemeClr val="tx1"/>
              </a:solidFill>
              <a:effectLst/>
              <a:latin typeface="+mn-lt"/>
              <a:ea typeface="+mn-ea"/>
              <a:cs typeface="+mn-cs"/>
            </a:rPr>
            <a:t> Sustainability Accounting Standards Board (SASB)), the United Nations Principles for Responsible Banking (UNPRBs), and the United Nations Guiding Principles on Business and Human Rights (UNGPs).</a:t>
          </a:r>
        </a:p>
        <a:p>
          <a:endParaRPr lang="en-AU" sz="1100" b="1">
            <a:solidFill>
              <a:schemeClr val="tx1"/>
            </a:solidFill>
            <a:effectLst/>
            <a:latin typeface="+mn-lt"/>
            <a:ea typeface="+mn-ea"/>
            <a:cs typeface="+mn-cs"/>
          </a:endParaRPr>
        </a:p>
        <a:p>
          <a:r>
            <a:rPr lang="en-AU" sz="1100" b="1">
              <a:solidFill>
                <a:schemeClr val="tx1"/>
              </a:solidFill>
              <a:effectLst/>
              <a:latin typeface="+mn-lt"/>
              <a:ea typeface="+mn-ea"/>
              <a:cs typeface="+mn-cs"/>
            </a:rPr>
            <a:t>Reporting period</a:t>
          </a:r>
          <a:endParaRPr lang="en-AU"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tx1"/>
              </a:solidFill>
              <a:effectLst/>
              <a:latin typeface="+mn-lt"/>
              <a:ea typeface="+mn-ea"/>
              <a:cs typeface="+mn-cs"/>
            </a:rPr>
            <a:t>Reporting is based on Westpac's financial reporting year ended 30 September 2024, unless stated otherwis</a:t>
          </a:r>
          <a:r>
            <a:rPr lang="en-AU" sz="1100">
              <a:solidFill>
                <a:schemeClr val="dk1"/>
              </a:solidFill>
              <a:effectLst/>
              <a:latin typeface="+mn-lt"/>
              <a:ea typeface="+mn-ea"/>
              <a:cs typeface="+mn-cs"/>
            </a:rPr>
            <a:t>e. Quantitative performance is typically reported for the last three years while qualitative information typically relates to FY24.</a:t>
          </a:r>
          <a:endParaRPr lang="en-AU">
            <a:effectLst/>
          </a:endParaRP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in the 'Environment' tab has been prepared based on the reporting period of 1 July to 30 June to align with the Australian National Greenhouse and Energy Reporting (NGER) requirements.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eaLnBrk="1" fontAlgn="auto" latinLnBrk="0" hangingPunct="1"/>
          <a:r>
            <a:rPr lang="en-CA" sz="1100" b="1">
              <a:solidFill>
                <a:sysClr val="windowText" lastClr="000000"/>
              </a:solidFill>
              <a:effectLst/>
              <a:latin typeface="+mn-lt"/>
              <a:ea typeface="+mn-ea"/>
              <a:cs typeface="+mn-cs"/>
            </a:rPr>
            <a:t>Our approach</a:t>
          </a:r>
          <a:r>
            <a:rPr lang="en-CA" sz="1100" b="1" baseline="0">
              <a:solidFill>
                <a:sysClr val="windowText" lastClr="000000"/>
              </a:solidFill>
              <a:effectLst/>
              <a:latin typeface="+mn-lt"/>
              <a:ea typeface="+mn-ea"/>
              <a:cs typeface="+mn-cs"/>
            </a:rPr>
            <a:t> to climate reporting</a:t>
          </a:r>
          <a:endParaRPr lang="en-AU">
            <a:solidFill>
              <a:sysClr val="windowText" lastClr="000000"/>
            </a:solidFill>
            <a:effectLst/>
          </a:endParaRPr>
        </a:p>
        <a:p>
          <a:r>
            <a:rPr lang="en-AU" sz="1100">
              <a:solidFill>
                <a:sysClr val="windowText" lastClr="000000"/>
              </a:solidFill>
              <a:effectLst/>
              <a:latin typeface="+mn-lt"/>
              <a:ea typeface="+mn-ea"/>
              <a:cs typeface="+mn-cs"/>
            </a:rPr>
            <a:t>Outlining our approach to managing climate change risks and opportunities is challenging as measuring, reporting and the setting of targets relies on estimates, inexact data and the availability of appropriate methodologies. We strive to apply consistent principles in how we measure and report our climate metrics although these remain estimates that have inherent uncertainties. Over time, our climate-related data will evolve as new methodologies and tech</a:t>
          </a:r>
          <a:r>
            <a:rPr lang="en-AU" sz="1100" baseline="0">
              <a:solidFill>
                <a:sysClr val="windowText" lastClr="000000"/>
              </a:solidFill>
              <a:effectLst/>
              <a:latin typeface="+mn-lt"/>
              <a:ea typeface="+mn-ea"/>
              <a:cs typeface="+mn-cs"/>
            </a:rPr>
            <a:t>nologies emerge and our stakeholders improve the measurement of their climate impacts, risks and opportunities. </a:t>
          </a:r>
          <a:r>
            <a:rPr lang="en-AU" sz="1100">
              <a:solidFill>
                <a:sysClr val="windowText" lastClr="000000"/>
              </a:solidFill>
              <a:effectLst/>
              <a:latin typeface="+mn-lt"/>
              <a:ea typeface="+mn-ea"/>
              <a:cs typeface="+mn-cs"/>
            </a:rPr>
            <a:t>We ask readers to consider these limitations and focus on our intent and our guiding principles and how these have been applied in the methodologies outlined in this Sustainability Index and Datasheet. </a:t>
          </a:r>
          <a:endParaRPr lang="en-AU">
            <a:solidFill>
              <a:sysClr val="windowText" lastClr="000000"/>
            </a:solidFill>
            <a:effectLst/>
          </a:endParaRPr>
        </a:p>
        <a:p>
          <a:endParaRPr lang="en-AU"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ysClr val="windowText" lastClr="000000"/>
              </a:solidFill>
              <a:effectLst/>
              <a:latin typeface="+mn-lt"/>
              <a:ea typeface="+mn-ea"/>
              <a:cs typeface="+mn-cs"/>
            </a:rPr>
            <a:t>This spreadsheet may also include forward-looking statements – such as targets, estimates, assumptions and metrics – and other</a:t>
          </a:r>
          <a:r>
            <a:rPr lang="en-AU" sz="1100" baseline="0">
              <a:solidFill>
                <a:sysClr val="windowText" lastClr="000000"/>
              </a:solidFill>
              <a:effectLst/>
              <a:latin typeface="+mn-lt"/>
              <a:ea typeface="+mn-ea"/>
              <a:cs typeface="+mn-cs"/>
            </a:rPr>
            <a:t> representations relating to ESG topics </a:t>
          </a:r>
          <a:r>
            <a:rPr lang="en-AU" sz="1100">
              <a:solidFill>
                <a:sysClr val="windowText" lastClr="000000"/>
              </a:solidFill>
              <a:effectLst/>
              <a:latin typeface="+mn-lt"/>
              <a:ea typeface="+mn-ea"/>
              <a:cs typeface="+mn-cs"/>
            </a:rPr>
            <a:t>that inherently carry uncertainty, particularly in the context of climate reporting. For an explanation of the risks, uncertainties and assumptions see the </a:t>
          </a:r>
          <a:r>
            <a:rPr lang="en-AU" sz="1100" b="1">
              <a:solidFill>
                <a:sysClr val="windowText" lastClr="000000"/>
              </a:solidFill>
              <a:effectLst/>
              <a:latin typeface="+mn-lt"/>
              <a:ea typeface="+mn-ea"/>
              <a:cs typeface="+mn-cs"/>
            </a:rPr>
            <a:t>Disclaimer</a:t>
          </a:r>
          <a:r>
            <a:rPr lang="en-AU" sz="1100">
              <a:solidFill>
                <a:sysClr val="windowText" lastClr="000000"/>
              </a:solidFill>
              <a:effectLst/>
              <a:latin typeface="+mn-lt"/>
              <a:ea typeface="+mn-ea"/>
              <a:cs typeface="+mn-cs"/>
            </a:rPr>
            <a:t> tab. These risks and uncertainties also need to be considered when interpreting the</a:t>
          </a:r>
          <a:r>
            <a:rPr lang="en-AU" sz="1100" baseline="0">
              <a:solidFill>
                <a:sysClr val="windowText" lastClr="000000"/>
              </a:solidFill>
              <a:effectLst/>
              <a:latin typeface="+mn-lt"/>
              <a:ea typeface="+mn-ea"/>
              <a:cs typeface="+mn-cs"/>
            </a:rPr>
            <a:t> information in this</a:t>
          </a:r>
          <a:r>
            <a:rPr lang="en-AU" sz="1100">
              <a:solidFill>
                <a:sysClr val="windowText" lastClr="000000"/>
              </a:solidFill>
              <a:effectLst/>
              <a:latin typeface="+mn-lt"/>
              <a:ea typeface="+mn-ea"/>
              <a:cs typeface="+mn-cs"/>
            </a:rPr>
            <a:t> Sustainability Index and Datasheet. </a:t>
          </a:r>
          <a:r>
            <a:rPr lang="en-AU" sz="1100" b="1">
              <a:solidFill>
                <a:sysClr val="windowText" lastClr="000000"/>
              </a:solidFill>
              <a:effectLst/>
              <a:latin typeface="+mn-lt"/>
              <a:ea typeface="+mn-ea"/>
              <a:cs typeface="+mn-cs"/>
            </a:rPr>
            <a:t> </a:t>
          </a:r>
          <a:endParaRPr lang="en-AU" sz="1100">
            <a:solidFill>
              <a:sysClr val="windowText" lastClr="000000"/>
            </a:solidFill>
            <a:effectLst/>
            <a:latin typeface="+mn-lt"/>
            <a:ea typeface="+mn-ea"/>
            <a:cs typeface="+mn-cs"/>
          </a:endParaRPr>
        </a:p>
        <a:p>
          <a:endParaRPr lang="en-AU" sz="1100" b="1">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Notes on data</a:t>
          </a:r>
          <a:endParaRPr lang="en-AU"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ysClr val="windowText" lastClr="000000"/>
              </a:solidFill>
              <a:effectLst/>
              <a:latin typeface="+mn-lt"/>
              <a:ea typeface="+mn-ea"/>
              <a:cs typeface="+mn-cs"/>
            </a:rPr>
            <a:t>References to ‘Westpac’, ‘Group’, ‘Westpac Group’, ‘we’, ‘us’ and ‘our’ are to Westpac Banking Corporation ABN 33 007 457 141 and its subsidiaries unless stated otherwise.</a:t>
          </a:r>
          <a:endParaRPr lang="en-AU">
            <a:solidFill>
              <a:sysClr val="windowText" lastClr="000000"/>
            </a:solidFill>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Unless stated otherwise, data is for Westpac Group which includes our operations in Australia, New Zealand, Pacific (Fiji</a:t>
          </a:r>
          <a:r>
            <a:rPr lang="en-AU" sz="1100" baseline="0">
              <a:solidFill>
                <a:schemeClr val="dk1"/>
              </a:solidFill>
              <a:effectLst/>
              <a:latin typeface="+mn-lt"/>
              <a:ea typeface="+mn-ea"/>
              <a:cs typeface="+mn-cs"/>
            </a:rPr>
            <a:t> and</a:t>
          </a:r>
          <a:r>
            <a:rPr lang="en-AU" sz="1100">
              <a:solidFill>
                <a:schemeClr val="dk1"/>
              </a:solidFill>
              <a:effectLst/>
              <a:latin typeface="+mn-lt"/>
              <a:ea typeface="+mn-ea"/>
              <a:cs typeface="+mn-cs"/>
            </a:rPr>
            <a:t> Papua New Guinea) and our international offices in the United Kingdom, Singapore, China, Germany and United States. Where possible, data for operations acquired during the reporting period are included and data for businesses divested during the reporting period are excluded. For more information refer to our 2024 Climate Report.</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All dollar amounts are in Australian dollars unless stated otherwise. Totals may vary on occasion due to rounding.</a:t>
          </a:r>
        </a:p>
        <a:p>
          <a:r>
            <a:rPr lang="en-AU" sz="1100">
              <a:solidFill>
                <a:schemeClr val="dk1"/>
              </a:solidFill>
              <a:effectLst/>
              <a:latin typeface="+mn-lt"/>
              <a:ea typeface="+mn-ea"/>
              <a:cs typeface="+mn-cs"/>
            </a:rPr>
            <a:t> </a:t>
          </a:r>
        </a:p>
        <a:p>
          <a:r>
            <a:rPr lang="en-AU" sz="1100" b="1">
              <a:solidFill>
                <a:schemeClr val="dk1"/>
              </a:solidFill>
              <a:effectLst/>
              <a:latin typeface="+mn-lt"/>
              <a:ea typeface="+mn-ea"/>
              <a:cs typeface="+mn-cs"/>
            </a:rPr>
            <a:t>Independent external assurance</a:t>
          </a:r>
        </a:p>
        <a:p>
          <a:r>
            <a:rPr lang="en-AU" sz="1100">
              <a:solidFill>
                <a:schemeClr val="dk1"/>
              </a:solidFill>
              <a:effectLst/>
              <a:latin typeface="+mn-lt"/>
              <a:ea typeface="+mn-ea"/>
              <a:cs typeface="+mn-cs"/>
            </a:rPr>
            <a:t>We obtained independent assurance over certain information in this spreadsheet, including a selection of key sustainability performance data and assertions made in our 2024 Annual Report and 2024 Climate Report. Refer to westpac.com.au/sustainability ('Performance Reports'</a:t>
          </a:r>
          <a:r>
            <a:rPr lang="en-AU" sz="1100" baseline="0">
              <a:solidFill>
                <a:schemeClr val="dk1"/>
              </a:solidFill>
              <a:effectLst/>
              <a:latin typeface="+mn-lt"/>
              <a:ea typeface="+mn-ea"/>
              <a:cs typeface="+mn-cs"/>
            </a:rPr>
            <a:t> page)</a:t>
          </a:r>
          <a:r>
            <a:rPr lang="en-AU" sz="1100">
              <a:solidFill>
                <a:schemeClr val="dk1"/>
              </a:solidFill>
              <a:effectLst/>
              <a:latin typeface="+mn-lt"/>
              <a:ea typeface="+mn-ea"/>
              <a:cs typeface="+mn-cs"/>
            </a:rPr>
            <a:t> for further details.</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Prior year restatements</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Where relevant, prior period figures have been restated when more accurate data has become available and/or when there have been material changes to the methodologies for data calculation and estimation, and/or data errors have been identified. All restatements have been highlighted within the relevant data sheets, including footnotes to explain the reason for restatement.</a:t>
          </a:r>
        </a:p>
        <a:p>
          <a:endParaRPr lang="en-CA" sz="1100">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Westpac</a:t>
          </a:r>
          <a:r>
            <a:rPr lang="en-AU" sz="1100" b="1" baseline="0">
              <a:solidFill>
                <a:sysClr val="windowText" lastClr="000000"/>
              </a:solidFill>
              <a:effectLst/>
              <a:latin typeface="+mn-lt"/>
              <a:ea typeface="+mn-ea"/>
              <a:cs typeface="+mn-cs"/>
            </a:rPr>
            <a:t> Banking Corporation</a:t>
          </a:r>
          <a:endParaRPr lang="en-AU" sz="1100" b="1">
            <a:solidFill>
              <a:sysClr val="windowText" lastClr="000000"/>
            </a:solidFill>
            <a:effectLst/>
            <a:latin typeface="+mn-lt"/>
            <a:ea typeface="+mn-ea"/>
            <a:cs typeface="+mn-cs"/>
          </a:endParaRPr>
        </a:p>
      </xdr:txBody>
    </xdr:sp>
    <xdr:clientData/>
  </xdr:twoCellAnchor>
  <xdr:twoCellAnchor>
    <xdr:from>
      <xdr:col>4</xdr:col>
      <xdr:colOff>38100</xdr:colOff>
      <xdr:row>1</xdr:row>
      <xdr:rowOff>9523</xdr:rowOff>
    </xdr:from>
    <xdr:to>
      <xdr:col>5</xdr:col>
      <xdr:colOff>0</xdr:colOff>
      <xdr:row>3</xdr:row>
      <xdr:rowOff>26623</xdr:rowOff>
    </xdr:to>
    <xdr:sp macro="" textlink="">
      <xdr:nvSpPr>
        <xdr:cNvPr id="60" name="TextBox 10">
          <a:hlinkClick xmlns:r="http://schemas.openxmlformats.org/officeDocument/2006/relationships" r:id="rId1"/>
          <a:extLst>
            <a:ext uri="{FF2B5EF4-FFF2-40B4-BE49-F238E27FC236}">
              <a16:creationId xmlns:a16="http://schemas.microsoft.com/office/drawing/2014/main" id="{00000000-0008-0000-0100-00003C000000}"/>
            </a:ext>
          </a:extLst>
        </xdr:cNvPr>
        <xdr:cNvSpPr txBox="1"/>
      </xdr:nvSpPr>
      <xdr:spPr>
        <a:xfrm>
          <a:off x="69215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25400</xdr:colOff>
      <xdr:row>1</xdr:row>
      <xdr:rowOff>9523</xdr:rowOff>
    </xdr:from>
    <xdr:to>
      <xdr:col>3</xdr:col>
      <xdr:colOff>1465400</xdr:colOff>
      <xdr:row>3</xdr:row>
      <xdr:rowOff>26623</xdr:rowOff>
    </xdr:to>
    <xdr:sp macro="" textlink="">
      <xdr:nvSpPr>
        <xdr:cNvPr id="59" name="TextBox 10">
          <a:hlinkClick xmlns:r="http://schemas.openxmlformats.org/officeDocument/2006/relationships" r:id="rId2"/>
          <a:extLst>
            <a:ext uri="{FF2B5EF4-FFF2-40B4-BE49-F238E27FC236}">
              <a16:creationId xmlns:a16="http://schemas.microsoft.com/office/drawing/2014/main" id="{00000000-0008-0000-0100-00003B00000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12700</xdr:colOff>
      <xdr:row>1</xdr:row>
      <xdr:rowOff>9523</xdr:rowOff>
    </xdr:from>
    <xdr:to>
      <xdr:col>2</xdr:col>
      <xdr:colOff>1452700</xdr:colOff>
      <xdr:row>3</xdr:row>
      <xdr:rowOff>26623</xdr:rowOff>
    </xdr:to>
    <xdr:sp macro="" textlink="">
      <xdr:nvSpPr>
        <xdr:cNvPr id="5" name="TextBox 10">
          <a:extLst>
            <a:ext uri="{FF2B5EF4-FFF2-40B4-BE49-F238E27FC236}">
              <a16:creationId xmlns:a16="http://schemas.microsoft.com/office/drawing/2014/main" id="{00000000-0008-0000-0100-00000500000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xdr:from>
      <xdr:col>1</xdr:col>
      <xdr:colOff>54371</xdr:colOff>
      <xdr:row>75</xdr:row>
      <xdr:rowOff>9522</xdr:rowOff>
    </xdr:from>
    <xdr:to>
      <xdr:col>2</xdr:col>
      <xdr:colOff>883046</xdr:colOff>
      <xdr:row>83</xdr:row>
      <xdr:rowOff>56722</xdr:rowOff>
    </xdr:to>
    <xdr:sp macro="" textlink="">
      <xdr:nvSpPr>
        <xdr:cNvPr id="6" name="TextBox 10">
          <a:extLst>
            <a:ext uri="{FF2B5EF4-FFF2-40B4-BE49-F238E27FC236}">
              <a16:creationId xmlns:a16="http://schemas.microsoft.com/office/drawing/2014/main" id="{00000000-0008-0000-0100-000006000000}"/>
            </a:ext>
          </a:extLst>
        </xdr:cNvPr>
        <xdr:cNvSpPr txBox="1"/>
      </xdr:nvSpPr>
      <xdr:spPr>
        <a:xfrm>
          <a:off x="548481" y="10802538"/>
          <a:ext cx="4335065" cy="1416419"/>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pPr>
            <a:spcAft>
              <a:spcPts val="1000"/>
            </a:spcAft>
          </a:pPr>
          <a:r>
            <a:rPr lang="en-AU" sz="800">
              <a:solidFill>
                <a:schemeClr val="tx1"/>
              </a:solidFill>
              <a:effectLst/>
              <a:latin typeface="+mn-lt"/>
              <a:ea typeface="+mn-ea"/>
              <a:cs typeface="+mn-cs"/>
            </a:rPr>
            <a:t>Numbers restated from those originally published.                                                                          See 'Home' tab (Prior year restatements) for more information. </a:t>
          </a: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xdr:txBody>
    </xdr:sp>
    <xdr:clientData/>
  </xdr:twoCellAnchor>
  <xdr:twoCellAnchor>
    <xdr:from>
      <xdr:col>1</xdr:col>
      <xdr:colOff>3135083</xdr:colOff>
      <xdr:row>78</xdr:row>
      <xdr:rowOff>85725</xdr:rowOff>
    </xdr:from>
    <xdr:to>
      <xdr:col>2</xdr:col>
      <xdr:colOff>542583</xdr:colOff>
      <xdr:row>79</xdr:row>
      <xdr:rowOff>136625</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3597726" y="11978368"/>
          <a:ext cx="918143" cy="227793"/>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3135083</xdr:colOff>
      <xdr:row>80</xdr:row>
      <xdr:rowOff>104775</xdr:rowOff>
    </xdr:from>
    <xdr:to>
      <xdr:col>2</xdr:col>
      <xdr:colOff>542583</xdr:colOff>
      <xdr:row>81</xdr:row>
      <xdr:rowOff>162025</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3597726" y="12351204"/>
          <a:ext cx="918143" cy="234142"/>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9" name="Picture 82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2410400</xdr:colOff>
      <xdr:row>12</xdr:row>
      <xdr:rowOff>133349</xdr:rowOff>
    </xdr:to>
    <xdr:sp macro="" textlink="">
      <xdr:nvSpPr>
        <xdr:cNvPr id="2" name="TextBox 10">
          <a:extLst>
            <a:ext uri="{FF2B5EF4-FFF2-40B4-BE49-F238E27FC236}">
              <a16:creationId xmlns:a16="http://schemas.microsoft.com/office/drawing/2014/main" id="{00000000-0008-0000-1300-000002000000}"/>
            </a:ext>
          </a:extLst>
        </xdr:cNvPr>
        <xdr:cNvSpPr txBox="1"/>
      </xdr:nvSpPr>
      <xdr:spPr>
        <a:xfrm>
          <a:off x="495300" y="1504950"/>
          <a:ext cx="8092063" cy="781049"/>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r>
            <a:rPr lang="en-AU" sz="900">
              <a:solidFill>
                <a:schemeClr val="tx1"/>
              </a:solidFill>
              <a:effectLst/>
              <a:latin typeface="+mn-lt"/>
              <a:ea typeface="+mn-ea"/>
              <a:cs typeface="+mn-cs"/>
            </a:rPr>
            <a:t>Our approach to human rights is detailed in Westpac’s Human Rights Position Statement and Action Plan (HRPS). This HRPS also includes our position on child safeguarding. Our approach to human rights is also reflected across a range of policies and procedures including our Reconciliation Action Plan and our code of conduct. Our HRPS is informed by the UN Guiding Principles on Business and Human Rights (UNGPs). The table below outlines our progress in line with the UNGP Reporting Framework’s principles and criteria.</a:t>
          </a:r>
        </a:p>
        <a:p>
          <a:pPr>
            <a:spcAft>
              <a:spcPts val="500"/>
            </a:spcAft>
          </a:pPr>
          <a:endParaRPr lang="en-AU" sz="900">
            <a:solidFill>
              <a:schemeClr val="dk1"/>
            </a:solidFill>
            <a:effectLst/>
            <a:latin typeface="+mn-lt"/>
            <a:ea typeface="+mn-ea"/>
            <a:cs typeface="+mn-cs"/>
          </a:endParaRPr>
        </a:p>
      </xdr:txBody>
    </xdr:sp>
    <xdr:clientData/>
  </xdr:twoCellAnchor>
  <xdr:twoCellAnchor>
    <xdr:from>
      <xdr:col>2</xdr:col>
      <xdr:colOff>787400</xdr:colOff>
      <xdr:row>1</xdr:row>
      <xdr:rowOff>9523</xdr:rowOff>
    </xdr:from>
    <xdr:to>
      <xdr:col>2</xdr:col>
      <xdr:colOff>2222500</xdr:colOff>
      <xdr:row>3</xdr:row>
      <xdr:rowOff>13923</xdr:rowOff>
    </xdr:to>
    <xdr:sp macro="" textlink="">
      <xdr:nvSpPr>
        <xdr:cNvPr id="3" name="TextBox 10">
          <a:hlinkClick xmlns:r="http://schemas.openxmlformats.org/officeDocument/2006/relationships" r:id="rId1"/>
          <a:extLst>
            <a:ext uri="{FF2B5EF4-FFF2-40B4-BE49-F238E27FC236}">
              <a16:creationId xmlns:a16="http://schemas.microsoft.com/office/drawing/2014/main" id="{00000000-0008-0000-1300-000003000000}"/>
            </a:ext>
          </a:extLst>
        </xdr:cNvPr>
        <xdr:cNvSpPr txBox="1"/>
      </xdr:nvSpPr>
      <xdr:spPr>
        <a:xfrm>
          <a:off x="6931025" y="190498"/>
          <a:ext cx="14351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741500</xdr:colOff>
      <xdr:row>3</xdr:row>
      <xdr:rowOff>13923</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300-000004000000}"/>
            </a:ext>
          </a:extLst>
        </xdr:cNvPr>
        <xdr:cNvSpPr txBox="1"/>
      </xdr:nvSpPr>
      <xdr:spPr>
        <a:xfrm>
          <a:off x="5448300" y="190498"/>
          <a:ext cx="1436825"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00000000-0008-0000-1300-000005000000}"/>
            </a:ext>
          </a:extLst>
        </xdr:cNvPr>
        <xdr:cNvSpPr txBox="1"/>
      </xdr:nvSpPr>
      <xdr:spPr>
        <a:xfrm>
          <a:off x="3962400"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6" name="Picture 828">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200" y="180975"/>
          <a:ext cx="1944045" cy="255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6</xdr:row>
      <xdr:rowOff>12701</xdr:rowOff>
    </xdr:from>
    <xdr:to>
      <xdr:col>1</xdr:col>
      <xdr:colOff>4332700</xdr:colOff>
      <xdr:row>9</xdr:row>
      <xdr:rowOff>163301</xdr:rowOff>
    </xdr:to>
    <xdr:sp macro="" textlink="">
      <xdr:nvSpPr>
        <xdr:cNvPr id="7" name="TextBox 10">
          <a:extLst>
            <a:ext uri="{FF2B5EF4-FFF2-40B4-BE49-F238E27FC236}">
              <a16:creationId xmlns:a16="http://schemas.microsoft.com/office/drawing/2014/main" id="{00000000-0008-0000-0200-000007000000}"/>
            </a:ext>
          </a:extLst>
        </xdr:cNvPr>
        <xdr:cNvSpPr txBox="1"/>
      </xdr:nvSpPr>
      <xdr:spPr>
        <a:xfrm>
          <a:off x="457200" y="1155701"/>
          <a:ext cx="432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The table below provides a list of documents and webpages mentioned in this document.</a:t>
          </a:r>
          <a:endParaRPr lang="en-AU" sz="800">
            <a:solidFill>
              <a:schemeClr val="dk1"/>
            </a:solidFill>
            <a:effectLst/>
            <a:latin typeface="+mn-lt"/>
            <a:ea typeface="+mn-ea"/>
            <a:cs typeface="+mn-cs"/>
          </a:endParaRPr>
        </a:p>
      </xdr:txBody>
    </xdr:sp>
    <xdr:clientData/>
  </xdr:twoCellAnchor>
  <xdr:twoCellAnchor>
    <xdr:from>
      <xdr:col>2</xdr:col>
      <xdr:colOff>1841500</xdr:colOff>
      <xdr:row>1</xdr:row>
      <xdr:rowOff>9523</xdr:rowOff>
    </xdr:from>
    <xdr:to>
      <xdr:col>2</xdr:col>
      <xdr:colOff>3276600</xdr:colOff>
      <xdr:row>3</xdr:row>
      <xdr:rowOff>13923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CLIMATE</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355600</xdr:colOff>
      <xdr:row>1</xdr:row>
      <xdr:rowOff>9523</xdr:rowOff>
    </xdr:from>
    <xdr:to>
      <xdr:col>2</xdr:col>
      <xdr:colOff>1795600</xdr:colOff>
      <xdr:row>3</xdr:row>
      <xdr:rowOff>13923</xdr:rowOff>
    </xdr:to>
    <xdr:sp macro="" textlink="">
      <xdr:nvSpPr>
        <xdr:cNvPr id="3" name="TextBox 10">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309700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00000000-0008-0000-0200-00000900000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1841500</xdr:colOff>
      <xdr:row>1</xdr:row>
      <xdr:rowOff>9523</xdr:rowOff>
    </xdr:from>
    <xdr:to>
      <xdr:col>2</xdr:col>
      <xdr:colOff>3276600</xdr:colOff>
      <xdr:row>3</xdr:row>
      <xdr:rowOff>13923</xdr:rowOff>
    </xdr:to>
    <xdr:sp macro="" textlink="">
      <xdr:nvSpPr>
        <xdr:cNvPr id="3" name="TextBox 10">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7051675" y="190498"/>
          <a:ext cx="14351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CLIMATE</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355600</xdr:colOff>
      <xdr:row>1</xdr:row>
      <xdr:rowOff>9523</xdr:rowOff>
    </xdr:from>
    <xdr:to>
      <xdr:col>2</xdr:col>
      <xdr:colOff>1795600</xdr:colOff>
      <xdr:row>3</xdr:row>
      <xdr:rowOff>13923</xdr:rowOff>
    </xdr:to>
    <xdr:sp macro="" textlink="">
      <xdr:nvSpPr>
        <xdr:cNvPr id="4" name="TextBox 10">
          <a:hlinkClick xmlns:r="http://schemas.openxmlformats.org/officeDocument/2006/relationships" r:id="rId2"/>
          <a:extLst>
            <a:ext uri="{FF2B5EF4-FFF2-40B4-BE49-F238E27FC236}">
              <a16:creationId xmlns:a16="http://schemas.microsoft.com/office/drawing/2014/main" id="{00000000-0008-0000-0300-000004000000}"/>
            </a:ext>
          </a:extLst>
        </xdr:cNvPr>
        <xdr:cNvSpPr txBox="1"/>
      </xdr:nvSpPr>
      <xdr:spPr>
        <a:xfrm>
          <a:off x="5565775" y="190498"/>
          <a:ext cx="144000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309700</xdr:colOff>
      <xdr:row>3</xdr:row>
      <xdr:rowOff>13923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00000000-0008-0000-0300-000005000000}"/>
            </a:ext>
          </a:extLst>
        </xdr:cNvPr>
        <xdr:cNvSpPr txBox="1"/>
      </xdr:nvSpPr>
      <xdr:spPr>
        <a:xfrm>
          <a:off x="4010025" y="190498"/>
          <a:ext cx="1509850"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6" name="Picture 828">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4825" y="180975"/>
          <a:ext cx="1944045" cy="255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1036563</xdr:colOff>
      <xdr:row>1</xdr:row>
      <xdr:rowOff>61989</xdr:rowOff>
    </xdr:from>
    <xdr:to>
      <xdr:col>2</xdr:col>
      <xdr:colOff>836123</xdr:colOff>
      <xdr:row>2</xdr:row>
      <xdr:rowOff>145713</xdr:rowOff>
    </xdr:to>
    <xdr:pic>
      <xdr:nvPicPr>
        <xdr:cNvPr id="6" name="Picture 828">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3730" y="241906"/>
          <a:ext cx="1946920" cy="263640"/>
        </a:xfrm>
        <a:prstGeom prst="rect">
          <a:avLst/>
        </a:prstGeom>
      </xdr:spPr>
    </xdr:pic>
    <xdr:clientData/>
  </xdr:twoCellAnchor>
  <xdr:twoCellAnchor>
    <xdr:from>
      <xdr:col>1</xdr:col>
      <xdr:colOff>47625</xdr:colOff>
      <xdr:row>5</xdr:row>
      <xdr:rowOff>127002</xdr:rowOff>
    </xdr:from>
    <xdr:to>
      <xdr:col>5</xdr:col>
      <xdr:colOff>449036</xdr:colOff>
      <xdr:row>13</xdr:row>
      <xdr:rowOff>174625</xdr:rowOff>
    </xdr:to>
    <xdr:sp macro="" textlink="">
      <xdr:nvSpPr>
        <xdr:cNvPr id="2" name="TextBox 10">
          <a:extLst>
            <a:ext uri="{FF2B5EF4-FFF2-40B4-BE49-F238E27FC236}">
              <a16:creationId xmlns:a16="http://schemas.microsoft.com/office/drawing/2014/main" id="{00000000-0008-0000-0400-000002000000}"/>
            </a:ext>
          </a:extLst>
        </xdr:cNvPr>
        <xdr:cNvSpPr txBox="1"/>
      </xdr:nvSpPr>
      <xdr:spPr>
        <a:xfrm>
          <a:off x="17361958" y="1111252"/>
          <a:ext cx="7968495" cy="1486956"/>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900">
              <a:solidFill>
                <a:schemeClr val="tx1"/>
              </a:solidFill>
              <a:effectLst/>
              <a:latin typeface="+mn-lt"/>
              <a:ea typeface="+mn-ea"/>
              <a:cs typeface="+mn-cs"/>
            </a:rPr>
          </a:br>
          <a:r>
            <a:rPr lang="en-AU" sz="900">
              <a:solidFill>
                <a:schemeClr val="tx1"/>
              </a:solidFill>
              <a:effectLst/>
              <a:latin typeface="+mn-lt"/>
              <a:ea typeface="+mn-ea"/>
              <a:cs typeface="+mn-cs"/>
            </a:rPr>
            <a:t>Westpac's purpose is “Creating better futures together”. Our Sustainability Strategy supports our purpose and comprises six objectives that respond to the issues that are material for our stakeholders: Enhance financial inclusion and equality; Strengthen data security and protection; Become a net-zero, climate resilient bank; Become a nature positive bank;</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Respect and advance human rights; and Enable diversity and inclusion. These objectives are supported by goals and metrics. </a:t>
          </a:r>
          <a:r>
            <a:rPr lang="en-AU" sz="900" baseline="0">
              <a:solidFill>
                <a:schemeClr val="tx1"/>
              </a:solidFill>
              <a:effectLst/>
              <a:latin typeface="+mn-lt"/>
              <a:ea typeface="+mn-ea"/>
              <a:cs typeface="+mn-cs"/>
            </a:rPr>
            <a:t>Progress against these metrics are illustrated in the table below. </a:t>
          </a:r>
        </a:p>
        <a:p>
          <a:pPr>
            <a:spcAft>
              <a:spcPts val="500"/>
            </a:spcAft>
          </a:pPr>
          <a:r>
            <a:rPr lang="en-AU" sz="900" baseline="0">
              <a:solidFill>
                <a:schemeClr val="tx1"/>
              </a:solidFill>
              <a:effectLst/>
              <a:latin typeface="+mn-lt"/>
              <a:ea typeface="+mn-ea"/>
              <a:cs typeface="+mn-cs"/>
            </a:rPr>
            <a:t>In addition, although not part of the strategy, associated targets are also noted for ease of reference. </a:t>
          </a:r>
        </a:p>
        <a:p>
          <a:pPr>
            <a:spcAft>
              <a:spcPts val="500"/>
            </a:spcAft>
          </a:pPr>
          <a:endParaRPr lang="en-AU" sz="9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500"/>
            </a:spcAft>
            <a:buClrTx/>
            <a:buSzTx/>
            <a:buFontTx/>
            <a:buNone/>
            <a:tabLst/>
            <a:defRPr/>
          </a:pPr>
          <a:r>
            <a:rPr lang="en-AU" sz="900">
              <a:solidFill>
                <a:schemeClr val="tx1"/>
              </a:solidFill>
              <a:effectLst/>
              <a:latin typeface="+mn-lt"/>
              <a:ea typeface="+mn-ea"/>
              <a:cs typeface="+mn-cs"/>
            </a:rPr>
            <a:t>Refer</a:t>
          </a:r>
          <a:r>
            <a:rPr lang="en-AU" sz="900" baseline="0">
              <a:solidFill>
                <a:schemeClr val="tx1"/>
              </a:solidFill>
              <a:effectLst/>
              <a:latin typeface="+mn-lt"/>
              <a:ea typeface="+mn-ea"/>
              <a:cs typeface="+mn-cs"/>
            </a:rPr>
            <a:t> to our </a:t>
          </a:r>
          <a:r>
            <a:rPr lang="en-AU" sz="900">
              <a:solidFill>
                <a:schemeClr val="tx1"/>
              </a:solidFill>
              <a:effectLst/>
              <a:latin typeface="+mn-lt"/>
              <a:ea typeface="+mn-ea"/>
              <a:cs typeface="+mn-cs"/>
            </a:rPr>
            <a:t>2030 Sustainability Strategy on our website: westpac.com.au/about-Westpac/sustainability/our-strategy/ for full details. </a:t>
          </a:r>
        </a:p>
      </xdr:txBody>
    </xdr:sp>
    <xdr:clientData/>
  </xdr:twoCellAnchor>
  <xdr:twoCellAnchor>
    <xdr:from>
      <xdr:col>4</xdr:col>
      <xdr:colOff>1743282</xdr:colOff>
      <xdr:row>0</xdr:row>
      <xdr:rowOff>170772</xdr:rowOff>
    </xdr:from>
    <xdr:to>
      <xdr:col>5</xdr:col>
      <xdr:colOff>164854</xdr:colOff>
      <xdr:row>2</xdr:row>
      <xdr:rowOff>175172</xdr:rowOff>
    </xdr:to>
    <xdr:sp macro="" textlink="">
      <xdr:nvSpPr>
        <xdr:cNvPr id="3" name="TextBox 10">
          <a:hlinkClick xmlns:r="http://schemas.openxmlformats.org/officeDocument/2006/relationships" r:id="rId2"/>
          <a:extLst>
            <a:ext uri="{FF2B5EF4-FFF2-40B4-BE49-F238E27FC236}">
              <a16:creationId xmlns:a16="http://schemas.microsoft.com/office/drawing/2014/main" id="{00000000-0008-0000-0400-000003000000}"/>
            </a:ext>
          </a:extLst>
        </xdr:cNvPr>
        <xdr:cNvSpPr txBox="1"/>
      </xdr:nvSpPr>
      <xdr:spPr>
        <a:xfrm>
          <a:off x="6448632" y="170772"/>
          <a:ext cx="1555297"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1875053</xdr:colOff>
      <xdr:row>0</xdr:row>
      <xdr:rowOff>169239</xdr:rowOff>
    </xdr:from>
    <xdr:to>
      <xdr:col>4</xdr:col>
      <xdr:colOff>1684098</xdr:colOff>
      <xdr:row>2</xdr:row>
      <xdr:rowOff>176213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400-000004000000}"/>
            </a:ext>
          </a:extLst>
        </xdr:cNvPr>
        <xdr:cNvSpPr txBox="1"/>
      </xdr:nvSpPr>
      <xdr:spPr>
        <a:xfrm>
          <a:off x="4703978" y="169239"/>
          <a:ext cx="1685470" cy="368924"/>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231322</xdr:colOff>
      <xdr:row>0</xdr:row>
      <xdr:rowOff>176893</xdr:rowOff>
    </xdr:from>
    <xdr:to>
      <xdr:col>3</xdr:col>
      <xdr:colOff>1817234</xdr:colOff>
      <xdr:row>2</xdr:row>
      <xdr:rowOff>167686</xdr:rowOff>
    </xdr:to>
    <xdr:sp macro="" textlink="">
      <xdr:nvSpPr>
        <xdr:cNvPr id="5" name="TextBox 10">
          <a:hlinkClick xmlns:r="http://schemas.openxmlformats.org/officeDocument/2006/relationships" r:id="rId4"/>
          <a:extLst>
            <a:ext uri="{FF2B5EF4-FFF2-40B4-BE49-F238E27FC236}">
              <a16:creationId xmlns:a16="http://schemas.microsoft.com/office/drawing/2014/main" id="{00000000-0008-0000-0400-000005000000}"/>
            </a:ext>
          </a:extLst>
        </xdr:cNvPr>
        <xdr:cNvSpPr txBox="1"/>
      </xdr:nvSpPr>
      <xdr:spPr>
        <a:xfrm>
          <a:off x="3735162" y="176893"/>
          <a:ext cx="1585912" cy="358186"/>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oneCellAnchor>
    <xdr:from>
      <xdr:col>6</xdr:col>
      <xdr:colOff>1209039</xdr:colOff>
      <xdr:row>19</xdr:row>
      <xdr:rowOff>188872</xdr:rowOff>
    </xdr:from>
    <xdr:ext cx="476687" cy="549807"/>
    <xdr:pic>
      <xdr:nvPicPr>
        <xdr:cNvPr id="62" name="Picture 2">
          <a:extLst>
            <a:ext uri="{FF2B5EF4-FFF2-40B4-BE49-F238E27FC236}">
              <a16:creationId xmlns:a16="http://schemas.microsoft.com/office/drawing/2014/main" id="{00000000-0008-0000-0400-00003E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14068" y="5108254"/>
          <a:ext cx="479862" cy="549807"/>
        </a:xfrm>
        <a:prstGeom prst="rect">
          <a:avLst/>
        </a:prstGeom>
      </xdr:spPr>
    </xdr:pic>
    <xdr:clientData/>
  </xdr:oneCellAnchor>
  <xdr:oneCellAnchor>
    <xdr:from>
      <xdr:col>6</xdr:col>
      <xdr:colOff>604675</xdr:colOff>
      <xdr:row>19</xdr:row>
      <xdr:rowOff>206955</xdr:rowOff>
    </xdr:from>
    <xdr:ext cx="496585" cy="538982"/>
    <xdr:pic>
      <xdr:nvPicPr>
        <xdr:cNvPr id="61" name="Picture 4">
          <a:extLst>
            <a:ext uri="{FF2B5EF4-FFF2-40B4-BE49-F238E27FC236}">
              <a16:creationId xmlns:a16="http://schemas.microsoft.com/office/drawing/2014/main" id="{00000000-0008-0000-0400-00003D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09704" y="5126337"/>
          <a:ext cx="493410" cy="538982"/>
        </a:xfrm>
        <a:prstGeom prst="rect">
          <a:avLst/>
        </a:prstGeom>
      </xdr:spPr>
    </xdr:pic>
    <xdr:clientData/>
  </xdr:oneCellAnchor>
  <xdr:oneCellAnchor>
    <xdr:from>
      <xdr:col>6</xdr:col>
      <xdr:colOff>1200603</xdr:colOff>
      <xdr:row>27</xdr:row>
      <xdr:rowOff>234497</xdr:rowOff>
    </xdr:from>
    <xdr:ext cx="503011" cy="604160"/>
    <xdr:pic>
      <xdr:nvPicPr>
        <xdr:cNvPr id="60" name="Picture 10">
          <a:extLst>
            <a:ext uri="{FF2B5EF4-FFF2-40B4-BE49-F238E27FC236}">
              <a16:creationId xmlns:a16="http://schemas.microsoft.com/office/drawing/2014/main" id="{00000000-0008-0000-0400-00003C000000}"/>
            </a:ext>
            <a:ext uri="{147F2762-F138-4A5C-976F-8EAC2B608ADB}">
              <a16:predDERef xmlns:a16="http://schemas.microsoft.com/office/drawing/2014/main" pred="{07927B49-9872-4BA0-AEE7-AC38202C88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891139" y="8616497"/>
          <a:ext cx="499836" cy="585832"/>
        </a:xfrm>
        <a:prstGeom prst="rect">
          <a:avLst/>
        </a:prstGeom>
      </xdr:spPr>
    </xdr:pic>
    <xdr:clientData/>
  </xdr:oneCellAnchor>
  <xdr:oneCellAnchor>
    <xdr:from>
      <xdr:col>6</xdr:col>
      <xdr:colOff>628379</xdr:colOff>
      <xdr:row>17</xdr:row>
      <xdr:rowOff>1187824</xdr:rowOff>
    </xdr:from>
    <xdr:ext cx="488127" cy="539132"/>
    <xdr:pic>
      <xdr:nvPicPr>
        <xdr:cNvPr id="59" name="Picture 70">
          <a:extLst>
            <a:ext uri="{FF2B5EF4-FFF2-40B4-BE49-F238E27FC236}">
              <a16:creationId xmlns:a16="http://schemas.microsoft.com/office/drawing/2014/main" id="{00000000-0008-0000-0400-00003B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733408" y="4426324"/>
          <a:ext cx="488127" cy="542307"/>
        </a:xfrm>
        <a:prstGeom prst="rect">
          <a:avLst/>
        </a:prstGeom>
      </xdr:spPr>
    </xdr:pic>
    <xdr:clientData/>
  </xdr:oneCellAnchor>
  <xdr:oneCellAnchor>
    <xdr:from>
      <xdr:col>6</xdr:col>
      <xdr:colOff>617598</xdr:colOff>
      <xdr:row>32</xdr:row>
      <xdr:rowOff>0</xdr:rowOff>
    </xdr:from>
    <xdr:ext cx="511793" cy="582706"/>
    <xdr:pic>
      <xdr:nvPicPr>
        <xdr:cNvPr id="58" name="Picture 85">
          <a:extLst>
            <a:ext uri="{FF2B5EF4-FFF2-40B4-BE49-F238E27FC236}">
              <a16:creationId xmlns:a16="http://schemas.microsoft.com/office/drawing/2014/main" id="{00000000-0008-0000-0400-00003A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22627" y="13346206"/>
          <a:ext cx="514968" cy="582706"/>
        </a:xfrm>
        <a:prstGeom prst="rect">
          <a:avLst/>
        </a:prstGeom>
      </xdr:spPr>
    </xdr:pic>
    <xdr:clientData/>
  </xdr:oneCellAnchor>
  <xdr:twoCellAnchor>
    <xdr:from>
      <xdr:col>6</xdr:col>
      <xdr:colOff>616898</xdr:colOff>
      <xdr:row>30</xdr:row>
      <xdr:rowOff>794451</xdr:rowOff>
    </xdr:from>
    <xdr:to>
      <xdr:col>6</xdr:col>
      <xdr:colOff>1129391</xdr:colOff>
      <xdr:row>30</xdr:row>
      <xdr:rowOff>1313110</xdr:rowOff>
    </xdr:to>
    <xdr:pic>
      <xdr:nvPicPr>
        <xdr:cNvPr id="57" name="Picture 172">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822381" y="10686844"/>
          <a:ext cx="512493" cy="518659"/>
        </a:xfrm>
        <a:prstGeom prst="rect">
          <a:avLst/>
        </a:prstGeom>
      </xdr:spPr>
    </xdr:pic>
    <xdr:clientData/>
  </xdr:twoCellAnchor>
  <xdr:twoCellAnchor>
    <xdr:from>
      <xdr:col>6</xdr:col>
      <xdr:colOff>820759</xdr:colOff>
      <xdr:row>28</xdr:row>
      <xdr:rowOff>585841</xdr:rowOff>
    </xdr:from>
    <xdr:to>
      <xdr:col>6</xdr:col>
      <xdr:colOff>1336674</xdr:colOff>
      <xdr:row>29</xdr:row>
      <xdr:rowOff>592878</xdr:rowOff>
    </xdr:to>
    <xdr:pic>
      <xdr:nvPicPr>
        <xdr:cNvPr id="56" name="Picture 173">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511295" y="9403270"/>
          <a:ext cx="515915" cy="619358"/>
        </a:xfrm>
        <a:prstGeom prst="rect">
          <a:avLst/>
        </a:prstGeom>
      </xdr:spPr>
    </xdr:pic>
    <xdr:clientData/>
  </xdr:twoCellAnchor>
  <xdr:twoCellAnchor>
    <xdr:from>
      <xdr:col>6</xdr:col>
      <xdr:colOff>639615</xdr:colOff>
      <xdr:row>30</xdr:row>
      <xdr:rowOff>1433121</xdr:rowOff>
    </xdr:from>
    <xdr:to>
      <xdr:col>6</xdr:col>
      <xdr:colOff>1111486</xdr:colOff>
      <xdr:row>30</xdr:row>
      <xdr:rowOff>1911804</xdr:rowOff>
    </xdr:to>
    <xdr:pic>
      <xdr:nvPicPr>
        <xdr:cNvPr id="55" name="Picture 17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45098" y="11325514"/>
          <a:ext cx="471871" cy="478683"/>
        </a:xfrm>
        <a:prstGeom prst="rect">
          <a:avLst/>
        </a:prstGeom>
      </xdr:spPr>
    </xdr:pic>
    <xdr:clientData/>
  </xdr:twoCellAnchor>
  <xdr:twoCellAnchor>
    <xdr:from>
      <xdr:col>6</xdr:col>
      <xdr:colOff>619193</xdr:colOff>
      <xdr:row>36</xdr:row>
      <xdr:rowOff>89648</xdr:rowOff>
    </xdr:from>
    <xdr:to>
      <xdr:col>6</xdr:col>
      <xdr:colOff>1103825</xdr:colOff>
      <xdr:row>36</xdr:row>
      <xdr:rowOff>593113</xdr:rowOff>
    </xdr:to>
    <xdr:pic>
      <xdr:nvPicPr>
        <xdr:cNvPr id="54" name="Picture 222">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724222" y="16024413"/>
          <a:ext cx="484632" cy="503465"/>
        </a:xfrm>
        <a:prstGeom prst="rect">
          <a:avLst/>
        </a:prstGeom>
      </xdr:spPr>
    </xdr:pic>
    <xdr:clientData/>
  </xdr:twoCellAnchor>
  <xdr:twoCellAnchor>
    <xdr:from>
      <xdr:col>6</xdr:col>
      <xdr:colOff>1207860</xdr:colOff>
      <xdr:row>26</xdr:row>
      <xdr:rowOff>204108</xdr:rowOff>
    </xdr:from>
    <xdr:to>
      <xdr:col>6</xdr:col>
      <xdr:colOff>1704065</xdr:colOff>
      <xdr:row>27</xdr:row>
      <xdr:rowOff>105218</xdr:rowOff>
    </xdr:to>
    <xdr:pic>
      <xdr:nvPicPr>
        <xdr:cNvPr id="53" name="Picture 266">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8898396" y="7946572"/>
          <a:ext cx="496205" cy="540646"/>
        </a:xfrm>
        <a:prstGeom prst="rect">
          <a:avLst/>
        </a:prstGeom>
      </xdr:spPr>
    </xdr:pic>
    <xdr:clientData/>
  </xdr:twoCellAnchor>
  <xdr:twoCellAnchor>
    <xdr:from>
      <xdr:col>6</xdr:col>
      <xdr:colOff>1248184</xdr:colOff>
      <xdr:row>30</xdr:row>
      <xdr:rowOff>1444874</xdr:rowOff>
    </xdr:from>
    <xdr:to>
      <xdr:col>6</xdr:col>
      <xdr:colOff>1707665</xdr:colOff>
      <xdr:row>30</xdr:row>
      <xdr:rowOff>1918607</xdr:rowOff>
    </xdr:to>
    <xdr:pic>
      <xdr:nvPicPr>
        <xdr:cNvPr id="52" name="Picture 175">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453667" y="11337267"/>
          <a:ext cx="459481" cy="473733"/>
        </a:xfrm>
        <a:prstGeom prst="rect">
          <a:avLst/>
        </a:prstGeom>
      </xdr:spPr>
    </xdr:pic>
    <xdr:clientData/>
  </xdr:twoCellAnchor>
  <xdr:oneCellAnchor>
    <xdr:from>
      <xdr:col>6</xdr:col>
      <xdr:colOff>1174465</xdr:colOff>
      <xdr:row>31</xdr:row>
      <xdr:rowOff>493059</xdr:rowOff>
    </xdr:from>
    <xdr:ext cx="505262" cy="582706"/>
    <xdr:pic>
      <xdr:nvPicPr>
        <xdr:cNvPr id="51" name="Picture 2">
          <a:extLst>
            <a:ext uri="{FF2B5EF4-FFF2-40B4-BE49-F238E27FC236}">
              <a16:creationId xmlns:a16="http://schemas.microsoft.com/office/drawing/2014/main" id="{00000000-0008-0000-0400-000033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79494" y="13335000"/>
          <a:ext cx="502087" cy="582706"/>
        </a:xfrm>
        <a:prstGeom prst="rect">
          <a:avLst/>
        </a:prstGeom>
      </xdr:spPr>
    </xdr:pic>
    <xdr:clientData/>
  </xdr:oneCellAnchor>
  <xdr:oneCellAnchor>
    <xdr:from>
      <xdr:col>6</xdr:col>
      <xdr:colOff>661843</xdr:colOff>
      <xdr:row>24</xdr:row>
      <xdr:rowOff>339405</xdr:rowOff>
    </xdr:from>
    <xdr:ext cx="493410" cy="546461"/>
    <xdr:pic>
      <xdr:nvPicPr>
        <xdr:cNvPr id="50" name="Picture 4">
          <a:extLst>
            <a:ext uri="{FF2B5EF4-FFF2-40B4-BE49-F238E27FC236}">
              <a16:creationId xmlns:a16="http://schemas.microsoft.com/office/drawing/2014/main" id="{00000000-0008-0000-0400-000032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66872" y="8183523"/>
          <a:ext cx="496585" cy="543286"/>
        </a:xfrm>
        <a:prstGeom prst="rect">
          <a:avLst/>
        </a:prstGeom>
      </xdr:spPr>
    </xdr:pic>
    <xdr:clientData/>
  </xdr:oneCellAnchor>
  <xdr:oneCellAnchor>
    <xdr:from>
      <xdr:col>6</xdr:col>
      <xdr:colOff>560613</xdr:colOff>
      <xdr:row>26</xdr:row>
      <xdr:rowOff>187324</xdr:rowOff>
    </xdr:from>
    <xdr:ext cx="481579" cy="552387"/>
    <xdr:pic>
      <xdr:nvPicPr>
        <xdr:cNvPr id="35" name="Picture 70">
          <a:extLst>
            <a:ext uri="{FF2B5EF4-FFF2-40B4-BE49-F238E27FC236}">
              <a16:creationId xmlns:a16="http://schemas.microsoft.com/office/drawing/2014/main" id="{00000000-0008-0000-0400-000023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251149" y="7929788"/>
          <a:ext cx="481579" cy="550012"/>
        </a:xfrm>
        <a:prstGeom prst="rect">
          <a:avLst/>
        </a:prstGeom>
      </xdr:spPr>
    </xdr:pic>
    <xdr:clientData/>
  </xdr:oneCellAnchor>
  <xdr:oneCellAnchor>
    <xdr:from>
      <xdr:col>6</xdr:col>
      <xdr:colOff>543832</xdr:colOff>
      <xdr:row>27</xdr:row>
      <xdr:rowOff>244929</xdr:rowOff>
    </xdr:from>
    <xdr:ext cx="505443" cy="589828"/>
    <xdr:pic>
      <xdr:nvPicPr>
        <xdr:cNvPr id="33" name="Picture 85">
          <a:extLst>
            <a:ext uri="{FF2B5EF4-FFF2-40B4-BE49-F238E27FC236}">
              <a16:creationId xmlns:a16="http://schemas.microsoft.com/office/drawing/2014/main" id="{00000000-0008-0000-0400-000021000000}"/>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234368" y="8626929"/>
          <a:ext cx="492743" cy="571500"/>
        </a:xfrm>
        <a:prstGeom prst="rect">
          <a:avLst/>
        </a:prstGeom>
      </xdr:spPr>
    </xdr:pic>
    <xdr:clientData/>
  </xdr:oneCellAnchor>
  <xdr:oneCellAnchor>
    <xdr:from>
      <xdr:col>6</xdr:col>
      <xdr:colOff>1259529</xdr:colOff>
      <xdr:row>24</xdr:row>
      <xdr:rowOff>339405</xdr:rowOff>
    </xdr:from>
    <xdr:ext cx="486212" cy="556853"/>
    <xdr:pic>
      <xdr:nvPicPr>
        <xdr:cNvPr id="30" name="Picture 2">
          <a:extLst>
            <a:ext uri="{FF2B5EF4-FFF2-40B4-BE49-F238E27FC236}">
              <a16:creationId xmlns:a16="http://schemas.microsoft.com/office/drawing/2014/main" id="{00000000-0008-0000-0400-00001E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64558" y="8183523"/>
          <a:ext cx="479862" cy="547328"/>
        </a:xfrm>
        <a:prstGeom prst="rect">
          <a:avLst/>
        </a:prstGeom>
      </xdr:spPr>
    </xdr:pic>
    <xdr:clientData/>
  </xdr:oneCellAnchor>
  <xdr:oneCellAnchor>
    <xdr:from>
      <xdr:col>6</xdr:col>
      <xdr:colOff>611733</xdr:colOff>
      <xdr:row>33</xdr:row>
      <xdr:rowOff>48264</xdr:rowOff>
    </xdr:from>
    <xdr:ext cx="493033" cy="575738"/>
    <xdr:pic>
      <xdr:nvPicPr>
        <xdr:cNvPr id="29" name="Picture 69">
          <a:extLst>
            <a:ext uri="{FF2B5EF4-FFF2-40B4-BE49-F238E27FC236}">
              <a16:creationId xmlns:a16="http://schemas.microsoft.com/office/drawing/2014/main" id="{00000000-0008-0000-0400-00001D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716762" y="14111646"/>
          <a:ext cx="493033" cy="566213"/>
        </a:xfrm>
        <a:prstGeom prst="rect">
          <a:avLst/>
        </a:prstGeom>
      </xdr:spPr>
    </xdr:pic>
    <xdr:clientData/>
  </xdr:oneCellAnchor>
  <xdr:oneCellAnchor>
    <xdr:from>
      <xdr:col>6</xdr:col>
      <xdr:colOff>1198369</xdr:colOff>
      <xdr:row>33</xdr:row>
      <xdr:rowOff>36793</xdr:rowOff>
    </xdr:from>
    <xdr:ext cx="484455" cy="579531"/>
    <xdr:pic>
      <xdr:nvPicPr>
        <xdr:cNvPr id="28" name="Picture 72">
          <a:extLst>
            <a:ext uri="{FF2B5EF4-FFF2-40B4-BE49-F238E27FC236}">
              <a16:creationId xmlns:a16="http://schemas.microsoft.com/office/drawing/2014/main" id="{00000000-0008-0000-0400-00001C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303398" y="14100175"/>
          <a:ext cx="490805" cy="579531"/>
        </a:xfrm>
        <a:prstGeom prst="rect">
          <a:avLst/>
        </a:prstGeom>
      </xdr:spPr>
    </xdr:pic>
    <xdr:clientData/>
  </xdr:oneCellAnchor>
  <xdr:oneCellAnchor>
    <xdr:from>
      <xdr:col>6</xdr:col>
      <xdr:colOff>1195428</xdr:colOff>
      <xdr:row>36</xdr:row>
      <xdr:rowOff>92476</xdr:rowOff>
    </xdr:from>
    <xdr:ext cx="511281" cy="487825"/>
    <xdr:pic>
      <xdr:nvPicPr>
        <xdr:cNvPr id="27" name="Picture 42" descr="Communications materials - United Nations Sustainable Development">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00457" y="16027241"/>
          <a:ext cx="508106" cy="494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1228891</xdr:colOff>
      <xdr:row>37</xdr:row>
      <xdr:rowOff>308280</xdr:rowOff>
    </xdr:from>
    <xdr:ext cx="505262" cy="483495"/>
    <xdr:pic>
      <xdr:nvPicPr>
        <xdr:cNvPr id="26" name="Picture 2">
          <a:extLst>
            <a:ext uri="{FF2B5EF4-FFF2-40B4-BE49-F238E27FC236}">
              <a16:creationId xmlns:a16="http://schemas.microsoft.com/office/drawing/2014/main" id="{00000000-0008-0000-0400-00001A000000}"/>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34374" y="16092566"/>
          <a:ext cx="492562" cy="489858"/>
        </a:xfrm>
        <a:prstGeom prst="rect">
          <a:avLst/>
        </a:prstGeom>
      </xdr:spPr>
    </xdr:pic>
    <xdr:clientData/>
  </xdr:oneCellAnchor>
  <xdr:oneCellAnchor>
    <xdr:from>
      <xdr:col>6</xdr:col>
      <xdr:colOff>1208580</xdr:colOff>
      <xdr:row>36</xdr:row>
      <xdr:rowOff>649941</xdr:rowOff>
    </xdr:from>
    <xdr:ext cx="493410" cy="540058"/>
    <xdr:pic>
      <xdr:nvPicPr>
        <xdr:cNvPr id="25" name="Picture 4">
          <a:extLst>
            <a:ext uri="{FF2B5EF4-FFF2-40B4-BE49-F238E27FC236}">
              <a16:creationId xmlns:a16="http://schemas.microsoft.com/office/drawing/2014/main" id="{00000000-0008-0000-0400-000019000000}"/>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313609" y="16584706"/>
          <a:ext cx="496585" cy="540058"/>
        </a:xfrm>
        <a:prstGeom prst="rect">
          <a:avLst/>
        </a:prstGeom>
      </xdr:spPr>
    </xdr:pic>
    <xdr:clientData/>
  </xdr:oneCellAnchor>
  <xdr:oneCellAnchor>
    <xdr:from>
      <xdr:col>6</xdr:col>
      <xdr:colOff>605513</xdr:colOff>
      <xdr:row>37</xdr:row>
      <xdr:rowOff>300746</xdr:rowOff>
    </xdr:from>
    <xdr:ext cx="499836" cy="497370"/>
    <xdr:pic>
      <xdr:nvPicPr>
        <xdr:cNvPr id="24" name="Picture 45">
          <a:extLst>
            <a:ext uri="{FF2B5EF4-FFF2-40B4-BE49-F238E27FC236}">
              <a16:creationId xmlns:a16="http://schemas.microsoft.com/office/drawing/2014/main" id="{00000000-0008-0000-0400-000018000000}"/>
            </a:ext>
            <a:ext uri="{147F2762-F138-4A5C-976F-8EAC2B608ADB}">
              <a16:predDERef xmlns:a16="http://schemas.microsoft.com/office/drawing/2014/main" pred="{07927B49-9872-4BA0-AEE7-AC38202C88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10996" y="16085032"/>
          <a:ext cx="496661" cy="497383"/>
        </a:xfrm>
        <a:prstGeom prst="rect">
          <a:avLst/>
        </a:prstGeom>
      </xdr:spPr>
    </xdr:pic>
    <xdr:clientData/>
  </xdr:oneCellAnchor>
  <xdr:twoCellAnchor>
    <xdr:from>
      <xdr:col>6</xdr:col>
      <xdr:colOff>617437</xdr:colOff>
      <xdr:row>36</xdr:row>
      <xdr:rowOff>676275</xdr:rowOff>
    </xdr:from>
    <xdr:to>
      <xdr:col>6</xdr:col>
      <xdr:colOff>1112409</xdr:colOff>
      <xdr:row>37</xdr:row>
      <xdr:rowOff>189053</xdr:rowOff>
    </xdr:to>
    <xdr:pic>
      <xdr:nvPicPr>
        <xdr:cNvPr id="23" name="Picture 269">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733112" y="15897225"/>
          <a:ext cx="494972" cy="522428"/>
        </a:xfrm>
        <a:prstGeom prst="rect">
          <a:avLst/>
        </a:prstGeom>
      </xdr:spPr>
    </xdr:pic>
    <xdr:clientData/>
  </xdr:twoCellAnchor>
  <xdr:twoCellAnchor>
    <xdr:from>
      <xdr:col>6</xdr:col>
      <xdr:colOff>826407</xdr:colOff>
      <xdr:row>30</xdr:row>
      <xdr:rowOff>113285</xdr:rowOff>
    </xdr:from>
    <xdr:to>
      <xdr:col>6</xdr:col>
      <xdr:colOff>1313087</xdr:colOff>
      <xdr:row>30</xdr:row>
      <xdr:rowOff>625754</xdr:rowOff>
    </xdr:to>
    <xdr:pic>
      <xdr:nvPicPr>
        <xdr:cNvPr id="19" name="Picture 266">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931436" y="12260461"/>
          <a:ext cx="486680" cy="512469"/>
        </a:xfrm>
        <a:prstGeom prst="rect">
          <a:avLst/>
        </a:prstGeom>
      </xdr:spPr>
    </xdr:pic>
    <xdr:clientData/>
  </xdr:twoCellAnchor>
  <xdr:twoCellAnchor>
    <xdr:from>
      <xdr:col>6</xdr:col>
      <xdr:colOff>1214458</xdr:colOff>
      <xdr:row>30</xdr:row>
      <xdr:rowOff>809905</xdr:rowOff>
    </xdr:from>
    <xdr:to>
      <xdr:col>6</xdr:col>
      <xdr:colOff>1724023</xdr:colOff>
      <xdr:row>30</xdr:row>
      <xdr:rowOff>1309974</xdr:rowOff>
    </xdr:to>
    <xdr:pic>
      <xdr:nvPicPr>
        <xdr:cNvPr id="18" name="Picture 17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419941" y="10702298"/>
          <a:ext cx="509565" cy="500069"/>
        </a:xfrm>
        <a:prstGeom prst="rect">
          <a:avLst/>
        </a:prstGeom>
      </xdr:spPr>
    </xdr:pic>
    <xdr:clientData/>
  </xdr:twoCellAnchor>
  <xdr:twoCellAnchor>
    <xdr:from>
      <xdr:col>5</xdr:col>
      <xdr:colOff>3279320</xdr:colOff>
      <xdr:row>5</xdr:row>
      <xdr:rowOff>160110</xdr:rowOff>
    </xdr:from>
    <xdr:to>
      <xdr:col>8</xdr:col>
      <xdr:colOff>564695</xdr:colOff>
      <xdr:row>13</xdr:row>
      <xdr:rowOff>40822</xdr:rowOff>
    </xdr:to>
    <xdr:sp macro="" textlink="">
      <xdr:nvSpPr>
        <xdr:cNvPr id="16" name="TextBox 10">
          <a:extLst>
            <a:ext uri="{FF2B5EF4-FFF2-40B4-BE49-F238E27FC236}">
              <a16:creationId xmlns:a16="http://schemas.microsoft.com/office/drawing/2014/main" id="{00000000-0008-0000-0400-000010000000}"/>
            </a:ext>
          </a:extLst>
        </xdr:cNvPr>
        <xdr:cNvSpPr txBox="1"/>
      </xdr:nvSpPr>
      <xdr:spPr>
        <a:xfrm>
          <a:off x="11123839" y="1160236"/>
          <a:ext cx="4925785" cy="1350283"/>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lgn="l">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clientData/>
  </xdr:twoCellAnchor>
  <xdr:twoCellAnchor>
    <xdr:from>
      <xdr:col>7</xdr:col>
      <xdr:colOff>1352549</xdr:colOff>
      <xdr:row>9</xdr:row>
      <xdr:rowOff>19635</xdr:rowOff>
    </xdr:from>
    <xdr:to>
      <xdr:col>8</xdr:col>
      <xdr:colOff>238123</xdr:colOff>
      <xdr:row>10</xdr:row>
      <xdr:rowOff>100013</xdr:rowOff>
    </xdr:to>
    <xdr:sp macro="" textlink="">
      <xdr:nvSpPr>
        <xdr:cNvPr id="10" name="Rectangle 24">
          <a:extLst>
            <a:ext uri="{FF2B5EF4-FFF2-40B4-BE49-F238E27FC236}">
              <a16:creationId xmlns:a16="http://schemas.microsoft.com/office/drawing/2014/main" id="{00000000-0008-0000-0400-00000A000000}"/>
            </a:ext>
          </a:extLst>
        </xdr:cNvPr>
        <xdr:cNvSpPr/>
      </xdr:nvSpPr>
      <xdr:spPr>
        <a:xfrm>
          <a:off x="14858999" y="1734135"/>
          <a:ext cx="857249" cy="261353"/>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1357313</xdr:colOff>
      <xdr:row>10</xdr:row>
      <xdr:rowOff>176367</xdr:rowOff>
    </xdr:from>
    <xdr:to>
      <xdr:col>8</xdr:col>
      <xdr:colOff>251731</xdr:colOff>
      <xdr:row>12</xdr:row>
      <xdr:rowOff>54429</xdr:rowOff>
    </xdr:to>
    <xdr:sp macro="" textlink="">
      <xdr:nvSpPr>
        <xdr:cNvPr id="12" name="Rectangle 25">
          <a:extLst>
            <a:ext uri="{FF2B5EF4-FFF2-40B4-BE49-F238E27FC236}">
              <a16:creationId xmlns:a16="http://schemas.microsoft.com/office/drawing/2014/main" id="{00000000-0008-0000-0400-00000C000000}"/>
            </a:ext>
          </a:extLst>
        </xdr:cNvPr>
        <xdr:cNvSpPr/>
      </xdr:nvSpPr>
      <xdr:spPr>
        <a:xfrm>
          <a:off x="14863763" y="2071842"/>
          <a:ext cx="866093" cy="240012"/>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1212290</xdr:colOff>
      <xdr:row>17</xdr:row>
      <xdr:rowOff>1202017</xdr:rowOff>
    </xdr:from>
    <xdr:to>
      <xdr:col>6</xdr:col>
      <xdr:colOff>1692089</xdr:colOff>
      <xdr:row>19</xdr:row>
      <xdr:rowOff>46738</xdr:rowOff>
    </xdr:to>
    <xdr:pic>
      <xdr:nvPicPr>
        <xdr:cNvPr id="15" name="Picture 269">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17319" y="4440517"/>
          <a:ext cx="479799" cy="5256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2760848</xdr:colOff>
      <xdr:row>1</xdr:row>
      <xdr:rowOff>8105</xdr:rowOff>
    </xdr:from>
    <xdr:to>
      <xdr:col>4</xdr:col>
      <xdr:colOff>4313628</xdr:colOff>
      <xdr:row>3</xdr:row>
      <xdr:rowOff>5473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7249641" y="188752"/>
          <a:ext cx="1552780" cy="34771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p>
        <a:p>
          <a:pPr algn="ct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4</xdr:col>
      <xdr:colOff>1014925</xdr:colOff>
      <xdr:row>0</xdr:row>
      <xdr:rowOff>179612</xdr:rowOff>
    </xdr:from>
    <xdr:to>
      <xdr:col>4</xdr:col>
      <xdr:colOff>2700395</xdr:colOff>
      <xdr:row>3</xdr:row>
      <xdr:rowOff>315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500-000003000000}"/>
            </a:ext>
          </a:extLst>
        </xdr:cNvPr>
        <xdr:cNvSpPr txBox="1"/>
      </xdr:nvSpPr>
      <xdr:spPr>
        <a:xfrm>
          <a:off x="5503718" y="179612"/>
          <a:ext cx="1685470" cy="351695"/>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0</xdr:colOff>
      <xdr:row>1</xdr:row>
      <xdr:rowOff>2719</xdr:rowOff>
    </xdr:from>
    <xdr:to>
      <xdr:col>4</xdr:col>
      <xdr:colOff>959983</xdr:colOff>
      <xdr:row>3</xdr:row>
      <xdr:rowOff>7119</xdr:rowOff>
    </xdr:to>
    <xdr:sp macro="" textlink="">
      <xdr:nvSpPr>
        <xdr:cNvPr id="67" name="TextBox 10">
          <a:hlinkClick xmlns:r="http://schemas.openxmlformats.org/officeDocument/2006/relationships" r:id="rId3"/>
          <a:extLst>
            <a:ext uri="{FF2B5EF4-FFF2-40B4-BE49-F238E27FC236}">
              <a16:creationId xmlns:a16="http://schemas.microsoft.com/office/drawing/2014/main" id="{00000000-0008-0000-0500-000043000000}"/>
            </a:ext>
          </a:extLst>
        </xdr:cNvPr>
        <xdr:cNvSpPr txBox="1"/>
      </xdr:nvSpPr>
      <xdr:spPr>
        <a:xfrm>
          <a:off x="6538232" y="186416"/>
          <a:ext cx="2375127" cy="358186"/>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40822</xdr:rowOff>
    </xdr:from>
    <xdr:to>
      <xdr:col>2</xdr:col>
      <xdr:colOff>831207</xdr:colOff>
      <xdr:row>2</xdr:row>
      <xdr:rowOff>124547</xdr:rowOff>
    </xdr:to>
    <xdr:pic>
      <xdr:nvPicPr>
        <xdr:cNvPr id="5" name="Picture 828">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179" y="221797"/>
          <a:ext cx="1946766" cy="264700"/>
        </a:xfrm>
        <a:prstGeom prst="rect">
          <a:avLst/>
        </a:prstGeom>
      </xdr:spPr>
    </xdr:pic>
    <xdr:clientData/>
  </xdr:twoCellAnchor>
  <xdr:twoCellAnchor>
    <xdr:from>
      <xdr:col>1</xdr:col>
      <xdr:colOff>44824</xdr:colOff>
      <xdr:row>5</xdr:row>
      <xdr:rowOff>211405</xdr:rowOff>
    </xdr:from>
    <xdr:to>
      <xdr:col>5</xdr:col>
      <xdr:colOff>105602</xdr:colOff>
      <xdr:row>9</xdr:row>
      <xdr:rowOff>220889</xdr:rowOff>
    </xdr:to>
    <xdr:sp macro="" textlink="">
      <xdr:nvSpPr>
        <xdr:cNvPr id="66" name="TextBox 10">
          <a:extLst>
            <a:ext uri="{FF2B5EF4-FFF2-40B4-BE49-F238E27FC236}">
              <a16:creationId xmlns:a16="http://schemas.microsoft.com/office/drawing/2014/main" id="{00000000-0008-0000-0500-000042000000}"/>
            </a:ext>
          </a:extLst>
        </xdr:cNvPr>
        <xdr:cNvSpPr txBox="1"/>
      </xdr:nvSpPr>
      <xdr:spPr>
        <a:xfrm>
          <a:off x="439431" y="1191119"/>
          <a:ext cx="8701314" cy="1098056"/>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500"/>
            </a:spcAft>
            <a:buClrTx/>
            <a:buSzTx/>
            <a:buFontTx/>
            <a:buNone/>
            <a:tabLst/>
            <a:defRPr/>
          </a:pPr>
          <a:br>
            <a:rPr lang="en-AU" sz="900">
              <a:solidFill>
                <a:schemeClr val="tx1"/>
              </a:solidFill>
              <a:effectLst/>
              <a:latin typeface="+mn-lt"/>
              <a:ea typeface="+mn-ea"/>
              <a:cs typeface="+mn-cs"/>
            </a:rPr>
          </a:br>
          <a:r>
            <a:rPr lang="en-AU" sz="900">
              <a:solidFill>
                <a:schemeClr val="dk1"/>
              </a:solidFill>
              <a:effectLst/>
              <a:latin typeface="+mn-lt"/>
              <a:ea typeface="+mn-ea"/>
              <a:cs typeface="+mn-cs"/>
            </a:rPr>
            <a:t>Westpac’s current Reconciliation Action Plan (RAP) was launched April 2022 and is expected to operate until 2025, after which time it</a:t>
          </a:r>
          <a:r>
            <a:rPr lang="en-AU" sz="900" baseline="0">
              <a:solidFill>
                <a:schemeClr val="dk1"/>
              </a:solidFill>
              <a:effectLst/>
              <a:latin typeface="+mn-lt"/>
              <a:ea typeface="+mn-ea"/>
              <a:cs typeface="+mn-cs"/>
            </a:rPr>
            <a:t> will be refreshed</a:t>
          </a:r>
          <a:r>
            <a:rPr lang="en-AU" sz="900">
              <a:solidFill>
                <a:schemeClr val="dk1"/>
              </a:solidFill>
              <a:effectLst/>
              <a:latin typeface="+mn-lt"/>
              <a:ea typeface="+mn-ea"/>
              <a:cs typeface="+mn-cs"/>
            </a:rPr>
            <a:t>. We are proud that our RAP has been designated an Elevate RAP by Reconciliation Australia. Reflecting this designation our RAP outlines our vision for reconciliation where Aboriginal and Torres Strait Islander peoples have equitable economic participation and financial wellbeing. Our RAP has four areas of focus; valuing culture, meaningful careers, better banking experiences, and backing Indigenous enterprise. Under each area we have a range of programs and metrics to help achieve our objectives and assess our progress. We report on our RAP to our employees quarterly and are including some of the more important metrics in this Datasheet. The REF in the table below aligns to the detailed actions in our RAP.</a:t>
          </a:r>
        </a:p>
        <a:p>
          <a:pPr>
            <a:spcAft>
              <a:spcPts val="500"/>
            </a:spcAft>
          </a:pPr>
          <a:endParaRPr lang="en-AU" sz="900">
            <a:solidFill>
              <a:schemeClr val="tx1"/>
            </a:solidFill>
            <a:effectLst/>
            <a:latin typeface="+mn-lt"/>
            <a:ea typeface="+mn-ea"/>
            <a:cs typeface="+mn-cs"/>
          </a:endParaRPr>
        </a:p>
      </xdr:txBody>
    </xdr:sp>
    <xdr:clientData/>
  </xdr:twoCellAnchor>
  <xdr:twoCellAnchor editAs="oneCell">
    <xdr:from>
      <xdr:col>5</xdr:col>
      <xdr:colOff>1210482</xdr:colOff>
      <xdr:row>13</xdr:row>
      <xdr:rowOff>365123</xdr:rowOff>
    </xdr:from>
    <xdr:to>
      <xdr:col>5</xdr:col>
      <xdr:colOff>1573657</xdr:colOff>
      <xdr:row>13</xdr:row>
      <xdr:rowOff>717086</xdr:rowOff>
    </xdr:to>
    <xdr:pic>
      <xdr:nvPicPr>
        <xdr:cNvPr id="26" name="Picture 25">
          <a:extLst>
            <a:ext uri="{FF2B5EF4-FFF2-40B4-BE49-F238E27FC236}">
              <a16:creationId xmlns:a16="http://schemas.microsoft.com/office/drawing/2014/main" id="{00000000-0008-0000-0500-00001A000000}"/>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822660" y="3926504"/>
          <a:ext cx="360000" cy="345613"/>
        </a:xfrm>
        <a:prstGeom prst="rect">
          <a:avLst/>
        </a:prstGeom>
      </xdr:spPr>
    </xdr:pic>
    <xdr:clientData/>
  </xdr:twoCellAnchor>
  <xdr:twoCellAnchor editAs="oneCell">
    <xdr:from>
      <xdr:col>5</xdr:col>
      <xdr:colOff>516773</xdr:colOff>
      <xdr:row>13</xdr:row>
      <xdr:rowOff>363815</xdr:rowOff>
    </xdr:from>
    <xdr:to>
      <xdr:col>5</xdr:col>
      <xdr:colOff>892648</xdr:colOff>
      <xdr:row>13</xdr:row>
      <xdr:rowOff>702596</xdr:rowOff>
    </xdr:to>
    <xdr:pic>
      <xdr:nvPicPr>
        <xdr:cNvPr id="27" name="Picture 72">
          <a:extLst>
            <a:ext uri="{FF2B5EF4-FFF2-40B4-BE49-F238E27FC236}">
              <a16:creationId xmlns:a16="http://schemas.microsoft.com/office/drawing/2014/main" id="{00000000-0008-0000-0500-00001B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128951" y="3925196"/>
          <a:ext cx="366350" cy="338781"/>
        </a:xfrm>
        <a:prstGeom prst="rect">
          <a:avLst/>
        </a:prstGeom>
      </xdr:spPr>
    </xdr:pic>
    <xdr:clientData/>
  </xdr:twoCellAnchor>
  <xdr:twoCellAnchor editAs="oneCell">
    <xdr:from>
      <xdr:col>5</xdr:col>
      <xdr:colOff>1203986</xdr:colOff>
      <xdr:row>12</xdr:row>
      <xdr:rowOff>525969</xdr:rowOff>
    </xdr:from>
    <xdr:to>
      <xdr:col>5</xdr:col>
      <xdr:colOff>1573477</xdr:colOff>
      <xdr:row>13</xdr:row>
      <xdr:rowOff>97638</xdr:rowOff>
    </xdr:to>
    <xdr:pic>
      <xdr:nvPicPr>
        <xdr:cNvPr id="28" name="Picture 71">
          <a:extLst>
            <a:ext uri="{FF2B5EF4-FFF2-40B4-BE49-F238E27FC236}">
              <a16:creationId xmlns:a16="http://schemas.microsoft.com/office/drawing/2014/main" id="{00000000-0008-0000-0500-00001C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815250" y="3279233"/>
          <a:ext cx="363141" cy="336158"/>
        </a:xfrm>
        <a:prstGeom prst="rect">
          <a:avLst/>
        </a:prstGeom>
      </xdr:spPr>
    </xdr:pic>
    <xdr:clientData/>
  </xdr:twoCellAnchor>
  <xdr:twoCellAnchor editAs="oneCell">
    <xdr:from>
      <xdr:col>5</xdr:col>
      <xdr:colOff>527756</xdr:colOff>
      <xdr:row>12</xdr:row>
      <xdr:rowOff>521999</xdr:rowOff>
    </xdr:from>
    <xdr:to>
      <xdr:col>5</xdr:col>
      <xdr:colOff>873879</xdr:colOff>
      <xdr:row>13</xdr:row>
      <xdr:rowOff>97283</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8"/>
        <a:stretch>
          <a:fillRect/>
        </a:stretch>
      </xdr:blipFill>
      <xdr:spPr>
        <a:xfrm>
          <a:off x="10138638" y="3278004"/>
          <a:ext cx="342948" cy="348545"/>
        </a:xfrm>
        <a:prstGeom prst="rect">
          <a:avLst/>
        </a:prstGeom>
      </xdr:spPr>
    </xdr:pic>
    <xdr:clientData/>
  </xdr:twoCellAnchor>
  <xdr:twoCellAnchor editAs="oneCell">
    <xdr:from>
      <xdr:col>5</xdr:col>
      <xdr:colOff>525440</xdr:colOff>
      <xdr:row>14</xdr:row>
      <xdr:rowOff>468163</xdr:rowOff>
    </xdr:from>
    <xdr:to>
      <xdr:col>5</xdr:col>
      <xdr:colOff>888615</xdr:colOff>
      <xdr:row>14</xdr:row>
      <xdr:rowOff>817095</xdr:rowOff>
    </xdr:to>
    <xdr:pic>
      <xdr:nvPicPr>
        <xdr:cNvPr id="31" name="Picture 30">
          <a:extLst>
            <a:ext uri="{FF2B5EF4-FFF2-40B4-BE49-F238E27FC236}">
              <a16:creationId xmlns:a16="http://schemas.microsoft.com/office/drawing/2014/main" id="{00000000-0008-0000-0500-00001F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136704" y="5126427"/>
          <a:ext cx="366350" cy="339407"/>
        </a:xfrm>
        <a:prstGeom prst="rect">
          <a:avLst/>
        </a:prstGeom>
      </xdr:spPr>
    </xdr:pic>
    <xdr:clientData/>
  </xdr:twoCellAnchor>
  <xdr:twoCellAnchor editAs="oneCell">
    <xdr:from>
      <xdr:col>5</xdr:col>
      <xdr:colOff>1183975</xdr:colOff>
      <xdr:row>14</xdr:row>
      <xdr:rowOff>471450</xdr:rowOff>
    </xdr:from>
    <xdr:to>
      <xdr:col>5</xdr:col>
      <xdr:colOff>1544632</xdr:colOff>
      <xdr:row>14</xdr:row>
      <xdr:rowOff>811887</xdr:rowOff>
    </xdr:to>
    <xdr:pic>
      <xdr:nvPicPr>
        <xdr:cNvPr id="32" name="Picture 71">
          <a:extLst>
            <a:ext uri="{FF2B5EF4-FFF2-40B4-BE49-F238E27FC236}">
              <a16:creationId xmlns:a16="http://schemas.microsoft.com/office/drawing/2014/main" id="{00000000-0008-0000-0500-000020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795239" y="5129714"/>
          <a:ext cx="360657" cy="334087"/>
        </a:xfrm>
        <a:prstGeom prst="rect">
          <a:avLst/>
        </a:prstGeom>
      </xdr:spPr>
    </xdr:pic>
    <xdr:clientData/>
  </xdr:twoCellAnchor>
  <xdr:twoCellAnchor editAs="oneCell">
    <xdr:from>
      <xdr:col>5</xdr:col>
      <xdr:colOff>1344028</xdr:colOff>
      <xdr:row>16</xdr:row>
      <xdr:rowOff>291222</xdr:rowOff>
    </xdr:from>
    <xdr:to>
      <xdr:col>5</xdr:col>
      <xdr:colOff>1707203</xdr:colOff>
      <xdr:row>16</xdr:row>
      <xdr:rowOff>630629</xdr:rowOff>
    </xdr:to>
    <xdr:pic>
      <xdr:nvPicPr>
        <xdr:cNvPr id="33" name="Picture 32">
          <a:extLst>
            <a:ext uri="{FF2B5EF4-FFF2-40B4-BE49-F238E27FC236}">
              <a16:creationId xmlns:a16="http://schemas.microsoft.com/office/drawing/2014/main" id="{00000000-0008-0000-0500-000021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54910" y="6989952"/>
          <a:ext cx="366350" cy="339407"/>
        </a:xfrm>
        <a:prstGeom prst="rect">
          <a:avLst/>
        </a:prstGeom>
      </xdr:spPr>
    </xdr:pic>
    <xdr:clientData/>
  </xdr:twoCellAnchor>
  <xdr:twoCellAnchor editAs="oneCell">
    <xdr:from>
      <xdr:col>5</xdr:col>
      <xdr:colOff>491526</xdr:colOff>
      <xdr:row>16</xdr:row>
      <xdr:rowOff>292904</xdr:rowOff>
    </xdr:from>
    <xdr:to>
      <xdr:col>5</xdr:col>
      <xdr:colOff>854701</xdr:colOff>
      <xdr:row>17</xdr:row>
      <xdr:rowOff>414</xdr:rowOff>
    </xdr:to>
    <xdr:pic>
      <xdr:nvPicPr>
        <xdr:cNvPr id="34" name="Picture 70">
          <a:extLst>
            <a:ext uri="{FF2B5EF4-FFF2-40B4-BE49-F238E27FC236}">
              <a16:creationId xmlns:a16="http://schemas.microsoft.com/office/drawing/2014/main" id="{00000000-0008-0000-0500-000022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02790" y="6971187"/>
          <a:ext cx="360000" cy="342054"/>
        </a:xfrm>
        <a:prstGeom prst="rect">
          <a:avLst/>
        </a:prstGeom>
      </xdr:spPr>
    </xdr:pic>
    <xdr:clientData/>
  </xdr:twoCellAnchor>
  <xdr:twoCellAnchor editAs="oneCell">
    <xdr:from>
      <xdr:col>5</xdr:col>
      <xdr:colOff>910069</xdr:colOff>
      <xdr:row>16</xdr:row>
      <xdr:rowOff>278554</xdr:rowOff>
    </xdr:from>
    <xdr:to>
      <xdr:col>5</xdr:col>
      <xdr:colOff>1273901</xdr:colOff>
      <xdr:row>16</xdr:row>
      <xdr:rowOff>622263</xdr:rowOff>
    </xdr:to>
    <xdr:pic>
      <xdr:nvPicPr>
        <xdr:cNvPr id="35" name="Picture 71">
          <a:extLst>
            <a:ext uri="{FF2B5EF4-FFF2-40B4-BE49-F238E27FC236}">
              <a16:creationId xmlns:a16="http://schemas.microsoft.com/office/drawing/2014/main" id="{00000000-0008-0000-0500-000023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20951" y="6977284"/>
          <a:ext cx="360657" cy="337359"/>
        </a:xfrm>
        <a:prstGeom prst="rect">
          <a:avLst/>
        </a:prstGeom>
      </xdr:spPr>
    </xdr:pic>
    <xdr:clientData/>
  </xdr:twoCellAnchor>
  <xdr:twoCellAnchor editAs="oneCell">
    <xdr:from>
      <xdr:col>5</xdr:col>
      <xdr:colOff>1297724</xdr:colOff>
      <xdr:row>19</xdr:row>
      <xdr:rowOff>107470</xdr:rowOff>
    </xdr:from>
    <xdr:to>
      <xdr:col>5</xdr:col>
      <xdr:colOff>1673599</xdr:colOff>
      <xdr:row>19</xdr:row>
      <xdr:rowOff>447907</xdr:rowOff>
    </xdr:to>
    <xdr:pic>
      <xdr:nvPicPr>
        <xdr:cNvPr id="36" name="Picture 72">
          <a:extLst>
            <a:ext uri="{FF2B5EF4-FFF2-40B4-BE49-F238E27FC236}">
              <a16:creationId xmlns:a16="http://schemas.microsoft.com/office/drawing/2014/main" id="{00000000-0008-0000-0500-000024000000}"/>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08988" y="8626055"/>
          <a:ext cx="366350" cy="340437"/>
        </a:xfrm>
        <a:prstGeom prst="rect">
          <a:avLst/>
        </a:prstGeom>
      </xdr:spPr>
    </xdr:pic>
    <xdr:clientData/>
  </xdr:twoCellAnchor>
  <xdr:twoCellAnchor editAs="oneCell">
    <xdr:from>
      <xdr:col>5</xdr:col>
      <xdr:colOff>865877</xdr:colOff>
      <xdr:row>19</xdr:row>
      <xdr:rowOff>112655</xdr:rowOff>
    </xdr:from>
    <xdr:to>
      <xdr:col>5</xdr:col>
      <xdr:colOff>1212000</xdr:colOff>
      <xdr:row>19</xdr:row>
      <xdr:rowOff>455603</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8"/>
        <a:stretch>
          <a:fillRect/>
        </a:stretch>
      </xdr:blipFill>
      <xdr:spPr>
        <a:xfrm>
          <a:off x="10477141" y="8631240"/>
          <a:ext cx="342948" cy="342948"/>
        </a:xfrm>
        <a:prstGeom prst="rect">
          <a:avLst/>
        </a:prstGeom>
      </xdr:spPr>
    </xdr:pic>
    <xdr:clientData/>
  </xdr:twoCellAnchor>
  <xdr:twoCellAnchor editAs="oneCell">
    <xdr:from>
      <xdr:col>5</xdr:col>
      <xdr:colOff>1095046</xdr:colOff>
      <xdr:row>19</xdr:row>
      <xdr:rowOff>591269</xdr:rowOff>
    </xdr:from>
    <xdr:to>
      <xdr:col>5</xdr:col>
      <xdr:colOff>1464571</xdr:colOff>
      <xdr:row>19</xdr:row>
      <xdr:rowOff>930676</xdr:rowOff>
    </xdr:to>
    <xdr:pic>
      <xdr:nvPicPr>
        <xdr:cNvPr id="38" name="Picture 37">
          <a:extLst>
            <a:ext uri="{FF2B5EF4-FFF2-40B4-BE49-F238E27FC236}">
              <a16:creationId xmlns:a16="http://schemas.microsoft.com/office/drawing/2014/main" id="{00000000-0008-0000-0500-00002600000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05771" y="9116144"/>
          <a:ext cx="366350" cy="339407"/>
        </a:xfrm>
        <a:prstGeom prst="rect">
          <a:avLst/>
        </a:prstGeom>
      </xdr:spPr>
    </xdr:pic>
    <xdr:clientData/>
  </xdr:twoCellAnchor>
  <xdr:twoCellAnchor editAs="oneCell">
    <xdr:from>
      <xdr:col>5</xdr:col>
      <xdr:colOff>405801</xdr:colOff>
      <xdr:row>19</xdr:row>
      <xdr:rowOff>116423</xdr:rowOff>
    </xdr:from>
    <xdr:to>
      <xdr:col>5</xdr:col>
      <xdr:colOff>772151</xdr:colOff>
      <xdr:row>19</xdr:row>
      <xdr:rowOff>456860</xdr:rowOff>
    </xdr:to>
    <xdr:pic>
      <xdr:nvPicPr>
        <xdr:cNvPr id="39" name="Picture 70">
          <a:extLst>
            <a:ext uri="{FF2B5EF4-FFF2-40B4-BE49-F238E27FC236}">
              <a16:creationId xmlns:a16="http://schemas.microsoft.com/office/drawing/2014/main" id="{00000000-0008-0000-0500-000027000000}"/>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017065" y="8635008"/>
          <a:ext cx="360000" cy="340437"/>
        </a:xfrm>
        <a:prstGeom prst="rect">
          <a:avLst/>
        </a:prstGeom>
      </xdr:spPr>
    </xdr:pic>
    <xdr:clientData/>
  </xdr:twoCellAnchor>
  <xdr:twoCellAnchor editAs="oneCell">
    <xdr:from>
      <xdr:col>5</xdr:col>
      <xdr:colOff>608067</xdr:colOff>
      <xdr:row>19</xdr:row>
      <xdr:rowOff>583055</xdr:rowOff>
    </xdr:from>
    <xdr:to>
      <xdr:col>5</xdr:col>
      <xdr:colOff>968724</xdr:colOff>
      <xdr:row>19</xdr:row>
      <xdr:rowOff>917142</xdr:rowOff>
    </xdr:to>
    <xdr:pic>
      <xdr:nvPicPr>
        <xdr:cNvPr id="40" name="Picture 71">
          <a:extLst>
            <a:ext uri="{FF2B5EF4-FFF2-40B4-BE49-F238E27FC236}">
              <a16:creationId xmlns:a16="http://schemas.microsoft.com/office/drawing/2014/main" id="{00000000-0008-0000-0500-000028000000}"/>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18792" y="9107930"/>
          <a:ext cx="360657" cy="3340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6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3505200</xdr:colOff>
      <xdr:row>4</xdr:row>
      <xdr:rowOff>0</xdr:rowOff>
    </xdr:from>
    <xdr:to>
      <xdr:col>5</xdr:col>
      <xdr:colOff>796230</xdr:colOff>
      <xdr:row>11</xdr:row>
      <xdr:rowOff>30267</xdr:rowOff>
    </xdr:to>
    <xdr:grpSp>
      <xdr:nvGrpSpPr>
        <xdr:cNvPr id="15" name="Group 22">
          <a:extLst>
            <a:ext uri="{FF2B5EF4-FFF2-40B4-BE49-F238E27FC236}">
              <a16:creationId xmlns:a16="http://schemas.microsoft.com/office/drawing/2014/main" id="{00000000-0008-0000-0600-00000F000000}"/>
            </a:ext>
          </a:extLst>
        </xdr:cNvPr>
        <xdr:cNvGrpSpPr/>
      </xdr:nvGrpSpPr>
      <xdr:grpSpPr>
        <a:xfrm>
          <a:off x="3908612" y="717176"/>
          <a:ext cx="5280824" cy="1453415"/>
          <a:chOff x="469900" y="15743767"/>
          <a:chExt cx="2913142" cy="1368000"/>
        </a:xfrm>
      </xdr:grpSpPr>
      <xdr:sp macro="" textlink="">
        <xdr:nvSpPr>
          <xdr:cNvPr id="16" name="TextBox 10">
            <a:extLst>
              <a:ext uri="{FF2B5EF4-FFF2-40B4-BE49-F238E27FC236}">
                <a16:creationId xmlns:a16="http://schemas.microsoft.com/office/drawing/2014/main" id="{00000000-0008-0000-0600-000010000000}"/>
              </a:ext>
            </a:extLst>
          </xdr:cNvPr>
          <xdr:cNvSpPr txBox="1"/>
        </xdr:nvSpPr>
        <xdr:spPr>
          <a:xfrm>
            <a:off x="469900" y="15743767"/>
            <a:ext cx="2913142"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lgn="l">
              <a:spcAft>
                <a:spcPts val="1000"/>
              </a:spcAft>
            </a:pPr>
            <a:r>
              <a:rPr lang="en-AU" sz="800">
                <a:solidFill>
                  <a:schemeClr val="tx1"/>
                </a:solidFill>
                <a:effectLst/>
                <a:latin typeface="+mn-lt"/>
                <a:ea typeface="+mn-ea"/>
                <a:cs typeface="+mn-cs"/>
              </a:rPr>
              <a:t>Not reported in the relevant year due to data availability.		</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7" name="Rectangle 24">
            <a:extLst>
              <a:ext uri="{FF2B5EF4-FFF2-40B4-BE49-F238E27FC236}">
                <a16:creationId xmlns:a16="http://schemas.microsoft.com/office/drawing/2014/main" id="{00000000-0008-0000-0600-000011000000}"/>
              </a:ext>
            </a:extLst>
          </xdr:cNvPr>
          <xdr:cNvSpPr/>
        </xdr:nvSpPr>
        <xdr:spPr>
          <a:xfrm>
            <a:off x="2583755" y="16327617"/>
            <a:ext cx="702409" cy="255839"/>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 name="Rectangle 25">
            <a:extLst>
              <a:ext uri="{FF2B5EF4-FFF2-40B4-BE49-F238E27FC236}">
                <a16:creationId xmlns:a16="http://schemas.microsoft.com/office/drawing/2014/main" id="{00000000-0008-0000-0600-000012000000}"/>
              </a:ext>
            </a:extLst>
          </xdr:cNvPr>
          <xdr:cNvSpPr/>
        </xdr:nvSpPr>
        <xdr:spPr>
          <a:xfrm>
            <a:off x="2584713" y="16664872"/>
            <a:ext cx="701529" cy="248462"/>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866034</xdr:colOff>
      <xdr:row>0</xdr:row>
      <xdr:rowOff>163711</xdr:rowOff>
    </xdr:from>
    <xdr:to>
      <xdr:col>5</xdr:col>
      <xdr:colOff>913036</xdr:colOff>
      <xdr:row>2</xdr:row>
      <xdr:rowOff>165776</xdr:rowOff>
    </xdr:to>
    <xdr:sp macro="" textlink="">
      <xdr:nvSpPr>
        <xdr:cNvPr id="5" name="TextBox 10">
          <a:hlinkClick xmlns:r="http://schemas.openxmlformats.org/officeDocument/2006/relationships" r:id="rId2"/>
          <a:extLst>
            <a:ext uri="{FF2B5EF4-FFF2-40B4-BE49-F238E27FC236}">
              <a16:creationId xmlns:a16="http://schemas.microsoft.com/office/drawing/2014/main" id="{00000000-0008-0000-0600-000005000000}"/>
            </a:ext>
          </a:extLst>
        </xdr:cNvPr>
        <xdr:cNvSpPr txBox="1"/>
      </xdr:nvSpPr>
      <xdr:spPr>
        <a:xfrm>
          <a:off x="7719570" y="163711"/>
          <a:ext cx="1840380" cy="35925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264395</xdr:colOff>
      <xdr:row>0</xdr:row>
      <xdr:rowOff>163711</xdr:rowOff>
    </xdr:from>
    <xdr:to>
      <xdr:col>3</xdr:col>
      <xdr:colOff>820134</xdr:colOff>
      <xdr:row>2</xdr:row>
      <xdr:rowOff>165776</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600-000007000000}"/>
            </a:ext>
          </a:extLst>
        </xdr:cNvPr>
        <xdr:cNvSpPr txBox="1"/>
      </xdr:nvSpPr>
      <xdr:spPr>
        <a:xfrm>
          <a:off x="6195197" y="163711"/>
          <a:ext cx="1478473" cy="35925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3482578</xdr:colOff>
      <xdr:row>0</xdr:row>
      <xdr:rowOff>163711</xdr:rowOff>
    </xdr:from>
    <xdr:to>
      <xdr:col>2</xdr:col>
      <xdr:colOff>218495</xdr:colOff>
      <xdr:row>2</xdr:row>
      <xdr:rowOff>165776</xdr:rowOff>
    </xdr:to>
    <xdr:sp macro="" textlink="">
      <xdr:nvSpPr>
        <xdr:cNvPr id="8" name="TextBox 10">
          <a:hlinkClick xmlns:r="http://schemas.openxmlformats.org/officeDocument/2006/relationships" r:id="rId4"/>
          <a:extLst>
            <a:ext uri="{FF2B5EF4-FFF2-40B4-BE49-F238E27FC236}">
              <a16:creationId xmlns:a16="http://schemas.microsoft.com/office/drawing/2014/main" id="{00000000-0008-0000-0600-000008000000}"/>
            </a:ext>
          </a:extLst>
        </xdr:cNvPr>
        <xdr:cNvSpPr txBox="1"/>
      </xdr:nvSpPr>
      <xdr:spPr>
        <a:xfrm>
          <a:off x="4137422" y="163711"/>
          <a:ext cx="2011875" cy="359253"/>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7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4</xdr:col>
      <xdr:colOff>139700</xdr:colOff>
      <xdr:row>1</xdr:row>
      <xdr:rowOff>9523</xdr:rowOff>
    </xdr:from>
    <xdr:to>
      <xdr:col>5</xdr:col>
      <xdr:colOff>812800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00000000-0008-0000-0700-00000A000000}"/>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660400</xdr:colOff>
      <xdr:row>1</xdr:row>
      <xdr:rowOff>9523</xdr:rowOff>
    </xdr:from>
    <xdr:to>
      <xdr:col>4</xdr:col>
      <xdr:colOff>93800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700-00000B00000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614500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00000000-0008-0000-0700-00000C00000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3513667</xdr:colOff>
      <xdr:row>4</xdr:row>
      <xdr:rowOff>0</xdr:rowOff>
    </xdr:from>
    <xdr:to>
      <xdr:col>5</xdr:col>
      <xdr:colOff>393700</xdr:colOff>
      <xdr:row>11</xdr:row>
      <xdr:rowOff>30267</xdr:rowOff>
    </xdr:to>
    <xdr:grpSp>
      <xdr:nvGrpSpPr>
        <xdr:cNvPr id="2" name="Group 13">
          <a:extLst>
            <a:ext uri="{FF2B5EF4-FFF2-40B4-BE49-F238E27FC236}">
              <a16:creationId xmlns:a16="http://schemas.microsoft.com/office/drawing/2014/main" id="{00000000-0008-0000-0700-000002000000}"/>
            </a:ext>
          </a:extLst>
        </xdr:cNvPr>
        <xdr:cNvGrpSpPr/>
      </xdr:nvGrpSpPr>
      <xdr:grpSpPr>
        <a:xfrm>
          <a:off x="3917079" y="717176"/>
          <a:ext cx="5183592" cy="1374973"/>
          <a:chOff x="469900" y="15743767"/>
          <a:chExt cx="4000500" cy="1368000"/>
        </a:xfrm>
      </xdr:grpSpPr>
      <xdr:sp macro="" textlink="">
        <xdr:nvSpPr>
          <xdr:cNvPr id="3" name="TextBox 10">
            <a:extLst>
              <a:ext uri="{FF2B5EF4-FFF2-40B4-BE49-F238E27FC236}">
                <a16:creationId xmlns:a16="http://schemas.microsoft.com/office/drawing/2014/main" id="{00000000-0008-0000-0700-000003000000}"/>
              </a:ext>
            </a:extLst>
          </xdr:cNvPr>
          <xdr:cNvSpPr txBox="1"/>
        </xdr:nvSpPr>
        <xdr:spPr>
          <a:xfrm>
            <a:off x="469900" y="15743767"/>
            <a:ext cx="400050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4" name="Rectangle 15">
            <a:extLst>
              <a:ext uri="{FF2B5EF4-FFF2-40B4-BE49-F238E27FC236}">
                <a16:creationId xmlns:a16="http://schemas.microsoft.com/office/drawing/2014/main" id="{00000000-0008-0000-0700-000004000000}"/>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16">
            <a:extLst>
              <a:ext uri="{FF2B5EF4-FFF2-40B4-BE49-F238E27FC236}">
                <a16:creationId xmlns:a16="http://schemas.microsoft.com/office/drawing/2014/main" id="{00000000-0008-0000-0700-000005000000}"/>
              </a:ext>
            </a:extLst>
          </xdr:cNvPr>
          <xdr:cNvSpPr/>
        </xdr:nvSpPr>
        <xdr:spPr>
          <a:xfrm>
            <a:off x="3324225" y="16670869"/>
            <a:ext cx="900000" cy="219175"/>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00000000-0008-0000-0800-000006000000}"/>
            </a:ext>
          </a:extLst>
        </xdr:cNvPr>
        <xdr:cNvSpPr txBox="1"/>
      </xdr:nvSpPr>
      <xdr:spPr>
        <a:xfrm>
          <a:off x="457200" y="1168400"/>
          <a:ext cx="2340000" cy="684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due to rounding.</a:t>
          </a:r>
          <a:endParaRPr lang="en-AU" sz="800">
            <a:solidFill>
              <a:schemeClr val="dk1"/>
            </a:solidFill>
            <a:effectLst/>
            <a:latin typeface="+mn-lt"/>
            <a:ea typeface="+mn-ea"/>
            <a:cs typeface="+mn-cs"/>
          </a:endParaRPr>
        </a:p>
      </xdr:txBody>
    </xdr:sp>
    <xdr:clientData/>
  </xdr:twoCellAnchor>
  <xdr:twoCellAnchor>
    <xdr:from>
      <xdr:col>1</xdr:col>
      <xdr:colOff>3505200</xdr:colOff>
      <xdr:row>1</xdr:row>
      <xdr:rowOff>12698</xdr:rowOff>
    </xdr:from>
    <xdr:to>
      <xdr:col>2</xdr:col>
      <xdr:colOff>106641</xdr:colOff>
      <xdr:row>3</xdr:row>
      <xdr:rowOff>10748</xdr:rowOff>
    </xdr:to>
    <xdr:sp macro="" textlink="">
      <xdr:nvSpPr>
        <xdr:cNvPr id="12" name="TextBox 10">
          <a:extLst>
            <a:ext uri="{FF2B5EF4-FFF2-40B4-BE49-F238E27FC236}">
              <a16:creationId xmlns:a16="http://schemas.microsoft.com/office/drawing/2014/main" id="{00000000-0008-0000-0800-00000C000000}"/>
            </a:ext>
          </a:extLst>
        </xdr:cNvPr>
        <xdr:cNvSpPr txBox="1"/>
      </xdr:nvSpPr>
      <xdr:spPr>
        <a:xfrm>
          <a:off x="4379259" y="191992"/>
          <a:ext cx="1476000" cy="35663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3514165</xdr:colOff>
      <xdr:row>3</xdr:row>
      <xdr:rowOff>179293</xdr:rowOff>
    </xdr:from>
    <xdr:to>
      <xdr:col>4</xdr:col>
      <xdr:colOff>661147</xdr:colOff>
      <xdr:row>9</xdr:row>
      <xdr:rowOff>112059</xdr:rowOff>
    </xdr:to>
    <xdr:grpSp>
      <xdr:nvGrpSpPr>
        <xdr:cNvPr id="19" name="Group 4">
          <a:extLst>
            <a:ext uri="{FF2B5EF4-FFF2-40B4-BE49-F238E27FC236}">
              <a16:creationId xmlns:a16="http://schemas.microsoft.com/office/drawing/2014/main" id="{00000000-0008-0000-0800-000013000000}"/>
            </a:ext>
          </a:extLst>
        </xdr:cNvPr>
        <xdr:cNvGrpSpPr/>
      </xdr:nvGrpSpPr>
      <xdr:grpSpPr>
        <a:xfrm>
          <a:off x="3917577" y="717175"/>
          <a:ext cx="4262717" cy="1411943"/>
          <a:chOff x="469900" y="15743767"/>
          <a:chExt cx="4000500" cy="1368000"/>
        </a:xfrm>
      </xdr:grpSpPr>
      <xdr:sp macro="" textlink="">
        <xdr:nvSpPr>
          <xdr:cNvPr id="20" name="TextBox 10">
            <a:extLst>
              <a:ext uri="{FF2B5EF4-FFF2-40B4-BE49-F238E27FC236}">
                <a16:creationId xmlns:a16="http://schemas.microsoft.com/office/drawing/2014/main" id="{00000000-0008-0000-0800-000014000000}"/>
              </a:ext>
            </a:extLst>
          </xdr:cNvPr>
          <xdr:cNvSpPr txBox="1"/>
        </xdr:nvSpPr>
        <xdr:spPr>
          <a:xfrm>
            <a:off x="469900" y="15743767"/>
            <a:ext cx="4000500" cy="1368000"/>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restatements)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Sustainability performance information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external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21" name="Rectangle 7">
            <a:extLst>
              <a:ext uri="{FF2B5EF4-FFF2-40B4-BE49-F238E27FC236}">
                <a16:creationId xmlns:a16="http://schemas.microsoft.com/office/drawing/2014/main" id="{00000000-0008-0000-0800-000015000000}"/>
              </a:ext>
            </a:extLst>
          </xdr:cNvPr>
          <xdr:cNvSpPr/>
        </xdr:nvSpPr>
        <xdr:spPr>
          <a:xfrm>
            <a:off x="3324225" y="16270575"/>
            <a:ext cx="900000" cy="241400"/>
          </a:xfrm>
          <a:prstGeom prst="rect">
            <a:avLst/>
          </a:prstGeom>
          <a:solidFill>
            <a:srgbClr val="F8D1CF"/>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Rectangle 8">
            <a:extLst>
              <a:ext uri="{FF2B5EF4-FFF2-40B4-BE49-F238E27FC236}">
                <a16:creationId xmlns:a16="http://schemas.microsoft.com/office/drawing/2014/main" id="{00000000-0008-0000-0800-000016000000}"/>
              </a:ext>
            </a:extLst>
          </xdr:cNvPr>
          <xdr:cNvSpPr/>
        </xdr:nvSpPr>
        <xdr:spPr>
          <a:xfrm>
            <a:off x="3324225" y="16670869"/>
            <a:ext cx="900000" cy="219175"/>
          </a:xfrm>
          <a:prstGeom prst="rect">
            <a:avLst/>
          </a:prstGeom>
          <a:solidFill>
            <a:schemeClr val="accent4">
              <a:lumMod val="40000"/>
              <a:lumOff val="60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485775</xdr:colOff>
      <xdr:row>1</xdr:row>
      <xdr:rowOff>9525</xdr:rowOff>
    </xdr:from>
    <xdr:to>
      <xdr:col>4</xdr:col>
      <xdr:colOff>661892</xdr:colOff>
      <xdr:row>3</xdr:row>
      <xdr:rowOff>7575</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800-000004000000}"/>
            </a:ext>
            <a:ext uri="{147F2762-F138-4A5C-976F-8EAC2B608ADB}">
              <a16:predDERef xmlns:a16="http://schemas.microsoft.com/office/drawing/2014/main" pred="{6C8674E9-0C1E-4761-A62E-3D29D01DD727}"/>
            </a:ext>
          </a:extLst>
        </xdr:cNvPr>
        <xdr:cNvSpPr txBox="1"/>
      </xdr:nvSpPr>
      <xdr:spPr>
        <a:xfrm>
          <a:off x="7489451" y="188819"/>
          <a:ext cx="1476000" cy="356638"/>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AU" sz="800" b="1">
              <a:solidFill>
                <a:schemeClr val="bg1"/>
              </a:solidFill>
              <a:effectLst/>
              <a:latin typeface="+mn-lt"/>
              <a:ea typeface="+mn-ea"/>
              <a:cs typeface="+mn-cs"/>
            </a:rPr>
            <a:t>FY24</a:t>
          </a:r>
          <a:r>
            <a:rPr lang="en-AU" sz="800" b="1" baseline="0">
              <a:solidFill>
                <a:schemeClr val="bg1"/>
              </a:solidFill>
              <a:effectLst/>
              <a:latin typeface="+mn-lt"/>
              <a:ea typeface="+mn-ea"/>
              <a:cs typeface="+mn-cs"/>
            </a:rPr>
            <a:t> CLIMATE </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171450</xdr:colOff>
      <xdr:row>1</xdr:row>
      <xdr:rowOff>0</xdr:rowOff>
    </xdr:from>
    <xdr:to>
      <xdr:col>3</xdr:col>
      <xdr:colOff>395425</xdr:colOff>
      <xdr:row>3</xdr:row>
      <xdr:rowOff>4400</xdr:rowOff>
    </xdr:to>
    <xdr:sp macro="" textlink="">
      <xdr:nvSpPr>
        <xdr:cNvPr id="14" name="TextBox 13">
          <a:hlinkClick xmlns:r="http://schemas.openxmlformats.org/officeDocument/2006/relationships" r:id="rId3"/>
          <a:extLst>
            <a:ext uri="{FF2B5EF4-FFF2-40B4-BE49-F238E27FC236}">
              <a16:creationId xmlns:a16="http://schemas.microsoft.com/office/drawing/2014/main" id="{00000000-0008-0000-0800-00000E000000}"/>
            </a:ext>
            <a:ext uri="{147F2762-F138-4A5C-976F-8EAC2B608ADB}">
              <a16:predDERef xmlns:a16="http://schemas.microsoft.com/office/drawing/2014/main" pred="{23457252-63AB-4FCC-93A4-F1777742C496}"/>
            </a:ext>
          </a:extLst>
        </xdr:cNvPr>
        <xdr:cNvSpPr txBox="1"/>
      </xdr:nvSpPr>
      <xdr:spPr>
        <a:xfrm>
          <a:off x="5505450" y="180975"/>
          <a:ext cx="1481275" cy="36635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AU" sz="800" b="1">
              <a:solidFill>
                <a:schemeClr val="bg1"/>
              </a:solidFill>
              <a:effectLst/>
              <a:latin typeface="+mn-lt"/>
              <a:ea typeface="+mn-ea"/>
              <a:cs typeface="+mn-cs"/>
            </a:rPr>
            <a:t>FY24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AU2004NP0020.infau.wbcau.westpac.com.au\sourcing\Desktops$\jsouthgate\Desktop\Uncertainty_Calculator_2010-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F811748/Downloads/Westpac%20New%20Zealand%20Limited%20Bulk%20Download%20Templat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SYDNEY\SYDNASSURANCE\CCaSS\C\CCaSS\NB\JOBS\Australia%20Post\MMPJ13POS157%20LCA%202013\Data%20&amp;%20Research\Working%20files\REV&amp;VOL%20DATA%20201213%20NB%20edit%20v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058817/AppData/Local/Microsoft/Windows/INetCache/Content.Outlook/KPXNDSG0/FY19Q4%20-%20Taxi%20Report%20-%20Calculations%20v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porting%20Transition/2.%20Quarterly%20Reporting/Data%20and%20Reporting%20Files/2019-20/Q2/QETR%20-%20Calculations%20FY20%20Q2%20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porting%20Transition/2.%20Quarterly%20Reporting/Data%20and%20Reporting%20Files/2019-20/Q3/QETR%20-%20Calculations%20FY20%20Q3%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rojects\Defra%20GHG%20Conversion%20Factors\2018%20Update\Electricity\UK%20Elec\GHG%20CF_UK%20Electricity_2018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Inbox\4.3.3%20Objectives,%20targets%20&amp;%20programs\Programs\Carbon\Customer%20Reporting\Copy%20of%20AusPost%20Carbon%20Footprint%20Tool%202018%20for%20review%20by%20NCO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X:\AUVIC05FLP01W\SharedData\EnviroServ\Job%20Files\2123080%20-%20Westpac%20Contract\3%20Environmental%20Reporting\Deliverables\Reporting\NGERS%20&amp;%20NCOS\15-16\Q2\5.Submission\1.Working\Westpac%20Quarterly%20Report%20Q2%2015-16_Elec%20Final.xlsm?ADB8840C" TargetMode="External"/><Relationship Id="rId1" Type="http://schemas.openxmlformats.org/officeDocument/2006/relationships/externalLinkPath" Target="file:///\\ADB8840C\Westpac%20Quarterly%20Report%20Q2%2015-16_Elec%20Fin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nvironmental%20Performance%20Reporting\3.%20Annual%20Reporting\Data%20and%20Reporting%20Files\2021%202022%20ASPR\040%20Performance%20Metrics\DRAFT%20FINAL%20Sustainability%20Datasheet_EnvironmentalTab_ERY22%2020221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Environmental%20Performance%20Reporting\3.%20Annual%20Reporting\Data%20and%20Reporting%20Files\2021%202022%20ASPR\040%20Performance%20Metrics\DRAFT%20Sustainability%20Datasheet_EnvironmentalTab_ERY22%2020221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AU2004NP0020.infau.wbcau.westpac.com.au\sourcing\03_Environmental_Reporting\04_NGER\2014_15_NGER\04_Data\Group%20Property\150826_Westpac%20Energy%20Template%20Part%201_v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evea/Desktop/Carbon%20neutral%20spreadsheets/28_EMI_Refrigerant%20Impacts%20Calculator_v1.1_r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Documents\COVID%20Targets%20Assessment\COVID%20Impact%20Assessment%20on%20Environmental%20Targets%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AU2004NP0020.infau.wbcau.westpac.com.au\sourcing\SBS\9_Direct%20Environment%20Footprint\02_Reporting\01_Quarterly%20Reporting\2018-19\Q2\Report%20Files\5.%20RY19%20Q2%20WAT%20Report%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So"/>
      <sheetName val="Factors"/>
      <sheetName val="Calculations"/>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Business_Units"/>
      <sheetName val="Emission factors"/>
      <sheetName val="Date_Ranges"/>
      <sheetName val="Lookup"/>
    </sheetNames>
    <sheetDataSet>
      <sheetData sheetId="0"/>
      <sheetData sheetId="1"/>
      <sheetData sheetId="2">
        <row r="1">
          <cell r="H1" t="str">
            <v>BUIL</v>
          </cell>
        </row>
        <row r="2">
          <cell r="H2" t="str">
            <v>Accommodation - Australia : Category 3 - Emissions from Business travel</v>
          </cell>
        </row>
        <row r="3">
          <cell r="H3" t="str">
            <v>Accommodation - Australia : Category 3 - Emissions from Business travel</v>
          </cell>
        </row>
        <row r="4">
          <cell r="H4" t="str">
            <v>Accommodation - Canada : Category 3 - Emissions from Business travel</v>
          </cell>
        </row>
        <row r="5">
          <cell r="H5" t="str">
            <v>Accommodation - Canada : Category 3 - Emissions from Business travel</v>
          </cell>
        </row>
        <row r="6">
          <cell r="H6" t="str">
            <v>Accommodation - India : Category 3 - Emissions from Business travel</v>
          </cell>
        </row>
        <row r="7">
          <cell r="H7" t="str">
            <v>Accommodation - India : Category 3 - Emissions from Business travel</v>
          </cell>
        </row>
        <row r="8">
          <cell r="H8" t="str">
            <v>Accommodation - Netherlands : Category 3 - Emissions from Business travel</v>
          </cell>
        </row>
        <row r="9">
          <cell r="H9" t="str">
            <v>Accommodation - Netherlands : Category 3 - Emissions from Business travel</v>
          </cell>
        </row>
        <row r="10">
          <cell r="H10" t="str">
            <v>Accommodation - New Zealand : Category 3 - Emissions from Business travel</v>
          </cell>
        </row>
        <row r="11">
          <cell r="H11" t="str">
            <v>Accommodation - New Zealand : Category 3 - Emissions from Business travel</v>
          </cell>
        </row>
        <row r="12">
          <cell r="H12" t="str">
            <v>Accommodation - Singapore : Category 3 - Emissions from Business travel</v>
          </cell>
        </row>
        <row r="13">
          <cell r="H13" t="str">
            <v>Accommodation - Singapore : Category 3 - Emissions from Business travel</v>
          </cell>
        </row>
        <row r="14">
          <cell r="H14" t="str">
            <v>Accommodation - United Kingdom : Category 3 - Emissions from Business travel</v>
          </cell>
        </row>
        <row r="15">
          <cell r="H15" t="str">
            <v>Accommodation - United Kingdom : Category 3 - Emissions from Business travel</v>
          </cell>
        </row>
        <row r="16">
          <cell r="H16" t="str">
            <v>Accommodation - United States : Category 3 - Emissions from Business travel</v>
          </cell>
        </row>
        <row r="17">
          <cell r="H17" t="str">
            <v>Accommodation - United States : Category 3 - Emissions from Business travel</v>
          </cell>
        </row>
        <row r="18">
          <cell r="H18" t="str">
            <v>Air travel domestic (average) : Category 3 - Emissions from Business travel</v>
          </cell>
        </row>
        <row r="19">
          <cell r="H19" t="str">
            <v>Air travel long haul (business) : Category 3 - Emissions from Business travel</v>
          </cell>
        </row>
        <row r="20">
          <cell r="H20" t="str">
            <v>Air travel long haul (econ) : Category 3 - Emissions from Business travel</v>
          </cell>
        </row>
        <row r="21">
          <cell r="H21" t="str">
            <v>Air travel long haul (econ+) : Category 3 - Emissions from Business travel</v>
          </cell>
        </row>
        <row r="22">
          <cell r="H22" t="str">
            <v>Air travel short haul (econ) : Category 3 - Emissions from Business travel</v>
          </cell>
        </row>
        <row r="23">
          <cell r="H23" t="str">
            <v>Air travel short haul b/f class : Category 3 - Emissions from Business travel</v>
          </cell>
        </row>
        <row r="24">
          <cell r="H24" t="str">
            <v>Car Large (diesel 2000-2999cc) : Category 3 - Emissions from Business travel : Taxi</v>
          </cell>
        </row>
        <row r="25">
          <cell r="H25" t="str">
            <v>Car Large (diesel 2000-2999cc) : Category 3 - Emissions from Business travel : Taxi</v>
          </cell>
        </row>
        <row r="26">
          <cell r="H26" t="str">
            <v>Car Large (petrol 2000-2999cc) - post-2015 : Category 3 - Emissions from Business travel : Taxi</v>
          </cell>
        </row>
        <row r="27">
          <cell r="H27" t="str">
            <v>Car Large (petrol 2000-2999cc) - post-2015 : Category 3 - Emissions from Business travel : Taxi</v>
          </cell>
        </row>
        <row r="28">
          <cell r="H28" t="str">
            <v>Car XL (petrol over 3000cc) - post-2015 : Category 3 - Emissions from Business travel : Taxi</v>
          </cell>
        </row>
        <row r="29">
          <cell r="H29" t="str">
            <v>Car XL (petrol over 3000cc) - post-2015 : Category 3 - Emissions from Business travel : Taxi</v>
          </cell>
        </row>
        <row r="30">
          <cell r="H30" t="str">
            <v>Diesel : Category 1 - Direct emissions from mobile combustion</v>
          </cell>
        </row>
        <row r="31">
          <cell r="H31" t="str">
            <v>Diesel : Category 1 - Direct emissions from mobile combustion</v>
          </cell>
        </row>
        <row r="32">
          <cell r="H32" t="str">
            <v>Diesel : Category 1 - Direct emissions from mobile combustion</v>
          </cell>
        </row>
        <row r="33">
          <cell r="H33" t="str">
            <v>Diesel : Category 1 - Direct emissions from mobile combustion : Generator data</v>
          </cell>
        </row>
        <row r="34">
          <cell r="H34" t="str">
            <v>Diesel : Category 1 - Direct emissions from mobile combustion : Generator data</v>
          </cell>
        </row>
        <row r="35">
          <cell r="H35" t="str">
            <v>Diesel : Category 1 - Direct emissions from mobile combustion : Generator data</v>
          </cell>
        </row>
        <row r="36">
          <cell r="H36" t="str">
            <v>Electricity : Category 4 - Emissions from the use of services not included elsewhere : Electric vehicle charging offsite</v>
          </cell>
        </row>
        <row r="37">
          <cell r="H37" t="str">
            <v>Electricity : Category 4 - Emissions from the use of services not included elsewhere : Electric vehicle charging offsite</v>
          </cell>
        </row>
        <row r="38">
          <cell r="H38" t="str">
            <v>Electricity : Category 4 - Emissions from the use of services not included elsewhere : Electric vehicle charging offsite</v>
          </cell>
        </row>
        <row r="39">
          <cell r="H39" t="str">
            <v>Electricity : Category 4 - Emissions from the use of services not included elsewhere : Electric vehicle charging offsite</v>
          </cell>
        </row>
        <row r="40">
          <cell r="H40" t="str">
            <v>Electricity : Category 2 - Indirect emissions from imported electricity : General</v>
          </cell>
        </row>
        <row r="41">
          <cell r="H41" t="str">
            <v>Electricity : Category 2 - Indirect emissions from imported electricity : General</v>
          </cell>
        </row>
        <row r="42">
          <cell r="H42" t="str">
            <v>Electricity : Category 2 - Indirect emissions from imported electricity : General</v>
          </cell>
        </row>
        <row r="43">
          <cell r="H43" t="str">
            <v>Electricity : Category 2 - Indirect emissions from imported electricity : General</v>
          </cell>
        </row>
        <row r="44">
          <cell r="H44" t="str">
            <v>Electricity distributed T&amp;D losses : Category 4 - Emissions from the use of services not included elsewhere</v>
          </cell>
        </row>
        <row r="45">
          <cell r="H45" t="str">
            <v>Electricity distributed T&amp;D losses : Category 4 - Emissions from the use of services not included elsewhere</v>
          </cell>
        </row>
        <row r="46">
          <cell r="H46" t="str">
            <v>Electricity distributed T&amp;D losses : Category 4 - Emissions from the use of services not included elsewhere</v>
          </cell>
        </row>
        <row r="47">
          <cell r="H47" t="str">
            <v>Electricity distributed T&amp;D losses : Category 4 - Emissions from the use of services not included elsewhere</v>
          </cell>
        </row>
        <row r="48">
          <cell r="H48" t="str">
            <v>HCFC-22 (R-22, Genetron 22 or Freon 22) : Category 1 - Direct fugitive emissions arising from the release of GHGs in anthropogenic systems</v>
          </cell>
        </row>
        <row r="49">
          <cell r="H49" t="str">
            <v>HCFC-22 (R-22, Genetron 22 or Freon 22) : Category 1 - Direct fugitive emissions arising from the release of GHGs in anthropogenic systems</v>
          </cell>
        </row>
        <row r="50">
          <cell r="H50" t="str">
            <v>HCFC-22 (R-22, Genetron 22 or Freon 22) : Category 1 - Direct fugitive emissions arising from the release of GHGs in anthropogenic systems</v>
          </cell>
        </row>
        <row r="51">
          <cell r="H51" t="str">
            <v>HFC-32 : Category 1 - Direct fugitive emissions arising from the release of GHGs in anthropogenic systems</v>
          </cell>
        </row>
        <row r="52">
          <cell r="H52" t="str">
            <v>HFC-32 : Category 1 - Direct fugitive emissions arising from the release of GHGs in anthropogenic systems</v>
          </cell>
        </row>
        <row r="53">
          <cell r="H53" t="str">
            <v>HFC-32 : Category 1 - Direct fugitive emissions arising from the release of GHGs in anthropogenic systems</v>
          </cell>
        </row>
        <row r="54">
          <cell r="H54" t="str">
            <v>LPG stationary commercial : Category 1 - Direct emissions from stationary combustion</v>
          </cell>
        </row>
        <row r="55">
          <cell r="H55" t="str">
            <v>LPG stationary commercial : Category 1 - Direct emissions from stationary combustion</v>
          </cell>
        </row>
        <row r="56">
          <cell r="H56" t="str">
            <v>LPG stationary commercial : Category 1 - Direct emissions from stationary combustion</v>
          </cell>
        </row>
        <row r="57">
          <cell r="H57" t="str">
            <v>LPG stationary commercial : Category 1 - Direct emissions from stationary combustion</v>
          </cell>
        </row>
        <row r="58">
          <cell r="H58" t="str">
            <v>LPG stationary commercial : Category 1 - Direct emissions from stationary combustion</v>
          </cell>
        </row>
        <row r="59">
          <cell r="H59" t="str">
            <v>LPG stationary commercial : Category 1 - Direct emissions from stationary combustion</v>
          </cell>
        </row>
        <row r="60">
          <cell r="H60" t="str">
            <v>LPG stationary commercial : Category 1 - Direct emissions from stationary combustion</v>
          </cell>
        </row>
        <row r="61">
          <cell r="H61" t="str">
            <v>LPG stationary commercial : Category 1 - Direct emissions from stationary combustion</v>
          </cell>
        </row>
        <row r="62">
          <cell r="H62" t="str">
            <v>LPG stationary commercial : Category 1 - Direct emissions from stationary combustion</v>
          </cell>
        </row>
        <row r="63">
          <cell r="H63" t="str">
            <v>Natural Gas (Steam Generation) : Category 1 - Direct emissions from stationary combustion</v>
          </cell>
        </row>
        <row r="64">
          <cell r="H64" t="str">
            <v>Natural Gas (Steam Generation) : Category 1 - Direct emissions from stationary combustion</v>
          </cell>
        </row>
        <row r="65">
          <cell r="H65" t="str">
            <v>Natural Gas (Steam Generation) : Category 1 - Direct emissions from stationary combustion</v>
          </cell>
        </row>
        <row r="66">
          <cell r="H66" t="str">
            <v>Natural Gas (Steam Generation) : Category 1 - Direct emissions from stationary combustion</v>
          </cell>
        </row>
        <row r="67">
          <cell r="H67" t="str">
            <v>Natural Gas distributed commercial : Category 1 - Direct emissions from stationary combustion</v>
          </cell>
        </row>
        <row r="68">
          <cell r="H68" t="str">
            <v>Natural Gas distributed commercial : Category 1 - Direct emissions from stationary combustion</v>
          </cell>
        </row>
        <row r="69">
          <cell r="H69" t="str">
            <v>Natural Gas distributed commercial : Category 1 - Direct emissions from stationary combustion</v>
          </cell>
        </row>
        <row r="70">
          <cell r="H70" t="str">
            <v>Natural Gas distributed commercial : Category 1 - Direct emissions from stationary combustion</v>
          </cell>
        </row>
        <row r="71">
          <cell r="H71" t="str">
            <v>Natural Gas distributed T&amp;D losses : Category 4 - Emissions from purchased fuel and energy related activities</v>
          </cell>
        </row>
        <row r="72">
          <cell r="H72" t="str">
            <v>Natural Gas distributed T&amp;D losses : Category 4 - Emissions from purchased fuel and energy related activities</v>
          </cell>
        </row>
        <row r="73">
          <cell r="H73" t="str">
            <v>Natural Gas distributed T&amp;D losses : Category 4 - Emissions from purchased fuel and energy related activities</v>
          </cell>
        </row>
        <row r="74">
          <cell r="H74" t="str">
            <v>Natural Gas distributed T&amp;D losses : Category 4 - Emissions from purchased fuel and energy related activities</v>
          </cell>
        </row>
        <row r="75">
          <cell r="H75" t="str">
            <v>Paper use - default : Category 4 - Emissions from purchased goods</v>
          </cell>
        </row>
        <row r="76">
          <cell r="H76" t="str">
            <v>Paper use - default : Category 4 - Emissions from purchased goods</v>
          </cell>
        </row>
        <row r="77">
          <cell r="H77" t="str">
            <v>Paper use - default : Category 4 - Emissions from purchased goods</v>
          </cell>
        </row>
        <row r="78">
          <cell r="H78" t="str">
            <v>Paper use - specific supplier - Australian Paper : Category 4 - Emissions from purchased goods</v>
          </cell>
        </row>
        <row r="79">
          <cell r="H79" t="str">
            <v>Paper use - specific supplier - Australian Paper : Category 4 - Emissions from purchased goods</v>
          </cell>
        </row>
        <row r="80">
          <cell r="H80" t="str">
            <v>Paper use - specific supplier - Australian Paper : Category 4 - Emissions from purchased goods</v>
          </cell>
        </row>
        <row r="81">
          <cell r="H81" t="str">
            <v>Petrol premium : Category 1 - Direct emissions from mobile combustion</v>
          </cell>
        </row>
        <row r="82">
          <cell r="H82" t="str">
            <v>Petrol premium : Category 1 - Direct emissions from mobile combustion</v>
          </cell>
        </row>
        <row r="83">
          <cell r="H83" t="str">
            <v>Petrol premium : Category 1 - Direct emissions from mobile combustion</v>
          </cell>
        </row>
        <row r="84">
          <cell r="H84" t="str">
            <v>Petrol regular : Category 1 - Direct emissions from mobile combustion</v>
          </cell>
        </row>
        <row r="85">
          <cell r="H85" t="str">
            <v>Petrol regular : Category 1 - Direct emissions from mobile combustion</v>
          </cell>
        </row>
        <row r="86">
          <cell r="H86" t="str">
            <v>Petrol regular : Category 1 - Direct emissions from mobile combustion</v>
          </cell>
        </row>
        <row r="87">
          <cell r="H87" t="str">
            <v>Private Car default (petrol) : Category 3 - Emissions from Business travel</v>
          </cell>
        </row>
        <row r="88">
          <cell r="H88" t="str">
            <v>Private Car default (petrol) : Category 3 - Emissions from Business travel</v>
          </cell>
        </row>
        <row r="89">
          <cell r="H89" t="str">
            <v>R-407C : Category 1 - Direct fugitive emissions arising from the release of GHGs in anthropogenic systems</v>
          </cell>
        </row>
        <row r="90">
          <cell r="H90" t="str">
            <v>R-407C : Category 1 - Direct fugitive emissions arising from the release of GHGs in anthropogenic systems</v>
          </cell>
        </row>
        <row r="91">
          <cell r="H91" t="str">
            <v>R-407C : Category 1 - Direct fugitive emissions arising from the release of GHGs in anthropogenic systems</v>
          </cell>
        </row>
        <row r="92">
          <cell r="H92" t="str">
            <v>R-410A : Category 1 - Direct fugitive emissions arising from the release of GHGs in anthropogenic systems</v>
          </cell>
        </row>
        <row r="93">
          <cell r="H93" t="str">
            <v>R-410A : Category 1 - Direct fugitive emissions arising from the release of GHGs in anthropogenic systems</v>
          </cell>
        </row>
        <row r="94">
          <cell r="H94" t="str">
            <v>R-410A : Category 1 - Direct fugitive emissions arising from the release of GHGs in anthropogenic systems</v>
          </cell>
        </row>
        <row r="95">
          <cell r="H95" t="str">
            <v>Rental Car Large (petrol 2000-2999cc) - post-2015 : Category 3 - Emissions from Business travel</v>
          </cell>
        </row>
        <row r="96">
          <cell r="H96" t="str">
            <v>Rental Car Large (petrol 2000-2999cc) - post-2015 : Category 3 - Emissions from Business travel</v>
          </cell>
        </row>
        <row r="97">
          <cell r="H97" t="str">
            <v>Rental Car Medium (petrol 1600-2000cc) - post-2015 : Category 3 - Emissions from Business travel</v>
          </cell>
        </row>
        <row r="98">
          <cell r="H98" t="str">
            <v>Rental Car Medium (petrol 1600-2000cc) - post-2015 : Category 3 - Emissions from Business travel</v>
          </cell>
        </row>
        <row r="99">
          <cell r="H99" t="str">
            <v>Rental Car Micro (petrol under 1350cc) - post-2015 : Category 3 - Emissions from Business travel</v>
          </cell>
        </row>
        <row r="100">
          <cell r="H100" t="str">
            <v>Rental Car Micro (petrol under 1350cc) - post-2015 : Category 3 - Emissions from Business travel</v>
          </cell>
        </row>
        <row r="101">
          <cell r="H101" t="str">
            <v>Rental Car Small (petrol 1350-1600cc) - post-2015 : Category 3 - Emissions from Business travel</v>
          </cell>
        </row>
        <row r="102">
          <cell r="H102" t="str">
            <v>Rental Car Small (petrol 1350-1600cc) - post-2015 : Category 3 - Emissions from Business travel</v>
          </cell>
        </row>
        <row r="103">
          <cell r="H103" t="str">
            <v>Rental Car XL (petrol over 3000cc) - post-2015 : Category 3 - Emissions from Business travel</v>
          </cell>
        </row>
        <row r="104">
          <cell r="H104" t="str">
            <v>Rental Car XL (petrol over 3000cc) - post-2015 : Category 3 - Emissions from Business travel</v>
          </cell>
        </row>
        <row r="105">
          <cell r="H105" t="str">
            <v>Taxi (regular) : Category 3 - Emissions from Business travel</v>
          </cell>
        </row>
        <row r="106">
          <cell r="H106" t="str">
            <v>Taxi (regular) : Category 3 - Emissions from Business travel</v>
          </cell>
        </row>
        <row r="107">
          <cell r="H107" t="str">
            <v>Taxi (regular) : Category 3 - Emissions from Business travel</v>
          </cell>
        </row>
        <row r="108">
          <cell r="H108" t="str">
            <v>Waste landfilled LFGR Mixed waste : Category 4 - Emissions from the disposal of solid waste</v>
          </cell>
        </row>
        <row r="109">
          <cell r="H109" t="str">
            <v>Waste landfilled LFGR Mixed waste : Category 4 - Emissions from the disposal of solid waste</v>
          </cell>
        </row>
        <row r="110">
          <cell r="H110" t="str">
            <v>Waste landfilled LFGR Mixed waste : Category 4 - Emissions from the disposal of solid waste</v>
          </cell>
        </row>
        <row r="111">
          <cell r="H111" t="str">
            <v>Waste landfilled LFGR Office waste : Category 4 - Emissions from the disposal of solid waste</v>
          </cell>
        </row>
        <row r="112">
          <cell r="H112" t="str">
            <v>Waste landfilled LFGR Office waste : Category 4 - Emissions from the disposal of solid waste</v>
          </cell>
        </row>
        <row r="113">
          <cell r="H113" t="str">
            <v>Waste landfilled LFGR Office waste : Category 4 - Emissions from the disposal of solid waste</v>
          </cell>
        </row>
        <row r="114">
          <cell r="H114" t="str">
            <v>Waste landfilled No LFGR Mixed waste : Category 4 - Emissions from the disposal of solid waste</v>
          </cell>
        </row>
        <row r="115">
          <cell r="H115" t="str">
            <v>Waste landfilled No LFGR Mixed waste : Category 4 - Emissions from the disposal of solid waste</v>
          </cell>
        </row>
        <row r="116">
          <cell r="H116" t="str">
            <v>Waste landfilled No LFGR Mixed waste : Category 4 - Emissions from the disposal of solid waste</v>
          </cell>
        </row>
        <row r="117">
          <cell r="H117" t="str">
            <v>Waste landfilled No LFGR Office waste : Category 4 - Emissions from the disposal of solid waste</v>
          </cell>
        </row>
        <row r="118">
          <cell r="H118" t="str">
            <v>Waste landfilled No LFGR Office waste : Category 4 - Emissions from the disposal of solid waste</v>
          </cell>
        </row>
        <row r="119">
          <cell r="H119" t="str">
            <v>Waste landfilled No LFGR Office waste : Category 4 - Emissions from the disposal of solid waste</v>
          </cell>
        </row>
        <row r="120">
          <cell r="H120" t="str">
            <v>Working from home : Category 3 - Emissions from working at home</v>
          </cell>
        </row>
        <row r="121">
          <cell r="H121" t="str">
            <v>Air travel (pre-verified CO2e) : Category 3 - Emissions from Business travel : FCM totals Air travel &amp; Accommodation</v>
          </cell>
        </row>
        <row r="122">
          <cell r="H122" t="str">
            <v>Air travel (pre-verified CO2e) : Category 3 - Emissions from Business travel : FCM totals Air travel &amp; Accommodation</v>
          </cell>
        </row>
        <row r="123">
          <cell r="H123" t="str">
            <v>Air travel (pre-verified CO2e) : Category 3 - Emissions from Business travel : FCM totals Air travel &amp; Accommodation</v>
          </cell>
        </row>
        <row r="124">
          <cell r="H124" t="str">
            <v>Electricity : Category 2 - Indirect emissions from imported electricity</v>
          </cell>
        </row>
        <row r="125">
          <cell r="H125" t="str">
            <v>Electricity : Category 2 - Indirect emissions from imported electricity</v>
          </cell>
        </row>
        <row r="126">
          <cell r="H126" t="str">
            <v>Electricity : Category 2 - Indirect emissions from imported electricity</v>
          </cell>
        </row>
        <row r="127">
          <cell r="H127" t="str">
            <v>Electricity : Category 2 - Indirect emissions from imported electricity</v>
          </cell>
        </row>
        <row r="128">
          <cell r="H128" t="str">
            <v>Electricity : Category 5 - Emissions from the use stage of the product : Spark (Airedale Street)</v>
          </cell>
        </row>
        <row r="129">
          <cell r="H129" t="str">
            <v>Electricity : Category 5 - Emissions from the use stage of the product : Spark (Airedale Street)</v>
          </cell>
        </row>
        <row r="130">
          <cell r="H130" t="str">
            <v>Electricity : Category 5 - Emissions from the use stage of the product : Spark (Airedale Street)</v>
          </cell>
        </row>
        <row r="131">
          <cell r="H131" t="str">
            <v>Electricity : Category 5 - Emissions from the use stage of the product : Spark (Airedale Street)</v>
          </cell>
        </row>
        <row r="132">
          <cell r="H132" t="str">
            <v>Electricity : Category 5 - Emissions from the use stage of the product : IBM (East Tamaki)</v>
          </cell>
        </row>
        <row r="133">
          <cell r="H133" t="str">
            <v>Electricity : Category 5 - Emissions from the use stage of the product : IBM (East Tamaki)</v>
          </cell>
        </row>
        <row r="134">
          <cell r="H134" t="str">
            <v>Electricity : Category 5 - Emissions from the use stage of the product : IBM (East Tamaki)</v>
          </cell>
        </row>
        <row r="135">
          <cell r="H135" t="str">
            <v>Electricity : Category 5 - Emissions from the use stage of the product : IBM (East Tamaki)</v>
          </cell>
        </row>
        <row r="136">
          <cell r="H136" t="str">
            <v>Electricity distributed T&amp;D losses : Category 4 - Emissions from the use of services not included elsewhere : Data centres</v>
          </cell>
        </row>
        <row r="137">
          <cell r="H137" t="str">
            <v>Electricity distributed T&amp;D losses : Category 4 - Emissions from the use of services not included elsewhere : Data centres</v>
          </cell>
        </row>
        <row r="138">
          <cell r="H138" t="str">
            <v>Electricity distributed T&amp;D losses : Category 4 - Emissions from the use of services not included elsewhere : Data centres</v>
          </cell>
        </row>
        <row r="139">
          <cell r="H139" t="str">
            <v>Electricity distributed T&amp;D losses : Category 4 - Emissions from the use of services not included elsewhere : Data centres</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sheetName val="VOL"/>
      <sheetName val="Product or Service filter"/>
      <sheetName val="REV&amp;VOL DATA 201213 NB edit v2"/>
    </sheetNames>
    <sheetDataSet>
      <sheetData sheetId="0" refreshError="1"/>
      <sheetData sheetId="1" refreshError="1"/>
      <sheetData sheetId="2" refreshError="1">
        <row r="3">
          <cell r="A3" t="str">
            <v>Row Labels</v>
          </cell>
          <cell r="B3" t="str">
            <v>Product or Service/Admin/Admin</v>
          </cell>
        </row>
        <row r="4">
          <cell r="A4" t="str">
            <v>EC REP Australia Post Digital Mailbox</v>
          </cell>
          <cell r="B4" t="str">
            <v>Digital Product</v>
          </cell>
        </row>
        <row r="5">
          <cell r="A5" t="str">
            <v>EC REP AUX - AaE (AP Share)</v>
          </cell>
          <cell r="B5" t="str">
            <v>Service/Admin</v>
          </cell>
        </row>
        <row r="6">
          <cell r="A6" t="str">
            <v>EC REP AUX - Non Trading</v>
          </cell>
          <cell r="B6" t="str">
            <v>Service/Admin</v>
          </cell>
        </row>
        <row r="7">
          <cell r="A7" t="str">
            <v>EC REP AUX - STE (AP Share)</v>
          </cell>
          <cell r="B7" t="str">
            <v>Service/Admin</v>
          </cell>
        </row>
        <row r="8">
          <cell r="A8" t="str">
            <v>EC REP CMS - Inter SBU Transfer</v>
          </cell>
          <cell r="B8" t="str">
            <v>Service/Admin</v>
          </cell>
        </row>
        <row r="9">
          <cell r="A9" t="str">
            <v>EC REP Corporate Items - Inter SBU Transfer - Offset Expense</v>
          </cell>
          <cell r="B9" t="str">
            <v>Service/Admin</v>
          </cell>
        </row>
        <row r="10">
          <cell r="A10" t="str">
            <v>EC REP Corporate Items - Non Trading Items</v>
          </cell>
          <cell r="B10" t="str">
            <v>Service/Admin</v>
          </cell>
        </row>
        <row r="11">
          <cell r="A11" t="str">
            <v>EC REP Corporate Items - Notional</v>
          </cell>
          <cell r="B11" t="str">
            <v>Service/Admin</v>
          </cell>
        </row>
        <row r="12">
          <cell r="A12" t="str">
            <v>EC REP Corporate Items - Other - Non Product</v>
          </cell>
          <cell r="B12" t="str">
            <v>Service/Admin</v>
          </cell>
        </row>
        <row r="13">
          <cell r="A13" t="str">
            <v>EC REP Corporate Items Joint Ventures - Other</v>
          </cell>
          <cell r="B13" t="str">
            <v>Service/Admin</v>
          </cell>
        </row>
        <row r="14">
          <cell r="A14" t="str">
            <v>EC REP Decipha - In House</v>
          </cell>
          <cell r="B14" t="str">
            <v>Service/Admin</v>
          </cell>
        </row>
        <row r="15">
          <cell r="A15" t="str">
            <v>EC REP Decipha - Subsidiary</v>
          </cell>
          <cell r="B15" t="str">
            <v>Service/Admin</v>
          </cell>
        </row>
        <row r="16">
          <cell r="A16" t="str">
            <v>EC REP Digital Innovation</v>
          </cell>
          <cell r="B16" t="str">
            <v>Digital Service/Admin</v>
          </cell>
        </row>
        <row r="17">
          <cell r="A17" t="str">
            <v>EC REP Entities Held for Divestment</v>
          </cell>
          <cell r="B17" t="str">
            <v>Service/Admin</v>
          </cell>
        </row>
        <row r="18">
          <cell r="A18" t="str">
            <v>EC REP Fulfillment</v>
          </cell>
          <cell r="B18" t="str">
            <v>Service/Admin</v>
          </cell>
        </row>
        <row r="19">
          <cell r="A19" t="str">
            <v>EC REP Insight Services</v>
          </cell>
          <cell r="B19" t="str">
            <v>Service/Admin</v>
          </cell>
        </row>
        <row r="20">
          <cell r="A20" t="str">
            <v>EC REP MRS</v>
          </cell>
          <cell r="B20" t="str">
            <v>Service/Admin</v>
          </cell>
        </row>
        <row r="21">
          <cell r="A21" t="str">
            <v>EC REP Ordinary Letters</v>
          </cell>
          <cell r="B21" t="str">
            <v>Product</v>
          </cell>
        </row>
        <row r="22">
          <cell r="A22" t="str">
            <v>EC REP Other Mail Products</v>
          </cell>
          <cell r="B22" t="str">
            <v>Service/Admin</v>
          </cell>
        </row>
        <row r="23">
          <cell r="A23" t="str">
            <v>EC REP Parcel Services - Consolidation Expense</v>
          </cell>
          <cell r="B23" t="str">
            <v>Service/Admin</v>
          </cell>
        </row>
        <row r="24">
          <cell r="A24" t="str">
            <v>EC REP Parcel Services - Express Letters</v>
          </cell>
          <cell r="B24" t="str">
            <v>Product</v>
          </cell>
        </row>
        <row r="25">
          <cell r="A25" t="str">
            <v>EC REP Parcel Services - Express Parcels</v>
          </cell>
          <cell r="B25" t="str">
            <v>Product</v>
          </cell>
        </row>
        <row r="26">
          <cell r="A26" t="str">
            <v>EC REP Parcel Services - Inter SBU Transfer</v>
          </cell>
          <cell r="B26" t="str">
            <v>Service/Admin</v>
          </cell>
        </row>
        <row r="27">
          <cell r="A27" t="str">
            <v>EC REP Parcel Services - International Inward Letters</v>
          </cell>
          <cell r="B27" t="str">
            <v>Product</v>
          </cell>
        </row>
        <row r="28">
          <cell r="A28" t="str">
            <v>EC REP Parcel Services - International Inward Parcels - Other</v>
          </cell>
          <cell r="B28" t="str">
            <v>Service/Admin</v>
          </cell>
        </row>
        <row r="29">
          <cell r="A29" t="str">
            <v>EC REP Parcel Services - International Inward Parcels &lt; 2kg</v>
          </cell>
          <cell r="B29" t="str">
            <v>Product</v>
          </cell>
        </row>
        <row r="30">
          <cell r="A30" t="str">
            <v>EC REP Parcel Services - International Inward Parcels &gt; 2kg</v>
          </cell>
          <cell r="B30" t="str">
            <v>Product</v>
          </cell>
        </row>
        <row r="31">
          <cell r="A31" t="str">
            <v>EC REP Parcel Services - International Outward Letters</v>
          </cell>
          <cell r="B31" t="str">
            <v>Product</v>
          </cell>
        </row>
        <row r="32">
          <cell r="A32" t="str">
            <v>EC REP Parcel Services - International Outward Parcels - Other</v>
          </cell>
          <cell r="B32" t="str">
            <v>Service/Admin</v>
          </cell>
        </row>
        <row r="33">
          <cell r="A33" t="str">
            <v>EC REP Parcel Services - International Outward Parcels &lt; 2kg</v>
          </cell>
          <cell r="B33" t="str">
            <v>Product</v>
          </cell>
        </row>
        <row r="34">
          <cell r="A34" t="str">
            <v>EC REP Parcel Services - International Outward Parcels &gt; 2kg</v>
          </cell>
          <cell r="B34" t="str">
            <v>Product</v>
          </cell>
        </row>
        <row r="35">
          <cell r="A35" t="str">
            <v>EC REP Parcel Services - International Supply Chain</v>
          </cell>
          <cell r="B35" t="str">
            <v>Product</v>
          </cell>
        </row>
        <row r="36">
          <cell r="A36" t="str">
            <v>EC REP Parcel Services - Joint Ventures</v>
          </cell>
          <cell r="B36" t="str">
            <v>Service/Admin</v>
          </cell>
        </row>
        <row r="37">
          <cell r="A37" t="str">
            <v>EC REP Parcel Services - Messenger Post</v>
          </cell>
          <cell r="B37" t="str">
            <v>Product</v>
          </cell>
        </row>
        <row r="38">
          <cell r="A38" t="str">
            <v>EC REP Parcel Services - Parcels - Contract</v>
          </cell>
          <cell r="B38" t="str">
            <v>Product</v>
          </cell>
        </row>
        <row r="39">
          <cell r="A39" t="str">
            <v>EC REP Parcel Services - Parcels - Other</v>
          </cell>
          <cell r="B39" t="str">
            <v>Service/Admin</v>
          </cell>
        </row>
        <row r="40">
          <cell r="A40" t="str">
            <v>EC REP Parcel Services - Star Track Express</v>
          </cell>
          <cell r="B40" t="str">
            <v>Product</v>
          </cell>
        </row>
        <row r="41">
          <cell r="A41" t="str">
            <v>EC REP Parcels Services - Parcels - Card Rate</v>
          </cell>
          <cell r="B41" t="str">
            <v>Product</v>
          </cell>
        </row>
        <row r="42">
          <cell r="A42" t="str">
            <v>EC REP Presort Letters</v>
          </cell>
          <cell r="B42" t="str">
            <v>Product</v>
          </cell>
        </row>
        <row r="43">
          <cell r="A43" t="str">
            <v>EC REP Print Post</v>
          </cell>
          <cell r="B43" t="str">
            <v>Product</v>
          </cell>
        </row>
        <row r="44">
          <cell r="A44" t="str">
            <v>EC REP Registered Post</v>
          </cell>
          <cell r="B44" t="str">
            <v>Product</v>
          </cell>
        </row>
        <row r="45">
          <cell r="A45" t="str">
            <v>EC REP Retail - Banking Services</v>
          </cell>
          <cell r="B45" t="str">
            <v>Service/Admin</v>
          </cell>
        </row>
        <row r="46">
          <cell r="A46" t="str">
            <v>EC REP Retail - Bill Payments</v>
          </cell>
          <cell r="B46" t="str">
            <v>Service/Admin</v>
          </cell>
        </row>
        <row r="47">
          <cell r="A47" t="str">
            <v>EC REP Retail - Commercial Services</v>
          </cell>
          <cell r="B47" t="str">
            <v>Service/Admin</v>
          </cell>
        </row>
        <row r="48">
          <cell r="A48" t="str">
            <v>EC REP Retail - General Insurance</v>
          </cell>
          <cell r="B48" t="str">
            <v>Service/Admin</v>
          </cell>
        </row>
        <row r="49">
          <cell r="A49" t="str">
            <v>EC REP Retail - Identity Services</v>
          </cell>
          <cell r="B49" t="str">
            <v>Service/Admin</v>
          </cell>
        </row>
        <row r="50">
          <cell r="A50" t="str">
            <v>EC REP Retail - Inter SBU Transfer - Processing and Delivery</v>
          </cell>
          <cell r="B50" t="str">
            <v>Service/Admin</v>
          </cell>
        </row>
        <row r="51">
          <cell r="A51" t="str">
            <v>EC REP Retail - Inter SBU Transfer - Sales and Acceptance</v>
          </cell>
          <cell r="B51" t="str">
            <v>Service/Admin</v>
          </cell>
        </row>
        <row r="52">
          <cell r="A52" t="str">
            <v>EC REP Retail - Money Orders</v>
          </cell>
          <cell r="B52" t="str">
            <v>Service/Admin</v>
          </cell>
        </row>
        <row r="53">
          <cell r="A53" t="str">
            <v>EC REP Retail - Parcel Insurance Fees</v>
          </cell>
          <cell r="B53" t="str">
            <v>Service/Admin</v>
          </cell>
        </row>
        <row r="54">
          <cell r="A54" t="str">
            <v>EC REP Retail - Payments</v>
          </cell>
          <cell r="B54" t="str">
            <v>Service/Admin</v>
          </cell>
        </row>
        <row r="55">
          <cell r="A55" t="str">
            <v>EC REP Retail - Philatelic</v>
          </cell>
          <cell r="B55" t="str">
            <v>Service/Admin</v>
          </cell>
        </row>
        <row r="56">
          <cell r="A56" t="str">
            <v>EC REP Retail - Private Boxes and Bags</v>
          </cell>
          <cell r="B56" t="str">
            <v>Service/Admin</v>
          </cell>
        </row>
        <row r="57">
          <cell r="A57" t="str">
            <v>EC REP Retail - Retail Merchandise</v>
          </cell>
          <cell r="B57" t="str">
            <v>Service/Admin</v>
          </cell>
        </row>
        <row r="58">
          <cell r="A58" t="str">
            <v>EC REP Retail - Secure Pay</v>
          </cell>
          <cell r="B58" t="str">
            <v>Service/Admin</v>
          </cell>
        </row>
        <row r="59">
          <cell r="A59" t="str">
            <v>EC REP Retail - Strategic Projects</v>
          </cell>
          <cell r="B59" t="str">
            <v>Service/Admin</v>
          </cell>
        </row>
        <row r="60">
          <cell r="A60" t="str">
            <v>EC REP Retail - Telecommunication</v>
          </cell>
          <cell r="B60" t="str">
            <v>Service/Admin</v>
          </cell>
        </row>
        <row r="61">
          <cell r="A61" t="str">
            <v>EC REP Unadressed</v>
          </cell>
          <cell r="B61" t="str">
            <v>Product</v>
          </cell>
        </row>
        <row r="62">
          <cell r="A62" t="str">
            <v>(blank)</v>
          </cell>
          <cell r="B62" t="str">
            <v>Service/Admin</v>
          </cell>
        </row>
        <row r="63">
          <cell r="A63" t="str">
            <v>Grand Total</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s &amp; Audit Trail"/>
      <sheetName val="Q1Total WBC"/>
      <sheetName val="Q2Total WBC"/>
      <sheetName val="Q3Total WBC"/>
      <sheetName val="Q4Total WB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ETR (Q1)"/>
      <sheetName val="NZ FY20Q1 Report"/>
      <sheetName val="EMC REPORT Q1"/>
      <sheetName val="Emission Factors"/>
      <sheetName val=" QETR (Q2)"/>
      <sheetName val="NZ FY20HY Report"/>
      <sheetName val="EMC REPORT Half Year"/>
      <sheetName val=" QETR (Q3)"/>
      <sheetName val="NZ FY20Q3 Report"/>
      <sheetName val="PROJECTS"/>
      <sheetName val="BRAND"/>
      <sheetName val="EMC REPORT Q3"/>
      <sheetName val=" QETR (Q4)"/>
      <sheetName val="NZ FY20Q4 Report"/>
      <sheetName val="EMC REPORT Q4"/>
    </sheetNames>
    <sheetDataSet>
      <sheetData sheetId="0" refreshError="1"/>
      <sheetData sheetId="1" refreshError="1"/>
      <sheetData sheetId="2" refreshError="1"/>
      <sheetData sheetId="3">
        <row r="16">
          <cell r="H16">
            <v>51.53</v>
          </cell>
        </row>
        <row r="70">
          <cell r="E70">
            <v>1.36</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Z FY20Q1 Report"/>
      <sheetName val="EMC REPORT Q1"/>
      <sheetName val="NZ FY20HY Report"/>
      <sheetName val="PROJECTS"/>
      <sheetName val="BRAND"/>
      <sheetName val="EMC REPORT Half Year"/>
      <sheetName val="Emission Factors"/>
      <sheetName val="NZ FY20Q3 Report YTD"/>
      <sheetName val="EMC REPORT Q3"/>
      <sheetName val=" QETR (Q4)"/>
      <sheetName val="WNZL EY20 Q1-3 Act &amp; Q4 Forecas"/>
      <sheetName val="WNZL forecast data"/>
      <sheetName val=" QETR (Q2)"/>
      <sheetName val="QETR (Q1)"/>
      <sheetName val=" QETR (Q3)"/>
      <sheetName val="COVID Target Impact Assess"/>
      <sheetName val="NZ FY20Q4 Report"/>
      <sheetName val="EMC REPORT Q4"/>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Y colors"/>
      <sheetName val="EY Panel cover"/>
      <sheetName val="EY Letterhead and Second sheet"/>
      <sheetName val="User Guide"/>
      <sheetName val="AusPost"/>
      <sheetName val="StarTrack"/>
      <sheetName val="Summary Report"/>
      <sheetName val="Inputs - Intro"/>
      <sheetName val="Inputs - RP"/>
      <sheetName val="Inputs - Utilities&amp;Fuel"/>
      <sheetName val="Inputs - AP"/>
      <sheetName val="Inputs - AP Sales Categories"/>
      <sheetName val="Inputs - ST"/>
      <sheetName val="Emission factors"/>
      <sheetName val="Conversion factors"/>
      <sheetName val="Assumptions"/>
      <sheetName val="Advanced User Guide"/>
      <sheetName val="Background information"/>
      <sheetName val="AP Calcs"/>
      <sheetName val="AP Calcs 2"/>
      <sheetName val="ST Calcs"/>
      <sheetName val="Summary by Products"/>
      <sheetName val="Individual product breakdown"/>
      <sheetName val="Product heirarchy"/>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row r="15">
          <cell r="E15" t="str">
            <v>1020</v>
          </cell>
          <cell r="F15" t="str">
            <v>Pol Sl Ordinary Stamped</v>
          </cell>
          <cell r="G15" t="str">
            <v>Regular Letters - Small</v>
          </cell>
          <cell r="H15">
            <v>218827495</v>
          </cell>
          <cell r="I15">
            <v>1.4E-2</v>
          </cell>
          <cell r="J15">
            <v>3063584.93</v>
          </cell>
          <cell r="K15">
            <v>0</v>
          </cell>
          <cell r="L15" t="str">
            <v>Letter - small</v>
          </cell>
          <cell r="N15" t="str">
            <v>1020</v>
          </cell>
          <cell r="O15">
            <v>1134788.0568982656</v>
          </cell>
          <cell r="P15">
            <v>67777.683411286911</v>
          </cell>
          <cell r="Q15">
            <v>47528.782507728793</v>
          </cell>
          <cell r="R15">
            <v>0</v>
          </cell>
          <cell r="S15">
            <v>126042.7623771301</v>
          </cell>
          <cell r="T15">
            <v>67463.12393259829</v>
          </cell>
          <cell r="U15">
            <v>545781.58095790423</v>
          </cell>
          <cell r="V15">
            <v>21225.022511529402</v>
          </cell>
          <cell r="W15">
            <v>48801.012764706698</v>
          </cell>
          <cell r="X15">
            <v>273279.32809140894</v>
          </cell>
          <cell r="Y15">
            <v>10061.437716199096</v>
          </cell>
          <cell r="Z15">
            <v>16088225.594477341</v>
          </cell>
          <cell r="AA15">
            <v>393573.97891830909</v>
          </cell>
          <cell r="AB15">
            <v>342172.40183494764</v>
          </cell>
          <cell r="AC15">
            <v>3.6588544236999998</v>
          </cell>
          <cell r="AD15">
            <v>25557.3435101879</v>
          </cell>
          <cell r="AE15">
            <v>13886.637726019</v>
          </cell>
        </row>
        <row r="16">
          <cell r="E16" t="str">
            <v>1030</v>
          </cell>
          <cell r="F16" t="str">
            <v>Pol Sl Ordinary Stamped Priority</v>
          </cell>
          <cell r="G16" t="str">
            <v>Regular Letters - Small</v>
          </cell>
          <cell r="H16">
            <v>6601603</v>
          </cell>
          <cell r="I16">
            <v>1.4E-2</v>
          </cell>
          <cell r="J16">
            <v>92422.441999999995</v>
          </cell>
          <cell r="K16">
            <v>0</v>
          </cell>
          <cell r="L16" t="str">
            <v>Letter - small</v>
          </cell>
          <cell r="N16" t="str">
            <v>1030</v>
          </cell>
          <cell r="O16">
            <v>36185.784779180583</v>
          </cell>
          <cell r="P16">
            <v>2161.1750961496</v>
          </cell>
          <cell r="Q16">
            <v>1515.5526239595008</v>
          </cell>
          <cell r="R16">
            <v>0</v>
          </cell>
          <cell r="S16">
            <v>3802.4667711464008</v>
          </cell>
          <cell r="T16">
            <v>2212.0234620364949</v>
          </cell>
          <cell r="U16">
            <v>16148.267652960398</v>
          </cell>
          <cell r="V16">
            <v>331.62566696223553</v>
          </cell>
          <cell r="W16">
            <v>0</v>
          </cell>
          <cell r="X16">
            <v>12968.306803711499</v>
          </cell>
          <cell r="Y16">
            <v>318.23664823099995</v>
          </cell>
          <cell r="Z16">
            <v>485409.70596135955</v>
          </cell>
          <cell r="AA16">
            <v>4744.3821845410002</v>
          </cell>
          <cell r="AB16">
            <v>36.152375447899992</v>
          </cell>
          <cell r="AC16">
            <v>0.11038057330000001</v>
          </cell>
          <cell r="AD16">
            <v>47.354432496000001</v>
          </cell>
          <cell r="AE16">
            <v>25732.577743696998</v>
          </cell>
        </row>
        <row r="17">
          <cell r="E17" t="str">
            <v>1021</v>
          </cell>
          <cell r="F17" t="str">
            <v>Pol Sl Metered Imprint Charge Regular</v>
          </cell>
          <cell r="G17" t="str">
            <v>Imprint/Metered Mail</v>
          </cell>
          <cell r="H17">
            <v>272881683.99999994</v>
          </cell>
          <cell r="I17">
            <v>1.7999999999999999E-2</v>
          </cell>
          <cell r="J17">
            <v>4911870.311999999</v>
          </cell>
          <cell r="K17">
            <v>0</v>
          </cell>
          <cell r="L17" t="str">
            <v>Letter - small</v>
          </cell>
          <cell r="N17" t="str">
            <v>1021</v>
          </cell>
          <cell r="O17">
            <v>1097115.1489847051</v>
          </cell>
          <cell r="P17">
            <v>65535.121163161792</v>
          </cell>
          <cell r="Q17">
            <v>45959.057059472289</v>
          </cell>
          <cell r="R17">
            <v>0</v>
          </cell>
          <cell r="S17">
            <v>170430.38247969994</v>
          </cell>
          <cell r="T17">
            <v>103016.39992629366</v>
          </cell>
          <cell r="U17">
            <v>85693.389730462819</v>
          </cell>
          <cell r="V17">
            <v>25486.583935244202</v>
          </cell>
          <cell r="W17">
            <v>77397.116153215</v>
          </cell>
          <cell r="X17">
            <v>635903.60712542129</v>
          </cell>
          <cell r="Y17">
            <v>5357.9851132717995</v>
          </cell>
          <cell r="Z17">
            <v>19724630.84690031</v>
          </cell>
          <cell r="AA17">
            <v>597843.94951309462</v>
          </cell>
          <cell r="AB17">
            <v>547074.20655569341</v>
          </cell>
          <cell r="AC17">
            <v>4.5643933135000001</v>
          </cell>
          <cell r="AD17">
            <v>39527.444353978201</v>
          </cell>
          <cell r="AE17">
            <v>22278.042305483999</v>
          </cell>
        </row>
        <row r="18">
          <cell r="E18" t="str">
            <v>1031</v>
          </cell>
          <cell r="F18" t="str">
            <v>Pol Sl Metered Imprint Charge Priority</v>
          </cell>
          <cell r="G18" t="str">
            <v>Regular Letters - Small</v>
          </cell>
          <cell r="H18">
            <v>51653288.999999993</v>
          </cell>
          <cell r="I18">
            <v>1.7999999999999999E-2</v>
          </cell>
          <cell r="J18">
            <v>929759.20199999982</v>
          </cell>
          <cell r="K18">
            <v>0</v>
          </cell>
          <cell r="L18" t="str">
            <v>Letter - small</v>
          </cell>
          <cell r="N18" t="str">
            <v>1031</v>
          </cell>
          <cell r="O18">
            <v>228182.87849229347</v>
          </cell>
          <cell r="P18">
            <v>13629.708475230504</v>
          </cell>
          <cell r="Q18">
            <v>9558.7045804173977</v>
          </cell>
          <cell r="R18">
            <v>0</v>
          </cell>
          <cell r="S18">
            <v>32260.463950441303</v>
          </cell>
          <cell r="T18">
            <v>21091.196787107183</v>
          </cell>
          <cell r="U18">
            <v>16034.134249503897</v>
          </cell>
          <cell r="V18">
            <v>2142.0108837267999</v>
          </cell>
          <cell r="W18">
            <v>0</v>
          </cell>
          <cell r="X18">
            <v>160164.46017945421</v>
          </cell>
          <cell r="Y18">
            <v>886.50434765750003</v>
          </cell>
          <cell r="Z18">
            <v>3733692.2006279458</v>
          </cell>
          <cell r="AA18">
            <v>38690.9858340957</v>
          </cell>
          <cell r="AB18">
            <v>451.573011958</v>
          </cell>
          <cell r="AC18">
            <v>0.86398589150000005</v>
          </cell>
          <cell r="AD18">
            <v>347.08308654949997</v>
          </cell>
          <cell r="AE18">
            <v>258871.69978813292</v>
          </cell>
        </row>
        <row r="19">
          <cell r="E19" t="str">
            <v>1033</v>
          </cell>
          <cell r="F19" t="str">
            <v>Pol Sl Imprint Cash Regular</v>
          </cell>
          <cell r="G19" t="str">
            <v>Regular Letters - Small</v>
          </cell>
          <cell r="H19">
            <v>6169925.0000000009</v>
          </cell>
          <cell r="I19">
            <v>1.7999999999999999E-2</v>
          </cell>
          <cell r="J19">
            <v>111058.65000000001</v>
          </cell>
          <cell r="K19">
            <v>0</v>
          </cell>
          <cell r="L19" t="str">
            <v>Letter - small</v>
          </cell>
          <cell r="N19" t="str">
            <v>1033</v>
          </cell>
          <cell r="O19">
            <v>25959.731002743112</v>
          </cell>
          <cell r="P19">
            <v>1550.6801443539</v>
          </cell>
          <cell r="Q19">
            <v>1087.4793994039997</v>
          </cell>
          <cell r="R19">
            <v>0</v>
          </cell>
          <cell r="S19">
            <v>3853.4750538498997</v>
          </cell>
          <cell r="T19">
            <v>2315.4719156775968</v>
          </cell>
          <cell r="U19">
            <v>1784.3566949749002</v>
          </cell>
          <cell r="V19">
            <v>570.34175274155882</v>
          </cell>
          <cell r="W19">
            <v>1891.5256751809998</v>
          </cell>
          <cell r="X19">
            <v>14376.394129638498</v>
          </cell>
          <cell r="Y19">
            <v>120.98030665750002</v>
          </cell>
          <cell r="Z19">
            <v>445973.84929558949</v>
          </cell>
          <cell r="AA19">
            <v>13524.997218259601</v>
          </cell>
          <cell r="AB19">
            <v>11924.835401268398</v>
          </cell>
          <cell r="AC19">
            <v>0.103202114</v>
          </cell>
          <cell r="AD19">
            <v>894.66762207219995</v>
          </cell>
          <cell r="AE19">
            <v>503.65238593499998</v>
          </cell>
        </row>
        <row r="20">
          <cell r="E20" t="str">
            <v>1034</v>
          </cell>
          <cell r="F20" t="str">
            <v>Pol Sl Imprint Cash Priority</v>
          </cell>
          <cell r="G20" t="str">
            <v>Regular Letters - Small</v>
          </cell>
          <cell r="H20">
            <v>168758</v>
          </cell>
          <cell r="I20">
            <v>1.7999999999999999E-2</v>
          </cell>
          <cell r="J20">
            <v>3037.6439999999998</v>
          </cell>
          <cell r="K20">
            <v>0</v>
          </cell>
          <cell r="L20" t="str">
            <v>Letter - small</v>
          </cell>
          <cell r="N20" t="str">
            <v>1034</v>
          </cell>
          <cell r="O20">
            <v>755.94226551070039</v>
          </cell>
          <cell r="P20">
            <v>45.155115584682498</v>
          </cell>
          <cell r="Q20">
            <v>31.6675988163</v>
          </cell>
          <cell r="R20">
            <v>0</v>
          </cell>
          <cell r="S20">
            <v>105.39912404740002</v>
          </cell>
          <cell r="T20">
            <v>68.597120891127304</v>
          </cell>
          <cell r="U20">
            <v>51.501460353245598</v>
          </cell>
          <cell r="V20">
            <v>7.348063413722679</v>
          </cell>
          <cell r="W20">
            <v>0</v>
          </cell>
          <cell r="X20">
            <v>520.25632008570005</v>
          </cell>
          <cell r="Y20">
            <v>2.8618733271999997</v>
          </cell>
          <cell r="Z20">
            <v>12196.696974076072</v>
          </cell>
          <cell r="AA20">
            <v>132.22130012316029</v>
          </cell>
          <cell r="AB20">
            <v>1.6214988692999999</v>
          </cell>
          <cell r="AC20">
            <v>2.8227540999999998E-3</v>
          </cell>
          <cell r="AD20">
            <v>1.1524461275</v>
          </cell>
          <cell r="AE20">
            <v>845.77918598949998</v>
          </cell>
        </row>
        <row r="21">
          <cell r="E21" t="str">
            <v>1022</v>
          </cell>
          <cell r="F21" t="str">
            <v>Pol Sl Clean Regular</v>
          </cell>
          <cell r="G21" t="str">
            <v>Clean Mail</v>
          </cell>
          <cell r="H21">
            <v>75490764</v>
          </cell>
          <cell r="I21">
            <v>0.02</v>
          </cell>
          <cell r="J21">
            <v>1509815.28</v>
          </cell>
          <cell r="K21">
            <v>0</v>
          </cell>
          <cell r="L21" t="str">
            <v>Letter - small</v>
          </cell>
          <cell r="N21" t="str">
            <v>1022</v>
          </cell>
          <cell r="O21">
            <v>284204.75967283116</v>
          </cell>
          <cell r="P21">
            <v>16976.831717945399</v>
          </cell>
          <cell r="Q21">
            <v>11905.825871122097</v>
          </cell>
          <cell r="R21">
            <v>0</v>
          </cell>
          <cell r="S21">
            <v>49963.170005014603</v>
          </cell>
          <cell r="T21">
            <v>29438.577341914952</v>
          </cell>
          <cell r="U21">
            <v>3532.8837602660001</v>
          </cell>
          <cell r="V21">
            <v>7500.3079411338995</v>
          </cell>
          <cell r="W21">
            <v>22293.917729737099</v>
          </cell>
          <cell r="X21">
            <v>193610.504435604</v>
          </cell>
          <cell r="Y21">
            <v>1512.5704675132999</v>
          </cell>
          <cell r="Z21">
            <v>5576453.1186167561</v>
          </cell>
          <cell r="AA21">
            <v>175480.9556952604</v>
          </cell>
          <cell r="AB21">
            <v>174045.92305167243</v>
          </cell>
          <cell r="AC21">
            <v>1.2627067333999999</v>
          </cell>
          <cell r="AD21">
            <v>11983.1251682153</v>
          </cell>
          <cell r="AE21">
            <v>6855.3090283055999</v>
          </cell>
        </row>
        <row r="22">
          <cell r="E22" t="str">
            <v>1032</v>
          </cell>
          <cell r="F22" t="str">
            <v>Pol Sl Clean Priority</v>
          </cell>
          <cell r="G22" t="str">
            <v>Regular Letters - Small</v>
          </cell>
          <cell r="H22">
            <v>20681256.999999996</v>
          </cell>
          <cell r="I22">
            <v>0.02</v>
          </cell>
          <cell r="J22">
            <v>413625.13999999996</v>
          </cell>
          <cell r="K22">
            <v>0</v>
          </cell>
          <cell r="L22" t="str">
            <v>Letter - small</v>
          </cell>
          <cell r="N22" t="str">
            <v>1032</v>
          </cell>
          <cell r="O22">
            <v>85771.095202086042</v>
          </cell>
          <cell r="P22">
            <v>5123.3311267055014</v>
          </cell>
          <cell r="Q22">
            <v>3593.1253791720014</v>
          </cell>
          <cell r="R22">
            <v>0</v>
          </cell>
          <cell r="S22">
            <v>13687.782439912698</v>
          </cell>
          <cell r="T22">
            <v>8878.4274736454099</v>
          </cell>
          <cell r="U22">
            <v>810.58380167559994</v>
          </cell>
          <cell r="V22">
            <v>860.52592520280336</v>
          </cell>
          <cell r="W22">
            <v>0</v>
          </cell>
          <cell r="X22">
            <v>73049.919701791208</v>
          </cell>
          <cell r="Y22">
            <v>353.08133891060004</v>
          </cell>
          <cell r="Z22">
            <v>1527605.6610700584</v>
          </cell>
          <cell r="AA22">
            <v>13812.513388856201</v>
          </cell>
          <cell r="AB22">
            <v>254.37891788529998</v>
          </cell>
          <cell r="AC22">
            <v>0.34592791150000002</v>
          </cell>
          <cell r="AD22">
            <v>128.93390516669999</v>
          </cell>
          <cell r="AE22">
            <v>115170.81498673779</v>
          </cell>
        </row>
        <row r="23">
          <cell r="E23" t="str">
            <v>1040</v>
          </cell>
          <cell r="F23" t="str">
            <v>Pol Sl Local Rate Regular</v>
          </cell>
          <cell r="G23" t="str">
            <v>Local Country Letters</v>
          </cell>
          <cell r="H23">
            <v>9943390</v>
          </cell>
          <cell r="I23">
            <v>1.7999999999999999E-2</v>
          </cell>
          <cell r="J23">
            <v>178981.02</v>
          </cell>
          <cell r="K23">
            <v>0</v>
          </cell>
          <cell r="L23" t="str">
            <v>Letter - small</v>
          </cell>
          <cell r="N23" t="str">
            <v>1040</v>
          </cell>
          <cell r="O23">
            <v>24863.434730241584</v>
          </cell>
          <cell r="P23">
            <v>1485.0768119142003</v>
          </cell>
          <cell r="Q23">
            <v>1041.6087533995003</v>
          </cell>
          <cell r="R23">
            <v>0</v>
          </cell>
          <cell r="S23">
            <v>7497.6445372403014</v>
          </cell>
          <cell r="T23">
            <v>2238.6726657582494</v>
          </cell>
          <cell r="U23">
            <v>453.90424455270005</v>
          </cell>
          <cell r="V23">
            <v>4.0700730535999998</v>
          </cell>
          <cell r="W23">
            <v>0</v>
          </cell>
          <cell r="X23">
            <v>0</v>
          </cell>
          <cell r="Y23">
            <v>183.55822937910003</v>
          </cell>
          <cell r="Z23">
            <v>1184678.6271144901</v>
          </cell>
          <cell r="AA23">
            <v>3704.0503486985999</v>
          </cell>
          <cell r="AB23">
            <v>0.84219252950000001</v>
          </cell>
          <cell r="AC23">
            <v>0.39742457990000002</v>
          </cell>
          <cell r="AD23">
            <v>0</v>
          </cell>
          <cell r="AE23">
            <v>0</v>
          </cell>
        </row>
        <row r="24">
          <cell r="E24" t="str">
            <v>1041</v>
          </cell>
          <cell r="F24" t="str">
            <v>Pol Sl Local Rate Priority</v>
          </cell>
          <cell r="G24" t="str">
            <v>Local Country Letters</v>
          </cell>
          <cell r="H24">
            <v>2777958</v>
          </cell>
          <cell r="I24">
            <v>1.7999999999999999E-2</v>
          </cell>
          <cell r="J24">
            <v>50003.243999999999</v>
          </cell>
          <cell r="K24">
            <v>0</v>
          </cell>
          <cell r="L24" t="str">
            <v>Letter - small</v>
          </cell>
          <cell r="N24" t="str">
            <v>1041</v>
          </cell>
          <cell r="O24">
            <v>8355.9247815074013</v>
          </cell>
          <cell r="P24">
            <v>499.09193781009986</v>
          </cell>
          <cell r="Q24">
            <v>350.0554871141</v>
          </cell>
          <cell r="R24">
            <v>0</v>
          </cell>
          <cell r="S24">
            <v>2094.6724492861999</v>
          </cell>
          <cell r="T24">
            <v>631.11171359935292</v>
          </cell>
          <cell r="U24">
            <v>135.48020117779998</v>
          </cell>
          <cell r="V24">
            <v>3.8627088138999999</v>
          </cell>
          <cell r="W24">
            <v>0</v>
          </cell>
          <cell r="X24">
            <v>0</v>
          </cell>
          <cell r="Y24">
            <v>51.282021174599997</v>
          </cell>
          <cell r="Z24">
            <v>330973.8971932304</v>
          </cell>
          <cell r="AA24">
            <v>1034.8279619991999</v>
          </cell>
          <cell r="AB24">
            <v>0.20700933600000002</v>
          </cell>
          <cell r="AC24">
            <v>0.11103144650000001</v>
          </cell>
          <cell r="AD24">
            <v>0</v>
          </cell>
          <cell r="AE24">
            <v>0</v>
          </cell>
        </row>
        <row r="25">
          <cell r="E25" t="str">
            <v>1023</v>
          </cell>
          <cell r="F25" t="str">
            <v>Pol Sl Seasonal Greeting Cards</v>
          </cell>
          <cell r="G25" t="str">
            <v>Regular Letters - Small</v>
          </cell>
          <cell r="H25">
            <v>16643960.999999998</v>
          </cell>
          <cell r="I25">
            <v>0.185</v>
          </cell>
          <cell r="J25">
            <v>3079132.7849999997</v>
          </cell>
          <cell r="K25">
            <v>0</v>
          </cell>
          <cell r="L25" t="str">
            <v>Letter - small</v>
          </cell>
          <cell r="N25" t="str">
            <v>1023</v>
          </cell>
          <cell r="O25">
            <v>82584.328674777717</v>
          </cell>
          <cell r="P25">
            <v>4932.8478264648002</v>
          </cell>
          <cell r="Q25">
            <v>3459.0361869110006</v>
          </cell>
          <cell r="R25">
            <v>0</v>
          </cell>
          <cell r="S25">
            <v>9586.778702418902</v>
          </cell>
          <cell r="T25">
            <v>5095.6213208189447</v>
          </cell>
          <cell r="U25">
            <v>42301.190295697204</v>
          </cell>
          <cell r="V25">
            <v>1595.0227447463999</v>
          </cell>
          <cell r="W25">
            <v>3555.5777333245005</v>
          </cell>
          <cell r="X25">
            <v>20783.522484631903</v>
          </cell>
          <cell r="Y25">
            <v>676.63499111399994</v>
          </cell>
          <cell r="Z25">
            <v>1223328.6111921938</v>
          </cell>
          <cell r="AA25">
            <v>30133.887837279399</v>
          </cell>
          <cell r="AB25">
            <v>26050.8366917204</v>
          </cell>
          <cell r="AC25">
            <v>0.27829148619999999</v>
          </cell>
          <cell r="AD25">
            <v>1859.6606873931</v>
          </cell>
          <cell r="AE25">
            <v>1056.6669719852</v>
          </cell>
        </row>
        <row r="26">
          <cell r="E26" t="str">
            <v>1024</v>
          </cell>
          <cell r="F26" t="str">
            <v>Pol Sl Concession Stamps</v>
          </cell>
          <cell r="G26" t="str">
            <v>Regular Letters - Small</v>
          </cell>
          <cell r="H26">
            <v>25034400</v>
          </cell>
          <cell r="I26">
            <v>7.0000000000000007E-2</v>
          </cell>
          <cell r="J26">
            <v>1752408.0000000002</v>
          </cell>
          <cell r="K26">
            <v>0</v>
          </cell>
          <cell r="L26" t="str">
            <v>Letter - small</v>
          </cell>
          <cell r="N26" t="str">
            <v>1024</v>
          </cell>
          <cell r="O26">
            <v>124725.25989345818</v>
          </cell>
          <cell r="P26">
            <v>7449.9034237360011</v>
          </cell>
          <cell r="Q26">
            <v>5224.0855551765007</v>
          </cell>
          <cell r="R26">
            <v>0</v>
          </cell>
          <cell r="S26">
            <v>14419.599976968198</v>
          </cell>
          <cell r="T26">
            <v>7683.3406617021319</v>
          </cell>
          <cell r="U26">
            <v>62340.073961404109</v>
          </cell>
          <cell r="V26">
            <v>2327.3570454272995</v>
          </cell>
          <cell r="W26">
            <v>6073.0683285004998</v>
          </cell>
          <cell r="X26">
            <v>31243.819462924101</v>
          </cell>
          <cell r="Y26">
            <v>1029.8442095891999</v>
          </cell>
          <cell r="Z26">
            <v>1840526.1875136327</v>
          </cell>
          <cell r="AA26">
            <v>45621.863856518496</v>
          </cell>
          <cell r="AB26">
            <v>36875.412442836299</v>
          </cell>
          <cell r="AC26">
            <v>0.4185818858</v>
          </cell>
          <cell r="AD26">
            <v>2816.7128728901002</v>
          </cell>
          <cell r="AE26">
            <v>1588.7349940869999</v>
          </cell>
        </row>
        <row r="27">
          <cell r="E27" t="str">
            <v>1025</v>
          </cell>
          <cell r="F27" t="str">
            <v>Pol Sl Reply Paid</v>
          </cell>
          <cell r="G27" t="str">
            <v>Letters Reply paid</v>
          </cell>
          <cell r="H27">
            <v>18565040</v>
          </cell>
          <cell r="I27">
            <v>1.4E-2</v>
          </cell>
          <cell r="J27">
            <v>259910.56</v>
          </cell>
          <cell r="K27">
            <v>0</v>
          </cell>
          <cell r="L27" t="str">
            <v>Letter - small</v>
          </cell>
          <cell r="N27" t="str">
            <v>1025</v>
          </cell>
          <cell r="O27">
            <v>77591.412841951984</v>
          </cell>
          <cell r="P27">
            <v>4634.249701370296</v>
          </cell>
          <cell r="Q27">
            <v>3249.6619747991003</v>
          </cell>
          <cell r="R27">
            <v>0</v>
          </cell>
          <cell r="S27">
            <v>0</v>
          </cell>
          <cell r="T27">
            <v>4846.8916986380336</v>
          </cell>
          <cell r="U27">
            <v>47370.581355233895</v>
          </cell>
          <cell r="V27">
            <v>1124.0514852256999</v>
          </cell>
          <cell r="W27">
            <v>0</v>
          </cell>
          <cell r="X27">
            <v>23021.457455490301</v>
          </cell>
          <cell r="Y27">
            <v>154.36469006510004</v>
          </cell>
          <cell r="Z27">
            <v>20538.965065765271</v>
          </cell>
          <cell r="AA27">
            <v>5070.4626321255</v>
          </cell>
          <cell r="AB27">
            <v>19.728989092399999</v>
          </cell>
          <cell r="AC27">
            <v>0</v>
          </cell>
          <cell r="AD27">
            <v>0</v>
          </cell>
          <cell r="AE27">
            <v>0</v>
          </cell>
        </row>
        <row r="28">
          <cell r="E28" t="str">
            <v>1035</v>
          </cell>
          <cell r="F28" t="str">
            <v>Pol Sl Reply Paid Priority</v>
          </cell>
          <cell r="G28" t="str">
            <v>Letters Reply paid</v>
          </cell>
          <cell r="H28">
            <v>3958441</v>
          </cell>
          <cell r="I28">
            <v>0</v>
          </cell>
          <cell r="J28">
            <v>0</v>
          </cell>
          <cell r="K28">
            <v>0</v>
          </cell>
          <cell r="L28" t="str">
            <v>Undefined</v>
          </cell>
          <cell r="N28" t="str">
            <v>1035</v>
          </cell>
          <cell r="O28">
            <v>17691.737247115994</v>
          </cell>
          <cell r="P28">
            <v>1056.1981575296002</v>
          </cell>
          <cell r="Q28">
            <v>740.69803289530046</v>
          </cell>
          <cell r="R28">
            <v>0</v>
          </cell>
          <cell r="S28">
            <v>0</v>
          </cell>
          <cell r="T28">
            <v>1061.4466822683714</v>
          </cell>
          <cell r="U28">
            <v>8997.6756990565991</v>
          </cell>
          <cell r="V28">
            <v>210.39889175767769</v>
          </cell>
          <cell r="W28">
            <v>0</v>
          </cell>
          <cell r="X28">
            <v>4900.1733817320001</v>
          </cell>
          <cell r="Y28">
            <v>32.913666151000001</v>
          </cell>
          <cell r="Z28">
            <v>4776.7984232043073</v>
          </cell>
          <cell r="AA28">
            <v>1083.0353755696001</v>
          </cell>
          <cell r="AB28">
            <v>4.1917042038999996</v>
          </cell>
          <cell r="AC28">
            <v>0</v>
          </cell>
          <cell r="AD28">
            <v>0</v>
          </cell>
          <cell r="AE28">
            <v>0</v>
          </cell>
        </row>
        <row r="29">
          <cell r="E29" t="str">
            <v>9140</v>
          </cell>
          <cell r="F29" t="str">
            <v>Pol Forces Mail</v>
          </cell>
          <cell r="G29" t="str">
            <v>Non-postal Service</v>
          </cell>
          <cell r="H29">
            <v>23.000000000000004</v>
          </cell>
          <cell r="I29">
            <v>0</v>
          </cell>
          <cell r="J29">
            <v>0</v>
          </cell>
          <cell r="K29">
            <v>0</v>
          </cell>
          <cell r="L29" t="str">
            <v>Undefined</v>
          </cell>
          <cell r="N29" t="str">
            <v>9140</v>
          </cell>
          <cell r="O29">
            <v>2.4505459176999999E-3</v>
          </cell>
          <cell r="P29">
            <v>1.4636931352999998E-4</v>
          </cell>
          <cell r="Q29">
            <v>1.0266174753E-4</v>
          </cell>
          <cell r="R29">
            <v>0</v>
          </cell>
          <cell r="S29">
            <v>0</v>
          </cell>
          <cell r="T29">
            <v>9.5123250402600016E-6</v>
          </cell>
          <cell r="U29">
            <v>0</v>
          </cell>
          <cell r="V29">
            <v>0</v>
          </cell>
          <cell r="W29">
            <v>0</v>
          </cell>
          <cell r="X29">
            <v>0</v>
          </cell>
          <cell r="Y29">
            <v>0</v>
          </cell>
          <cell r="Z29">
            <v>4.6102275330219993E-6</v>
          </cell>
          <cell r="AA29">
            <v>0</v>
          </cell>
          <cell r="AB29">
            <v>0</v>
          </cell>
          <cell r="AC29">
            <v>0</v>
          </cell>
          <cell r="AD29">
            <v>0</v>
          </cell>
          <cell r="AE29">
            <v>0</v>
          </cell>
        </row>
        <row r="30">
          <cell r="E30" t="str">
            <v>1110</v>
          </cell>
          <cell r="F30" t="str">
            <v>Pol Ll Ordinary Stamped 0 250g</v>
          </cell>
          <cell r="G30" t="str">
            <v>Regular Letters - Large</v>
          </cell>
          <cell r="H30">
            <v>11264013</v>
          </cell>
          <cell r="I30">
            <v>0.09</v>
          </cell>
          <cell r="J30">
            <v>1013761.1699999999</v>
          </cell>
          <cell r="K30">
            <v>0</v>
          </cell>
          <cell r="L30" t="str">
            <v>Letter - large</v>
          </cell>
          <cell r="N30" t="str">
            <v>1110</v>
          </cell>
          <cell r="O30">
            <v>131174.47884987525</v>
          </cell>
          <cell r="P30">
            <v>7835.165284977701</v>
          </cell>
          <cell r="Q30">
            <v>5494.945110506098</v>
          </cell>
          <cell r="R30">
            <v>0</v>
          </cell>
          <cell r="S30">
            <v>9544.1437542840995</v>
          </cell>
          <cell r="T30">
            <v>6578.9721226557094</v>
          </cell>
          <cell r="U30">
            <v>20614.347795425496</v>
          </cell>
          <cell r="V30">
            <v>5133.9830381387001</v>
          </cell>
          <cell r="W30">
            <v>15021.3558336266</v>
          </cell>
          <cell r="X30">
            <v>28445.035005394999</v>
          </cell>
          <cell r="Y30">
            <v>1248.4251235948998</v>
          </cell>
          <cell r="Z30">
            <v>1006228.3419704577</v>
          </cell>
          <cell r="AA30">
            <v>110436.5580103863</v>
          </cell>
          <cell r="AB30">
            <v>112190.4432752322</v>
          </cell>
          <cell r="AC30">
            <v>0.18820458330000001</v>
          </cell>
          <cell r="AD30">
            <v>8243.1883933693007</v>
          </cell>
          <cell r="AE30">
            <v>4574.5831138890999</v>
          </cell>
        </row>
        <row r="31">
          <cell r="E31" t="str">
            <v>1120</v>
          </cell>
          <cell r="F31" t="str">
            <v>Pol Ll Ordinary Stamped 0 250g Priority</v>
          </cell>
          <cell r="G31" t="str">
            <v>Regular Letters - Large</v>
          </cell>
          <cell r="H31">
            <v>393532.99999999994</v>
          </cell>
          <cell r="I31">
            <v>0.09</v>
          </cell>
          <cell r="J31">
            <v>35417.969999999994</v>
          </cell>
          <cell r="K31">
            <v>0</v>
          </cell>
          <cell r="L31" t="str">
            <v>Letter - large</v>
          </cell>
          <cell r="N31" t="str">
            <v>1120</v>
          </cell>
          <cell r="O31">
            <v>5134.7346315041996</v>
          </cell>
          <cell r="P31">
            <v>306.69835836301439</v>
          </cell>
          <cell r="Q31">
            <v>215.09482539839999</v>
          </cell>
          <cell r="R31">
            <v>0</v>
          </cell>
          <cell r="S31">
            <v>333.44559431710002</v>
          </cell>
          <cell r="T31">
            <v>254.64493720895601</v>
          </cell>
          <cell r="U31">
            <v>703.50871341387244</v>
          </cell>
          <cell r="V31">
            <v>79.892585893776911</v>
          </cell>
          <cell r="W31">
            <v>0</v>
          </cell>
          <cell r="X31">
            <v>1630.1536193165998</v>
          </cell>
          <cell r="Y31">
            <v>44.477118572599998</v>
          </cell>
          <cell r="Z31">
            <v>35156.360581354864</v>
          </cell>
          <cell r="AA31">
            <v>1183.3457069602541</v>
          </cell>
          <cell r="AB31">
            <v>12.366475932000002</v>
          </cell>
          <cell r="AC31">
            <v>6.5753399000000002E-3</v>
          </cell>
          <cell r="AD31">
            <v>17.2149825885</v>
          </cell>
          <cell r="AE31">
            <v>16202.946929011699</v>
          </cell>
        </row>
        <row r="32">
          <cell r="E32" t="str">
            <v>1111</v>
          </cell>
          <cell r="F32" t="str">
            <v>Pol Ll Metered Imprint Charge 0 250g Regular</v>
          </cell>
          <cell r="G32" t="str">
            <v>Regular Letters - Large</v>
          </cell>
          <cell r="H32">
            <v>57292134</v>
          </cell>
          <cell r="I32">
            <v>0.09</v>
          </cell>
          <cell r="J32">
            <v>5156292.0599999996</v>
          </cell>
          <cell r="K32">
            <v>0</v>
          </cell>
          <cell r="L32" t="str">
            <v>Letter - large</v>
          </cell>
          <cell r="N32" t="str">
            <v>1111</v>
          </cell>
          <cell r="O32">
            <v>493479.99092829437</v>
          </cell>
          <cell r="P32">
            <v>29477.616089318406</v>
          </cell>
          <cell r="Q32">
            <v>20672.802731182088</v>
          </cell>
          <cell r="R32">
            <v>0</v>
          </cell>
          <cell r="S32">
            <v>48794.571856380397</v>
          </cell>
          <cell r="T32">
            <v>38141.875569374926</v>
          </cell>
          <cell r="U32">
            <v>16224.569585219499</v>
          </cell>
          <cell r="V32">
            <v>24716.070499714398</v>
          </cell>
          <cell r="W32">
            <v>70249.69044558701</v>
          </cell>
          <cell r="X32">
            <v>223659.02579704896</v>
          </cell>
          <cell r="Y32">
            <v>2320.3960788507998</v>
          </cell>
          <cell r="Z32">
            <v>4902997.9228632608</v>
          </cell>
          <cell r="AA32">
            <v>546370.78356555826</v>
          </cell>
          <cell r="AB32">
            <v>613234.95378406846</v>
          </cell>
          <cell r="AC32">
            <v>0.9584981548</v>
          </cell>
          <cell r="AD32">
            <v>41759.939499432097</v>
          </cell>
          <cell r="AE32">
            <v>23283.612108199999</v>
          </cell>
        </row>
        <row r="33">
          <cell r="E33" t="str">
            <v>1121</v>
          </cell>
          <cell r="F33" t="str">
            <v>Pol Ll Metered Imprint Charge 0 250g Priority</v>
          </cell>
          <cell r="G33" t="str">
            <v>Regular Letters - Large</v>
          </cell>
          <cell r="H33">
            <v>14316600.999999998</v>
          </cell>
          <cell r="I33">
            <v>0.09</v>
          </cell>
          <cell r="J33">
            <v>1288494.0899999999</v>
          </cell>
          <cell r="K33">
            <v>0</v>
          </cell>
          <cell r="L33" t="str">
            <v>Letter - large</v>
          </cell>
          <cell r="N33" t="str">
            <v>1121</v>
          </cell>
          <cell r="O33">
            <v>145081.50573818077</v>
          </cell>
          <cell r="P33">
            <v>8666.2041121449001</v>
          </cell>
          <cell r="Q33">
            <v>6077.7947785779024</v>
          </cell>
          <cell r="R33">
            <v>0</v>
          </cell>
          <cell r="S33">
            <v>12193.164339973498</v>
          </cell>
          <cell r="T33">
            <v>10424.028820210922</v>
          </cell>
          <cell r="U33">
            <v>2702.5253675293002</v>
          </cell>
          <cell r="V33">
            <v>2604.0441948597991</v>
          </cell>
          <cell r="W33">
            <v>0</v>
          </cell>
          <cell r="X33">
            <v>81387.700073078304</v>
          </cell>
          <cell r="Y33">
            <v>393.90699987800002</v>
          </cell>
          <cell r="Z33">
            <v>1224822.6079162157</v>
          </cell>
          <cell r="AA33">
            <v>36478.192612355102</v>
          </cell>
          <cell r="AB33">
            <v>557.15049044610009</v>
          </cell>
          <cell r="AC33">
            <v>0.2395169191</v>
          </cell>
          <cell r="AD33">
            <v>483.61048624509999</v>
          </cell>
          <cell r="AE33">
            <v>589468.44425195607</v>
          </cell>
        </row>
        <row r="34">
          <cell r="E34" t="str">
            <v>1135</v>
          </cell>
          <cell r="F34" t="str">
            <v>Pol Ll Imprint Cash 0 250g Regular</v>
          </cell>
          <cell r="G34" t="str">
            <v>Regular Letters - Large</v>
          </cell>
          <cell r="H34">
            <v>1051220</v>
          </cell>
          <cell r="I34">
            <v>0</v>
          </cell>
          <cell r="J34">
            <v>0</v>
          </cell>
          <cell r="K34">
            <v>0</v>
          </cell>
          <cell r="L34" t="str">
            <v>Letter - large</v>
          </cell>
          <cell r="N34" t="str">
            <v>1135</v>
          </cell>
          <cell r="O34">
            <v>10076.286420195604</v>
          </cell>
          <cell r="P34">
            <v>601.89964681428091</v>
          </cell>
          <cell r="Q34">
            <v>422.11972242729985</v>
          </cell>
          <cell r="R34">
            <v>0</v>
          </cell>
          <cell r="S34">
            <v>895.30317533619984</v>
          </cell>
          <cell r="T34">
            <v>688.02947200854464</v>
          </cell>
          <cell r="U34">
            <v>194.52264513012528</v>
          </cell>
          <cell r="V34">
            <v>457.47062353673937</v>
          </cell>
          <cell r="W34">
            <v>1338.7612456064999</v>
          </cell>
          <cell r="X34">
            <v>4061.6655299808003</v>
          </cell>
          <cell r="Y34">
            <v>42.084317296400009</v>
          </cell>
          <cell r="Z34">
            <v>89945.85434862868</v>
          </cell>
          <cell r="AA34">
            <v>10198.096178732701</v>
          </cell>
          <cell r="AB34">
            <v>11111.466714870601</v>
          </cell>
          <cell r="AC34">
            <v>1.7586924300000001E-2</v>
          </cell>
          <cell r="AD34">
            <v>742.7948702425</v>
          </cell>
          <cell r="AE34">
            <v>427.22744977680009</v>
          </cell>
        </row>
        <row r="35">
          <cell r="E35" t="str">
            <v>1136</v>
          </cell>
          <cell r="F35" t="str">
            <v>Pol Ll Imprint Cash 0 250g Priority</v>
          </cell>
          <cell r="G35" t="str">
            <v>Regular Letters - Large</v>
          </cell>
          <cell r="H35">
            <v>86367.999999999985</v>
          </cell>
          <cell r="I35">
            <v>0.09</v>
          </cell>
          <cell r="J35">
            <v>7773.1199999999981</v>
          </cell>
          <cell r="K35">
            <v>0</v>
          </cell>
          <cell r="L35" t="str">
            <v>Letter - large</v>
          </cell>
          <cell r="N35" t="str">
            <v>1136</v>
          </cell>
          <cell r="O35">
            <v>845.41265912269967</v>
          </cell>
          <cell r="P35">
            <v>50.499965773913438</v>
          </cell>
          <cell r="Q35">
            <v>35.416484700400012</v>
          </cell>
          <cell r="R35">
            <v>0</v>
          </cell>
          <cell r="S35">
            <v>73.557908569999995</v>
          </cell>
          <cell r="T35">
            <v>62.518702076732687</v>
          </cell>
          <cell r="U35">
            <v>17.9768704958745</v>
          </cell>
          <cell r="V35">
            <v>16.059249762726605</v>
          </cell>
          <cell r="W35">
            <v>0</v>
          </cell>
          <cell r="X35">
            <v>485.05777650420004</v>
          </cell>
          <cell r="Y35">
            <v>2.2950150757999994</v>
          </cell>
          <cell r="Z35">
            <v>7388.7631823986621</v>
          </cell>
          <cell r="AA35">
            <v>242.6162167487542</v>
          </cell>
          <cell r="AB35">
            <v>3.4758361425000004</v>
          </cell>
          <cell r="AC35">
            <v>1.4449377999999999E-3</v>
          </cell>
          <cell r="AD35">
            <v>4.1238318020999998</v>
          </cell>
          <cell r="AE35">
            <v>3556.1124162261999</v>
          </cell>
        </row>
        <row r="36">
          <cell r="E36" t="str">
            <v>1112</v>
          </cell>
          <cell r="F36" t="str">
            <v>Pol Ll Clean Sml Plus Regular</v>
          </cell>
          <cell r="G36" t="str">
            <v>Regular Letters - Large</v>
          </cell>
          <cell r="H36">
            <v>1726158</v>
          </cell>
          <cell r="I36">
            <v>0.05</v>
          </cell>
          <cell r="J36">
            <v>86307.900000000009</v>
          </cell>
          <cell r="K36">
            <v>0</v>
          </cell>
          <cell r="L36" t="str">
            <v>Letter - large</v>
          </cell>
          <cell r="N36" t="str">
            <v>1112</v>
          </cell>
          <cell r="O36">
            <v>11671.854181720499</v>
          </cell>
          <cell r="P36">
            <v>697.25492793489968</v>
          </cell>
          <cell r="Q36">
            <v>488.96476609399986</v>
          </cell>
          <cell r="R36">
            <v>0</v>
          </cell>
          <cell r="S36">
            <v>1463.6398654354</v>
          </cell>
          <cell r="T36">
            <v>931.91600982783257</v>
          </cell>
          <cell r="U36">
            <v>20.586250901296403</v>
          </cell>
          <cell r="V36">
            <v>519.87143680964914</v>
          </cell>
          <cell r="W36">
            <v>1976.8695489539</v>
          </cell>
          <cell r="X36">
            <v>5718.2649404963995</v>
          </cell>
          <cell r="Y36">
            <v>49.455875063700006</v>
          </cell>
          <cell r="Z36">
            <v>140874.52314836811</v>
          </cell>
          <cell r="AA36">
            <v>9424.5465178782051</v>
          </cell>
          <cell r="AB36">
            <v>9774.275367972401</v>
          </cell>
          <cell r="AC36">
            <v>2.8892898300000001E-2</v>
          </cell>
          <cell r="AD36">
            <v>628.21728574619999</v>
          </cell>
          <cell r="AE36">
            <v>438.10139183680002</v>
          </cell>
        </row>
        <row r="37">
          <cell r="E37" t="str">
            <v>1122</v>
          </cell>
          <cell r="F37" t="str">
            <v>Pol Ll Clean Sml Plus Priority</v>
          </cell>
          <cell r="G37" t="str">
            <v>Regular Letters - Large</v>
          </cell>
          <cell r="H37">
            <v>244152</v>
          </cell>
          <cell r="I37">
            <v>0.05</v>
          </cell>
          <cell r="J37">
            <v>12207.6</v>
          </cell>
          <cell r="K37">
            <v>0</v>
          </cell>
          <cell r="L37" t="str">
            <v>Letter - large</v>
          </cell>
          <cell r="N37" t="str">
            <v>1122</v>
          </cell>
          <cell r="O37">
            <v>3000.5907828729</v>
          </cell>
          <cell r="P37">
            <v>179.23114984268921</v>
          </cell>
          <cell r="Q37">
            <v>125.7036914394</v>
          </cell>
          <cell r="R37">
            <v>0</v>
          </cell>
          <cell r="S37">
            <v>207.0205216578</v>
          </cell>
          <cell r="T37">
            <v>155.529929886269</v>
          </cell>
          <cell r="U37">
            <v>3.8805923402900602</v>
          </cell>
          <cell r="V37">
            <v>38.663468771142476</v>
          </cell>
          <cell r="W37">
            <v>0</v>
          </cell>
          <cell r="X37">
            <v>1263.7556236176999</v>
          </cell>
          <cell r="Y37">
            <v>5.2803577434999998</v>
          </cell>
          <cell r="Z37">
            <v>19926.95620918609</v>
          </cell>
          <cell r="AA37">
            <v>297.29291777841939</v>
          </cell>
          <cell r="AB37">
            <v>7.1045648640000012</v>
          </cell>
          <cell r="AC37">
            <v>4.0866766999999998E-3</v>
          </cell>
          <cell r="AD37">
            <v>3.9928521732999998</v>
          </cell>
          <cell r="AE37">
            <v>5117.9756216658998</v>
          </cell>
        </row>
        <row r="38">
          <cell r="E38" t="str">
            <v>1113</v>
          </cell>
          <cell r="F38" t="str">
            <v>Pol Ll Ordinary Stamped 250 500g</v>
          </cell>
          <cell r="G38" t="str">
            <v>Regular Letters - Large</v>
          </cell>
          <cell r="H38">
            <v>1908691</v>
          </cell>
          <cell r="I38">
            <v>0.36</v>
          </cell>
          <cell r="J38">
            <v>687128.76</v>
          </cell>
          <cell r="K38">
            <v>0</v>
          </cell>
          <cell r="L38" t="str">
            <v>Letter - large</v>
          </cell>
          <cell r="N38" t="str">
            <v>1113</v>
          </cell>
          <cell r="O38">
            <v>32984.475629367604</v>
          </cell>
          <cell r="P38">
            <v>1970.2346176099991</v>
          </cell>
          <cell r="Q38">
            <v>1381.7630606841999</v>
          </cell>
          <cell r="R38">
            <v>0</v>
          </cell>
          <cell r="S38">
            <v>2689.5216544533996</v>
          </cell>
          <cell r="T38">
            <v>1884.5999159686289</v>
          </cell>
          <cell r="U38">
            <v>3092.2032492994003</v>
          </cell>
          <cell r="V38">
            <v>2274.1363049677379</v>
          </cell>
          <cell r="W38">
            <v>12159.718691492599</v>
          </cell>
          <cell r="X38">
            <v>5534.7000034639013</v>
          </cell>
          <cell r="Y38">
            <v>575.58233659000018</v>
          </cell>
          <cell r="Z38">
            <v>303181.0719260514</v>
          </cell>
          <cell r="AA38">
            <v>72631.427323066397</v>
          </cell>
          <cell r="AB38">
            <v>77757.637789662811</v>
          </cell>
          <cell r="AC38">
            <v>3.1593560200000002E-2</v>
          </cell>
          <cell r="AD38">
            <v>5636.4160073219009</v>
          </cell>
          <cell r="AE38">
            <v>3172.4716196922</v>
          </cell>
        </row>
        <row r="39">
          <cell r="E39" t="str">
            <v>1123</v>
          </cell>
          <cell r="F39" t="str">
            <v>Pol Ll Ordinary Stamped 250 500g Priority</v>
          </cell>
          <cell r="G39" t="str">
            <v>Regular Letters - Large</v>
          </cell>
          <cell r="H39">
            <v>64607</v>
          </cell>
          <cell r="I39">
            <v>0.36</v>
          </cell>
          <cell r="J39">
            <v>23258.52</v>
          </cell>
          <cell r="K39">
            <v>0</v>
          </cell>
          <cell r="L39" t="str">
            <v>Letter - large</v>
          </cell>
          <cell r="N39" t="str">
            <v>1123</v>
          </cell>
          <cell r="O39">
            <v>1208.6443969607999</v>
          </cell>
          <cell r="P39">
            <v>72.193673357663414</v>
          </cell>
          <cell r="Q39">
            <v>50.631304700299999</v>
          </cell>
          <cell r="R39">
            <v>0</v>
          </cell>
          <cell r="S39">
            <v>91.037212426100012</v>
          </cell>
          <cell r="T39">
            <v>62.017138789337864</v>
          </cell>
          <cell r="U39">
            <v>105.58986958385138</v>
          </cell>
          <cell r="V39">
            <v>13.18970004959238</v>
          </cell>
          <cell r="W39">
            <v>0</v>
          </cell>
          <cell r="X39">
            <v>298.25225253839994</v>
          </cell>
          <cell r="Y39">
            <v>19.495382470499994</v>
          </cell>
          <cell r="Z39">
            <v>10261.43295836558</v>
          </cell>
          <cell r="AA39">
            <v>684.60031976677101</v>
          </cell>
          <cell r="AB39">
            <v>7.2062935556999994</v>
          </cell>
          <cell r="AC39">
            <v>1.0694056E-3</v>
          </cell>
          <cell r="AD39">
            <v>12.050597334200001</v>
          </cell>
          <cell r="AE39">
            <v>11327.821288815901</v>
          </cell>
        </row>
        <row r="40">
          <cell r="E40" t="str">
            <v>1115</v>
          </cell>
          <cell r="F40" t="str">
            <v>Pol Ll Reply Paid</v>
          </cell>
          <cell r="G40" t="str">
            <v>Letters Reply paid</v>
          </cell>
          <cell r="H40">
            <v>2755763.9999999995</v>
          </cell>
          <cell r="I40">
            <v>0.12</v>
          </cell>
          <cell r="J40">
            <v>330691.67999999993</v>
          </cell>
          <cell r="K40">
            <v>0</v>
          </cell>
          <cell r="L40" t="str">
            <v>Letter - large</v>
          </cell>
          <cell r="N40" t="str">
            <v>1115</v>
          </cell>
          <cell r="O40">
            <v>30906.876615099194</v>
          </cell>
          <cell r="P40">
            <v>1846.0908393729007</v>
          </cell>
          <cell r="Q40">
            <v>1294.6753571461002</v>
          </cell>
          <cell r="R40">
            <v>0</v>
          </cell>
          <cell r="S40">
            <v>0</v>
          </cell>
          <cell r="T40">
            <v>2118.8799038994071</v>
          </cell>
          <cell r="U40">
            <v>5144.1460580898001</v>
          </cell>
          <cell r="V40">
            <v>614.59839956149995</v>
          </cell>
          <cell r="W40">
            <v>0</v>
          </cell>
          <cell r="X40">
            <v>11896.485691963899</v>
          </cell>
          <cell r="Y40">
            <v>75.75732574029999</v>
          </cell>
          <cell r="Z40">
            <v>7272.9774765541551</v>
          </cell>
          <cell r="AA40">
            <v>1970.3595782167001</v>
          </cell>
          <cell r="AB40">
            <v>10.523519615700001</v>
          </cell>
          <cell r="AC40">
            <v>0</v>
          </cell>
          <cell r="AD40">
            <v>0</v>
          </cell>
          <cell r="AE40">
            <v>0</v>
          </cell>
        </row>
        <row r="41">
          <cell r="E41" t="str">
            <v>1125</v>
          </cell>
          <cell r="F41" t="str">
            <v>Pol Ll Reply Paid Priority</v>
          </cell>
          <cell r="G41" t="str">
            <v>Letters Reply paid</v>
          </cell>
          <cell r="H41">
            <v>3726189.0000000009</v>
          </cell>
          <cell r="I41">
            <v>0</v>
          </cell>
          <cell r="J41">
            <v>0</v>
          </cell>
          <cell r="K41">
            <v>0</v>
          </cell>
          <cell r="L41" t="str">
            <v>Undefined</v>
          </cell>
          <cell r="N41" t="str">
            <v>1125</v>
          </cell>
          <cell r="O41">
            <v>44489.401330959816</v>
          </cell>
          <cell r="P41">
            <v>2656.8275904054208</v>
          </cell>
          <cell r="Q41">
            <v>1863.3710803445995</v>
          </cell>
          <cell r="R41">
            <v>0</v>
          </cell>
          <cell r="S41">
            <v>0</v>
          </cell>
          <cell r="T41">
            <v>2911.184870406878</v>
          </cell>
          <cell r="U41">
            <v>5921.0666745510007</v>
          </cell>
          <cell r="V41">
            <v>681.71304941702658</v>
          </cell>
          <cell r="W41">
            <v>0</v>
          </cell>
          <cell r="X41">
            <v>16032.352118400197</v>
          </cell>
          <cell r="Y41">
            <v>102.434775891</v>
          </cell>
          <cell r="Z41">
            <v>10275.21772548801</v>
          </cell>
          <cell r="AA41">
            <v>2667.2251634155</v>
          </cell>
          <cell r="AB41">
            <v>13.857375219099998</v>
          </cell>
          <cell r="AC41">
            <v>0</v>
          </cell>
          <cell r="AD41">
            <v>0</v>
          </cell>
          <cell r="AE41">
            <v>0</v>
          </cell>
        </row>
        <row r="42">
          <cell r="E42" t="str">
            <v>1130</v>
          </cell>
          <cell r="F42" t="str">
            <v>Pol Ll Local Rate Regular</v>
          </cell>
          <cell r="G42" t="str">
            <v>Local Country Letters</v>
          </cell>
          <cell r="H42">
            <v>437480</v>
          </cell>
          <cell r="I42">
            <v>0.09</v>
          </cell>
          <cell r="J42">
            <v>39373.199999999997</v>
          </cell>
          <cell r="K42">
            <v>0</v>
          </cell>
          <cell r="L42" t="str">
            <v>Letter - large</v>
          </cell>
          <cell r="N42" t="str">
            <v>1130</v>
          </cell>
          <cell r="O42">
            <v>1834.6744686106997</v>
          </cell>
          <cell r="P42">
            <v>109.58539931457391</v>
          </cell>
          <cell r="Q42">
            <v>76.858820948881132</v>
          </cell>
          <cell r="R42">
            <v>0</v>
          </cell>
          <cell r="S42">
            <v>559.86575298039998</v>
          </cell>
          <cell r="T42">
            <v>183.40322326292937</v>
          </cell>
          <cell r="U42">
            <v>164.09655473700002</v>
          </cell>
          <cell r="V42">
            <v>0.54410909489999992</v>
          </cell>
          <cell r="W42">
            <v>0</v>
          </cell>
          <cell r="X42">
            <v>0</v>
          </cell>
          <cell r="Y42">
            <v>13.305173677300001</v>
          </cell>
          <cell r="Z42">
            <v>63708.362154826369</v>
          </cell>
          <cell r="AA42">
            <v>271.75472666029998</v>
          </cell>
          <cell r="AB42">
            <v>0.3453849705</v>
          </cell>
          <cell r="AC42">
            <v>1.7079548699999999E-2</v>
          </cell>
          <cell r="AD42">
            <v>0</v>
          </cell>
          <cell r="AE42">
            <v>0</v>
          </cell>
        </row>
        <row r="43">
          <cell r="E43" t="str">
            <v>1131</v>
          </cell>
          <cell r="F43" t="str">
            <v>Pol Ll Local Rate Priority</v>
          </cell>
          <cell r="G43" t="str">
            <v>Local Country Letters</v>
          </cell>
          <cell r="H43">
            <v>125086</v>
          </cell>
          <cell r="I43">
            <v>0.09</v>
          </cell>
          <cell r="J43">
            <v>11257.74</v>
          </cell>
          <cell r="K43">
            <v>0</v>
          </cell>
          <cell r="L43" t="str">
            <v>Letter - large</v>
          </cell>
          <cell r="N43" t="str">
            <v>1131</v>
          </cell>
          <cell r="O43">
            <v>1517.6627037273995</v>
          </cell>
          <cell r="P43">
            <v>90.648604315</v>
          </cell>
          <cell r="Q43">
            <v>63.578948010100007</v>
          </cell>
          <cell r="R43">
            <v>0</v>
          </cell>
          <cell r="S43">
            <v>160.0790152175</v>
          </cell>
          <cell r="T43">
            <v>55.989036041534099</v>
          </cell>
          <cell r="U43">
            <v>43.043855066100001</v>
          </cell>
          <cell r="V43">
            <v>6.4894485700000004E-2</v>
          </cell>
          <cell r="W43">
            <v>0</v>
          </cell>
          <cell r="X43">
            <v>0</v>
          </cell>
          <cell r="Y43">
            <v>3.8042675200000002</v>
          </cell>
          <cell r="Z43">
            <v>18218.751282664754</v>
          </cell>
          <cell r="AA43">
            <v>77.701178885999994</v>
          </cell>
          <cell r="AB43">
            <v>9.0272331499999997E-2</v>
          </cell>
          <cell r="AC43">
            <v>4.8834515999999998E-3</v>
          </cell>
          <cell r="AD43">
            <v>0</v>
          </cell>
          <cell r="AE43">
            <v>0</v>
          </cell>
        </row>
        <row r="44">
          <cell r="E44" t="str">
            <v>1114</v>
          </cell>
          <cell r="F44" t="str">
            <v>Pol Ll Metered Imprint Charge 250 500g Regular</v>
          </cell>
          <cell r="G44" t="str">
            <v>Regular Letters - Large</v>
          </cell>
          <cell r="H44">
            <v>4537228</v>
          </cell>
          <cell r="I44">
            <v>0.36</v>
          </cell>
          <cell r="J44">
            <v>1633402.0799999998</v>
          </cell>
          <cell r="K44">
            <v>0</v>
          </cell>
          <cell r="L44" t="str">
            <v>Letter - large</v>
          </cell>
          <cell r="N44" t="str">
            <v>1114</v>
          </cell>
          <cell r="O44">
            <v>55649.959815285838</v>
          </cell>
          <cell r="P44">
            <v>3324.1157842509997</v>
          </cell>
          <cell r="Q44">
            <v>2331.2330832115999</v>
          </cell>
          <cell r="R44">
            <v>0</v>
          </cell>
          <cell r="S44">
            <v>6454.4750223478004</v>
          </cell>
          <cell r="T44">
            <v>5759.5234636316773</v>
          </cell>
          <cell r="U44">
            <v>3790.9270799490996</v>
          </cell>
          <cell r="V44">
            <v>5338.4689383799332</v>
          </cell>
          <cell r="W44">
            <v>26499.374199158701</v>
          </cell>
          <cell r="X44">
            <v>30098.316348152402</v>
          </cell>
          <cell r="Y44">
            <v>530.92357860530001</v>
          </cell>
          <cell r="Z44">
            <v>648800.70482899027</v>
          </cell>
          <cell r="AA44">
            <v>166818.34746260548</v>
          </cell>
          <cell r="AB44">
            <v>199406.8735514037</v>
          </cell>
          <cell r="AC44">
            <v>7.5832950699999999E-2</v>
          </cell>
          <cell r="AD44">
            <v>13314.761791438499</v>
          </cell>
          <cell r="AE44">
            <v>7547.0774557513005</v>
          </cell>
        </row>
        <row r="45">
          <cell r="E45" t="str">
            <v>1139</v>
          </cell>
          <cell r="F45" t="str">
            <v>Pol Ll Metered Imprint Charge 250 500g Priority</v>
          </cell>
          <cell r="G45" t="str">
            <v>Regular Letters - Large</v>
          </cell>
          <cell r="H45">
            <v>1228504.0000000002</v>
          </cell>
          <cell r="I45">
            <v>0.36</v>
          </cell>
          <cell r="J45">
            <v>442261.44000000006</v>
          </cell>
          <cell r="K45">
            <v>0</v>
          </cell>
          <cell r="L45" t="str">
            <v>Letter - large</v>
          </cell>
          <cell r="N45" t="str">
            <v>1139</v>
          </cell>
          <cell r="O45">
            <v>17934.533696776096</v>
          </cell>
          <cell r="P45">
            <v>1071.2588674860472</v>
          </cell>
          <cell r="Q45">
            <v>751.29836057109992</v>
          </cell>
          <cell r="R45">
            <v>0</v>
          </cell>
          <cell r="S45">
            <v>1747.6194116652</v>
          </cell>
          <cell r="T45">
            <v>1611.1127791900583</v>
          </cell>
          <cell r="U45">
            <v>1041.0718509779999</v>
          </cell>
          <cell r="V45">
            <v>232.93332993448934</v>
          </cell>
          <cell r="W45">
            <v>0</v>
          </cell>
          <cell r="X45">
            <v>11673.546498751699</v>
          </cell>
          <cell r="Y45">
            <v>81.778103042699996</v>
          </cell>
          <cell r="Z45">
            <v>175636.68466957659</v>
          </cell>
          <cell r="AA45">
            <v>11418.716638888201</v>
          </cell>
          <cell r="AB45">
            <v>162.66459411940002</v>
          </cell>
          <cell r="AC45">
            <v>2.05325973E-2</v>
          </cell>
          <cell r="AD45">
            <v>172.2928436361</v>
          </cell>
          <cell r="AE45">
            <v>215401.37255744491</v>
          </cell>
        </row>
        <row r="46">
          <cell r="E46" t="str">
            <v>1137</v>
          </cell>
          <cell r="F46" t="str">
            <v>Pol Ll Imprint Cash 250 500g Regular</v>
          </cell>
          <cell r="G46" t="str">
            <v>Regular Letters - Large</v>
          </cell>
          <cell r="H46">
            <v>0</v>
          </cell>
          <cell r="I46">
            <v>0.36</v>
          </cell>
          <cell r="J46">
            <v>0</v>
          </cell>
          <cell r="K46">
            <v>0</v>
          </cell>
          <cell r="L46" t="str">
            <v>Letter - large</v>
          </cell>
          <cell r="N46" t="str">
            <v>1137</v>
          </cell>
          <cell r="O46">
            <v>1.4610709402176998</v>
          </cell>
          <cell r="P46">
            <v>8.7268748633429996E-2</v>
          </cell>
          <cell r="Q46">
            <v>6.1209277557629997E-2</v>
          </cell>
          <cell r="R46">
            <v>0</v>
          </cell>
          <cell r="S46">
            <v>0</v>
          </cell>
          <cell r="T46">
            <v>1.3532417043981598E-3</v>
          </cell>
          <cell r="U46">
            <v>0</v>
          </cell>
          <cell r="V46">
            <v>0</v>
          </cell>
          <cell r="W46">
            <v>0</v>
          </cell>
          <cell r="X46">
            <v>0</v>
          </cell>
          <cell r="Y46">
            <v>0</v>
          </cell>
          <cell r="Z46">
            <v>6.0663245566732241E-4</v>
          </cell>
          <cell r="AA46">
            <v>0</v>
          </cell>
          <cell r="AB46">
            <v>0</v>
          </cell>
          <cell r="AC46">
            <v>0</v>
          </cell>
          <cell r="AD46">
            <v>0</v>
          </cell>
          <cell r="AE46">
            <v>0</v>
          </cell>
        </row>
        <row r="47">
          <cell r="E47" t="str">
            <v>1138</v>
          </cell>
          <cell r="F47" t="str">
            <v>Pol Ll Imprint Cash 250 500g Priority</v>
          </cell>
          <cell r="G47" t="str">
            <v>Regular Letters - Large</v>
          </cell>
          <cell r="H47">
            <v>4220</v>
          </cell>
          <cell r="I47">
            <v>0.36</v>
          </cell>
          <cell r="J47">
            <v>1519.2</v>
          </cell>
          <cell r="K47">
            <v>0</v>
          </cell>
          <cell r="L47" t="str">
            <v>Letter - large</v>
          </cell>
          <cell r="N47" t="str">
            <v>1138</v>
          </cell>
          <cell r="O47">
            <v>56.606544961899992</v>
          </cell>
          <cell r="P47">
            <v>3.3812674272362271</v>
          </cell>
          <cell r="Q47">
            <v>2.3713643371000015</v>
          </cell>
          <cell r="R47">
            <v>0</v>
          </cell>
          <cell r="S47">
            <v>6.0031993754999995</v>
          </cell>
          <cell r="T47">
            <v>5.1133603253312243</v>
          </cell>
          <cell r="U47">
            <v>1.206091962971235</v>
          </cell>
          <cell r="V47">
            <v>0.79887611347635501</v>
          </cell>
          <cell r="W47">
            <v>0</v>
          </cell>
          <cell r="X47">
            <v>39.177267483999998</v>
          </cell>
          <cell r="Y47">
            <v>0.2731332414</v>
          </cell>
          <cell r="Z47">
            <v>602.92022872547591</v>
          </cell>
          <cell r="AA47">
            <v>43.831412699492475</v>
          </cell>
          <cell r="AB47">
            <v>0.54022256530000001</v>
          </cell>
          <cell r="AC47">
            <v>7.0531000000000006E-5</v>
          </cell>
          <cell r="AD47">
            <v>0.7692707647</v>
          </cell>
          <cell r="AE47">
            <v>739.91753963429994</v>
          </cell>
        </row>
        <row r="48">
          <cell r="E48" t="str">
            <v/>
          </cell>
          <cell r="F48" t="str">
            <v>Presort Letters</v>
          </cell>
          <cell r="G48" t="str">
            <v/>
          </cell>
          <cell r="H48">
            <v>0</v>
          </cell>
          <cell r="I48">
            <v>0</v>
          </cell>
          <cell r="J48">
            <v>0</v>
          </cell>
          <cell r="K48">
            <v>0</v>
          </cell>
          <cell r="L48" t="str">
            <v>Undefined</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row>
        <row r="49">
          <cell r="E49" t="str">
            <v>1050</v>
          </cell>
          <cell r="F49" t="str">
            <v>Pol Sl Pre Sort Priority</v>
          </cell>
          <cell r="G49" t="str">
            <v>PreSort Letters</v>
          </cell>
          <cell r="H49">
            <v>200897769</v>
          </cell>
          <cell r="I49">
            <v>2.5000000000000001E-2</v>
          </cell>
          <cell r="J49">
            <v>5022444.2250000006</v>
          </cell>
          <cell r="K49">
            <v>0</v>
          </cell>
          <cell r="L49" t="str">
            <v>Letter - small</v>
          </cell>
          <cell r="N49" t="str">
            <v>1050</v>
          </cell>
          <cell r="O49">
            <v>678844.64117515704</v>
          </cell>
          <cell r="P49">
            <v>40546.681147467629</v>
          </cell>
          <cell r="Q49">
            <v>28437.367563107007</v>
          </cell>
          <cell r="R49">
            <v>0</v>
          </cell>
          <cell r="S49">
            <v>153422.24894237862</v>
          </cell>
          <cell r="T49">
            <v>84613.800735574638</v>
          </cell>
          <cell r="U49">
            <v>12104.999281222803</v>
          </cell>
          <cell r="V49">
            <v>4723.4202760718008</v>
          </cell>
          <cell r="W49">
            <v>0</v>
          </cell>
          <cell r="X49">
            <v>666859.09538694553</v>
          </cell>
          <cell r="Y49">
            <v>3957.0851636237999</v>
          </cell>
          <cell r="Z49">
            <v>15897793.794977959</v>
          </cell>
          <cell r="AA49">
            <v>172710.55301615858</v>
          </cell>
          <cell r="AB49">
            <v>2445.5682827645001</v>
          </cell>
          <cell r="AC49">
            <v>3.3451698059999999</v>
          </cell>
          <cell r="AD49">
            <v>1361.0425752436001</v>
          </cell>
          <cell r="AE49">
            <v>1398400.8876576871</v>
          </cell>
        </row>
        <row r="50">
          <cell r="E50" t="str">
            <v>1070</v>
          </cell>
          <cell r="F50" t="str">
            <v>Pol Sl Pre Sort Regular</v>
          </cell>
          <cell r="G50" t="str">
            <v>PreSort Letters</v>
          </cell>
          <cell r="H50">
            <v>947100883.00000012</v>
          </cell>
          <cell r="I50">
            <v>2.5000000000000001E-2</v>
          </cell>
          <cell r="J50">
            <v>23677522.075000003</v>
          </cell>
          <cell r="K50">
            <v>0</v>
          </cell>
          <cell r="L50" t="str">
            <v>Letter - small</v>
          </cell>
          <cell r="N50" t="str">
            <v>1070</v>
          </cell>
          <cell r="O50">
            <v>2945190.6073724027</v>
          </cell>
          <cell r="P50">
            <v>175914.93144710033</v>
          </cell>
          <cell r="Q50">
            <v>123376.52563574788</v>
          </cell>
          <cell r="R50">
            <v>0</v>
          </cell>
          <cell r="S50">
            <v>723285.02313113515</v>
          </cell>
          <cell r="T50">
            <v>371327.92219759349</v>
          </cell>
          <cell r="U50">
            <v>53255.433305247498</v>
          </cell>
          <cell r="V50">
            <v>85059.680114074901</v>
          </cell>
          <cell r="W50">
            <v>366239.42964272306</v>
          </cell>
          <cell r="X50">
            <v>2380494.9912006618</v>
          </cell>
          <cell r="Y50">
            <v>22023.287011788598</v>
          </cell>
          <cell r="Z50">
            <v>74947517.141702369</v>
          </cell>
          <cell r="AA50">
            <v>2701908.3118832693</v>
          </cell>
          <cell r="AB50">
            <v>2721603.2292084103</v>
          </cell>
          <cell r="AC50">
            <v>15.770276065999999</v>
          </cell>
          <cell r="AD50">
            <v>198002.61730769399</v>
          </cell>
          <cell r="AE50">
            <v>107404.95928274</v>
          </cell>
        </row>
        <row r="51">
          <cell r="E51" t="str">
            <v>1060</v>
          </cell>
          <cell r="F51" t="str">
            <v>Pol Sl Charity Mail Priority</v>
          </cell>
          <cell r="G51" t="str">
            <v>Charity Mail</v>
          </cell>
          <cell r="H51">
            <v>5949376.9999999991</v>
          </cell>
          <cell r="I51">
            <v>2.5000000000000001E-2</v>
          </cell>
          <cell r="J51">
            <v>148734.42499999999</v>
          </cell>
          <cell r="K51">
            <v>0</v>
          </cell>
          <cell r="L51" t="str">
            <v>Letter - small</v>
          </cell>
          <cell r="N51" t="str">
            <v>1060</v>
          </cell>
          <cell r="O51">
            <v>21466.458784015096</v>
          </cell>
          <cell r="P51">
            <v>1282.2800564444005</v>
          </cell>
          <cell r="Q51">
            <v>899.27915075440012</v>
          </cell>
          <cell r="R51">
            <v>0</v>
          </cell>
          <cell r="S51">
            <v>4543.4390826182989</v>
          </cell>
          <cell r="T51">
            <v>2481.0436585030284</v>
          </cell>
          <cell r="U51">
            <v>327.45125274157357</v>
          </cell>
          <cell r="V51">
            <v>138.28176166560297</v>
          </cell>
          <cell r="W51">
            <v>0</v>
          </cell>
          <cell r="X51">
            <v>18701.001748450904</v>
          </cell>
          <cell r="Y51">
            <v>111.86685849280001</v>
          </cell>
          <cell r="Z51">
            <v>470826.18200386333</v>
          </cell>
          <cell r="AA51">
            <v>7096.8378615734528</v>
          </cell>
          <cell r="AB51">
            <v>94.0856499187</v>
          </cell>
          <cell r="AC51">
            <v>9.9063697300000003E-2</v>
          </cell>
          <cell r="AD51">
            <v>36.6021263409</v>
          </cell>
          <cell r="AE51">
            <v>50721.60171341541</v>
          </cell>
        </row>
        <row r="52">
          <cell r="E52" t="str">
            <v>1080</v>
          </cell>
          <cell r="F52" t="str">
            <v>Pol Sl Charity Mail Regular</v>
          </cell>
          <cell r="G52" t="str">
            <v>PreSort Letters</v>
          </cell>
          <cell r="H52">
            <v>97198160</v>
          </cell>
          <cell r="I52">
            <v>2.5000000000000001E-2</v>
          </cell>
          <cell r="J52">
            <v>2429954</v>
          </cell>
          <cell r="K52">
            <v>0</v>
          </cell>
          <cell r="L52" t="str">
            <v>Letter - small</v>
          </cell>
          <cell r="N52" t="str">
            <v>1080</v>
          </cell>
          <cell r="O52">
            <v>298278.85395746428</v>
          </cell>
          <cell r="P52">
            <v>17816.301102362202</v>
          </cell>
          <cell r="Q52">
            <v>12495.238785972497</v>
          </cell>
          <cell r="R52">
            <v>0</v>
          </cell>
          <cell r="S52">
            <v>74228.601092594588</v>
          </cell>
          <cell r="T52">
            <v>38266.328291739352</v>
          </cell>
          <cell r="U52">
            <v>6479.3430942700998</v>
          </cell>
          <cell r="V52">
            <v>8762.3744720055001</v>
          </cell>
          <cell r="W52">
            <v>41524.2047544733</v>
          </cell>
          <cell r="X52">
            <v>244198.42362861609</v>
          </cell>
          <cell r="Y52">
            <v>2235.4301007047998</v>
          </cell>
          <cell r="Z52">
            <v>7691985.0479115797</v>
          </cell>
          <cell r="AA52">
            <v>280260.95830280974</v>
          </cell>
          <cell r="AB52">
            <v>162663.56784493092</v>
          </cell>
          <cell r="AC52">
            <v>1.6184567546999999</v>
          </cell>
          <cell r="AD52">
            <v>19381.028909808698</v>
          </cell>
          <cell r="AE52">
            <v>7644.2423298499998</v>
          </cell>
        </row>
        <row r="53">
          <cell r="E53" t="str">
            <v>1090</v>
          </cell>
          <cell r="F53" t="str">
            <v>Pol Sl Sample Post</v>
          </cell>
          <cell r="G53" t="str">
            <v>PreSort Letters</v>
          </cell>
          <cell r="H53">
            <v>514194.99999999994</v>
          </cell>
          <cell r="I53">
            <v>0.13500000000000001</v>
          </cell>
          <cell r="J53">
            <v>69416.324999999997</v>
          </cell>
          <cell r="K53">
            <v>0</v>
          </cell>
          <cell r="L53" t="str">
            <v>Letter - small</v>
          </cell>
          <cell r="N53" t="str">
            <v>1090</v>
          </cell>
          <cell r="O53">
            <v>5574.9861791824987</v>
          </cell>
          <cell r="P53">
            <v>332.98377617348297</v>
          </cell>
          <cell r="Q53">
            <v>233.54769360029889</v>
          </cell>
          <cell r="R53">
            <v>0</v>
          </cell>
          <cell r="S53">
            <v>1045.6633236322</v>
          </cell>
          <cell r="T53">
            <v>616.67058415535553</v>
          </cell>
          <cell r="U53">
            <v>7.9040818303792904</v>
          </cell>
          <cell r="V53">
            <v>569.12154695025163</v>
          </cell>
          <cell r="W53">
            <v>1859.9836932558001</v>
          </cell>
          <cell r="X53">
            <v>3901.1836534184249</v>
          </cell>
          <cell r="Y53">
            <v>61.742115419900003</v>
          </cell>
          <cell r="Z53">
            <v>82072.683674138869</v>
          </cell>
          <cell r="AA53">
            <v>17520.249082950722</v>
          </cell>
          <cell r="AB53">
            <v>27990.836304096472</v>
          </cell>
          <cell r="AC53">
            <v>9.1471916E-3</v>
          </cell>
          <cell r="AD53">
            <v>1435.4690070405002</v>
          </cell>
          <cell r="AE53">
            <v>858.80850315760006</v>
          </cell>
        </row>
        <row r="54">
          <cell r="E54" t="str">
            <v>1185</v>
          </cell>
          <cell r="F54" t="str">
            <v>Pol Ll Pre Sort Large 250 500g Priority</v>
          </cell>
          <cell r="G54" t="str">
            <v>Presort Letters</v>
          </cell>
          <cell r="H54">
            <v>420035.99999999994</v>
          </cell>
          <cell r="I54">
            <v>0.36</v>
          </cell>
          <cell r="J54">
            <v>151212.95999999996</v>
          </cell>
          <cell r="K54">
            <v>0</v>
          </cell>
          <cell r="L54" t="str">
            <v>Letter - large</v>
          </cell>
          <cell r="N54" t="str">
            <v>1185</v>
          </cell>
          <cell r="O54">
            <v>6078.6015794493005</v>
          </cell>
          <cell r="P54">
            <v>363.07870453143386</v>
          </cell>
          <cell r="Q54">
            <v>254.64331320989999</v>
          </cell>
          <cell r="R54">
            <v>0</v>
          </cell>
          <cell r="S54">
            <v>853.66124148389997</v>
          </cell>
          <cell r="T54">
            <v>563.69301715719394</v>
          </cell>
          <cell r="U54">
            <v>122.68501686971034</v>
          </cell>
          <cell r="V54">
            <v>59.113040455384144</v>
          </cell>
          <cell r="W54">
            <v>0</v>
          </cell>
          <cell r="X54">
            <v>4283.3372905543001</v>
          </cell>
          <cell r="Y54">
            <v>30.404733409599999</v>
          </cell>
          <cell r="Z54">
            <v>66505.307255504638</v>
          </cell>
          <cell r="AA54">
            <v>3118.9561878556997</v>
          </cell>
          <cell r="AB54">
            <v>61.773121819599993</v>
          </cell>
          <cell r="AC54">
            <v>7.0936050000000002E-3</v>
          </cell>
          <cell r="AD54">
            <v>33.244297858600007</v>
          </cell>
          <cell r="AE54">
            <v>73648.546883235991</v>
          </cell>
        </row>
        <row r="55">
          <cell r="E55" t="str">
            <v>1195</v>
          </cell>
          <cell r="F55" t="str">
            <v>Pol Ll Pre Sort Large 250 500g Regular</v>
          </cell>
          <cell r="G55" t="str">
            <v>Presort Letters</v>
          </cell>
          <cell r="H55">
            <v>2368331.9999999995</v>
          </cell>
          <cell r="I55">
            <v>0.36</v>
          </cell>
          <cell r="J55">
            <v>852599.51999999979</v>
          </cell>
          <cell r="K55">
            <v>0</v>
          </cell>
          <cell r="L55" t="str">
            <v>Letter - large</v>
          </cell>
          <cell r="N55" t="str">
            <v>1195</v>
          </cell>
          <cell r="O55">
            <v>26887.147208045099</v>
          </cell>
          <cell r="P55">
            <v>1606.0304888005994</v>
          </cell>
          <cell r="Q55">
            <v>1126.3315456837993</v>
          </cell>
          <cell r="R55">
            <v>0</v>
          </cell>
          <cell r="S55">
            <v>4813.2856121169998</v>
          </cell>
          <cell r="T55">
            <v>3157.3672761074158</v>
          </cell>
          <cell r="U55">
            <v>1575.1248768376302</v>
          </cell>
          <cell r="V55">
            <v>2669.6840833381839</v>
          </cell>
          <cell r="W55">
            <v>12770.7926534787</v>
          </cell>
          <cell r="X55">
            <v>16408.333531988399</v>
          </cell>
          <cell r="Y55">
            <v>287.83583167979998</v>
          </cell>
          <cell r="Z55">
            <v>375230.43191391823</v>
          </cell>
          <cell r="AA55">
            <v>86154.733383681305</v>
          </cell>
          <cell r="AB55">
            <v>108556.80368550721</v>
          </cell>
          <cell r="AC55">
            <v>3.9996599700000003E-2</v>
          </cell>
          <cell r="AD55">
            <v>6812.7214418537005</v>
          </cell>
          <cell r="AE55">
            <v>3941.7442092004003</v>
          </cell>
        </row>
        <row r="56">
          <cell r="E56" t="str">
            <v>1140</v>
          </cell>
          <cell r="F56" t="str">
            <v>Pol Ll Pre Sort Sml Plus Priority</v>
          </cell>
          <cell r="G56" t="str">
            <v>Presort Letters</v>
          </cell>
          <cell r="H56">
            <v>3807731.0000000009</v>
          </cell>
          <cell r="I56">
            <v>0.05</v>
          </cell>
          <cell r="J56">
            <v>190386.55000000005</v>
          </cell>
          <cell r="K56">
            <v>0</v>
          </cell>
          <cell r="L56" t="str">
            <v>Letter - large</v>
          </cell>
          <cell r="N56" t="str">
            <v>1140</v>
          </cell>
          <cell r="O56">
            <v>27345.643626972989</v>
          </cell>
          <cell r="P56">
            <v>1633.5091329044992</v>
          </cell>
          <cell r="Q56">
            <v>1145.5456417919004</v>
          </cell>
          <cell r="R56">
            <v>0</v>
          </cell>
          <cell r="S56">
            <v>3585.4194243350003</v>
          </cell>
          <cell r="T56">
            <v>2276.0230395740791</v>
          </cell>
          <cell r="U56">
            <v>691.6456485650001</v>
          </cell>
          <cell r="V56">
            <v>420.69086444590556</v>
          </cell>
          <cell r="W56">
            <v>0</v>
          </cell>
          <cell r="X56">
            <v>17092.039361794399</v>
          </cell>
          <cell r="Y56">
            <v>95.496109641000004</v>
          </cell>
          <cell r="Z56">
            <v>326605.9510993202</v>
          </cell>
          <cell r="AA56">
            <v>5711.3500276481</v>
          </cell>
          <cell r="AB56">
            <v>79.146231370900011</v>
          </cell>
          <cell r="AC56">
            <v>6.3301368799999994E-2</v>
          </cell>
          <cell r="AD56">
            <v>34.630672656500003</v>
          </cell>
          <cell r="AE56">
            <v>79814.539831579285</v>
          </cell>
        </row>
        <row r="57">
          <cell r="E57" t="str">
            <v>1150</v>
          </cell>
          <cell r="F57" t="str">
            <v>Pol Ll Pre Sort Sml Plus Regular</v>
          </cell>
          <cell r="G57" t="str">
            <v>Presort Letters</v>
          </cell>
          <cell r="H57">
            <v>28932698</v>
          </cell>
          <cell r="I57">
            <v>0.05</v>
          </cell>
          <cell r="J57">
            <v>1446634.9000000001</v>
          </cell>
          <cell r="K57">
            <v>0</v>
          </cell>
          <cell r="L57" t="str">
            <v>Letter - large</v>
          </cell>
          <cell r="N57" t="str">
            <v>1150</v>
          </cell>
          <cell r="O57">
            <v>169335.04819239856</v>
          </cell>
          <cell r="P57">
            <v>10115.460058859506</v>
          </cell>
          <cell r="Q57">
            <v>7093.7200042062013</v>
          </cell>
          <cell r="R57">
            <v>0</v>
          </cell>
          <cell r="S57">
            <v>27243.483669781701</v>
          </cell>
          <cell r="T57">
            <v>15455.191844276666</v>
          </cell>
          <cell r="U57">
            <v>2756.0581304591005</v>
          </cell>
          <cell r="V57">
            <v>7065.5919114023854</v>
          </cell>
          <cell r="W57">
            <v>24024.329972419098</v>
          </cell>
          <cell r="X57">
            <v>94771.020588399188</v>
          </cell>
          <cell r="Y57">
            <v>915.39047347390022</v>
          </cell>
          <cell r="Z57">
            <v>2481328.2834693044</v>
          </cell>
          <cell r="AA57">
            <v>150725.25944761062</v>
          </cell>
          <cell r="AB57">
            <v>174024.53550629813</v>
          </cell>
          <cell r="AC57">
            <v>0.48098969800000002</v>
          </cell>
          <cell r="AD57">
            <v>12140.2513436995</v>
          </cell>
          <cell r="AE57">
            <v>7341.6268031372992</v>
          </cell>
        </row>
        <row r="58">
          <cell r="E58" t="str">
            <v>1160</v>
          </cell>
          <cell r="F58" t="str">
            <v>Pol Ll Pre Sort Medium Priority</v>
          </cell>
          <cell r="G58" t="str">
            <v>Presort Letters</v>
          </cell>
          <cell r="H58">
            <v>0</v>
          </cell>
          <cell r="I58">
            <v>8.5000000000000006E-2</v>
          </cell>
          <cell r="J58">
            <v>0</v>
          </cell>
          <cell r="K58">
            <v>0</v>
          </cell>
          <cell r="L58" t="str">
            <v>Letter - large</v>
          </cell>
          <cell r="N58" t="str">
            <v>1160</v>
          </cell>
          <cell r="O58">
            <v>1016.4740792189</v>
          </cell>
          <cell r="P58">
            <v>60.713288093300008</v>
          </cell>
          <cell r="Q58">
            <v>42.583588758900007</v>
          </cell>
          <cell r="R58">
            <v>0</v>
          </cell>
          <cell r="S58">
            <v>0</v>
          </cell>
          <cell r="T58">
            <v>4.2980947774024596</v>
          </cell>
          <cell r="U58">
            <v>0</v>
          </cell>
          <cell r="V58">
            <v>0</v>
          </cell>
          <cell r="W58">
            <v>0</v>
          </cell>
          <cell r="X58">
            <v>0</v>
          </cell>
          <cell r="Y58">
            <v>0</v>
          </cell>
          <cell r="Z58">
            <v>4.3348893193537883</v>
          </cell>
          <cell r="AA58">
            <v>0</v>
          </cell>
          <cell r="AB58">
            <v>0</v>
          </cell>
          <cell r="AC58">
            <v>0</v>
          </cell>
          <cell r="AD58">
            <v>0</v>
          </cell>
          <cell r="AE58">
            <v>0</v>
          </cell>
        </row>
        <row r="59">
          <cell r="E59" t="str">
            <v>1170</v>
          </cell>
          <cell r="F59" t="str">
            <v>Pol Ll Pre Sort Medium Regular</v>
          </cell>
          <cell r="G59" t="str">
            <v>Presort Letters</v>
          </cell>
          <cell r="H59">
            <v>0</v>
          </cell>
          <cell r="I59">
            <v>7.4999999999999997E-2</v>
          </cell>
          <cell r="J59">
            <v>0</v>
          </cell>
          <cell r="K59">
            <v>0</v>
          </cell>
          <cell r="L59" t="str">
            <v>Letter - large</v>
          </cell>
          <cell r="N59" t="str">
            <v>1170</v>
          </cell>
          <cell r="O59">
            <v>1016.4740792189</v>
          </cell>
          <cell r="P59">
            <v>60.713288093300008</v>
          </cell>
          <cell r="Q59">
            <v>42.583588758900007</v>
          </cell>
          <cell r="R59">
            <v>0</v>
          </cell>
          <cell r="S59">
            <v>0</v>
          </cell>
          <cell r="T59">
            <v>4.2980947774024596</v>
          </cell>
          <cell r="U59">
            <v>0</v>
          </cell>
          <cell r="V59">
            <v>0</v>
          </cell>
          <cell r="W59">
            <v>0</v>
          </cell>
          <cell r="X59">
            <v>0</v>
          </cell>
          <cell r="Y59">
            <v>0</v>
          </cell>
          <cell r="Z59">
            <v>4.3348893193537883</v>
          </cell>
          <cell r="AA59">
            <v>0</v>
          </cell>
          <cell r="AB59">
            <v>0</v>
          </cell>
          <cell r="AC59">
            <v>0</v>
          </cell>
          <cell r="AD59">
            <v>0</v>
          </cell>
          <cell r="AE59">
            <v>0</v>
          </cell>
        </row>
        <row r="60">
          <cell r="E60" t="str">
            <v>1180</v>
          </cell>
          <cell r="F60" t="str">
            <v>Pol Ll Pre Sort Large 0 250g Priority</v>
          </cell>
          <cell r="G60" t="str">
            <v>Presort Letters</v>
          </cell>
          <cell r="H60">
            <v>5651624.0000000009</v>
          </cell>
          <cell r="I60">
            <v>0.11</v>
          </cell>
          <cell r="J60">
            <v>621678.64000000013</v>
          </cell>
          <cell r="K60">
            <v>0</v>
          </cell>
          <cell r="L60" t="str">
            <v>Letter - large</v>
          </cell>
          <cell r="N60" t="str">
            <v>1180</v>
          </cell>
          <cell r="O60">
            <v>49040.041311233676</v>
          </cell>
          <cell r="P60">
            <v>2929.3082142850994</v>
          </cell>
          <cell r="Q60">
            <v>2054.3985806188002</v>
          </cell>
          <cell r="R60">
            <v>0</v>
          </cell>
          <cell r="S60">
            <v>7237.4553621112</v>
          </cell>
          <cell r="T60">
            <v>4636.8589605775878</v>
          </cell>
          <cell r="U60">
            <v>505.42746251456146</v>
          </cell>
          <cell r="V60">
            <v>702.47881678740987</v>
          </cell>
          <cell r="W60">
            <v>0</v>
          </cell>
          <cell r="X60">
            <v>37174.032291213203</v>
          </cell>
          <cell r="Y60">
            <v>201.92590561969996</v>
          </cell>
          <cell r="Z60">
            <v>590505.8270176833</v>
          </cell>
          <cell r="AA60">
            <v>14279.364912834501</v>
          </cell>
          <cell r="AB60">
            <v>316.71887054620004</v>
          </cell>
          <cell r="AC60">
            <v>9.3955049099999993E-2</v>
          </cell>
          <cell r="AD60">
            <v>186.33289146070004</v>
          </cell>
          <cell r="AE60">
            <v>284415.61698217859</v>
          </cell>
        </row>
        <row r="61">
          <cell r="E61" t="str">
            <v>1190</v>
          </cell>
          <cell r="F61" t="str">
            <v>Pol Ll Pre Sort Large 0 250g Regular</v>
          </cell>
          <cell r="G61" t="str">
            <v>Presort Letters</v>
          </cell>
          <cell r="H61">
            <v>26274987.000000004</v>
          </cell>
          <cell r="I61">
            <v>0.13</v>
          </cell>
          <cell r="J61">
            <v>3415748.3100000005</v>
          </cell>
          <cell r="K61">
            <v>0</v>
          </cell>
          <cell r="L61" t="str">
            <v>Letter - large</v>
          </cell>
          <cell r="N61" t="str">
            <v>1190</v>
          </cell>
          <cell r="O61">
            <v>199828.59714196611</v>
          </cell>
          <cell r="P61">
            <v>11936.345368863302</v>
          </cell>
          <cell r="Q61">
            <v>8371.0745040866968</v>
          </cell>
          <cell r="R61">
            <v>0</v>
          </cell>
          <cell r="S61">
            <v>33647.68016984361</v>
          </cell>
          <cell r="T61">
            <v>20111.027892806607</v>
          </cell>
          <cell r="U61">
            <v>6565.9312235079997</v>
          </cell>
          <cell r="V61">
            <v>12717.199638565799</v>
          </cell>
          <cell r="W61">
            <v>40880.844068391001</v>
          </cell>
          <cell r="X61">
            <v>115954.45670890741</v>
          </cell>
          <cell r="Y61">
            <v>1497.8390941836999</v>
          </cell>
          <cell r="Z61">
            <v>2798665.4448350701</v>
          </cell>
          <cell r="AA61">
            <v>345193.25403011567</v>
          </cell>
          <cell r="AB61">
            <v>431202.05169960851</v>
          </cell>
          <cell r="AC61">
            <v>0.43680676190000001</v>
          </cell>
          <cell r="AD61">
            <v>28369.494753374998</v>
          </cell>
          <cell r="AE61">
            <v>15434.604389554001</v>
          </cell>
        </row>
        <row r="62">
          <cell r="E62" t="str">
            <v>1175</v>
          </cell>
          <cell r="F62" t="str">
            <v>Pol Sl Promo Post Regular</v>
          </cell>
          <cell r="G62" t="str">
            <v>Regular Letters - Small</v>
          </cell>
          <cell r="H62">
            <v>197700215</v>
          </cell>
          <cell r="I62">
            <v>0</v>
          </cell>
          <cell r="J62">
            <v>0</v>
          </cell>
          <cell r="K62">
            <v>0</v>
          </cell>
          <cell r="L62" t="str">
            <v>Undefined</v>
          </cell>
          <cell r="N62" t="str">
            <v>1175</v>
          </cell>
          <cell r="O62">
            <v>614813.94724075077</v>
          </cell>
          <cell r="P62">
            <v>36722.178439142393</v>
          </cell>
          <cell r="Q62">
            <v>25755.155123718599</v>
          </cell>
          <cell r="R62">
            <v>0</v>
          </cell>
          <cell r="S62">
            <v>150980.3312030292</v>
          </cell>
          <cell r="T62">
            <v>78506.050961828601</v>
          </cell>
          <cell r="U62">
            <v>10359.0488351285</v>
          </cell>
          <cell r="V62">
            <v>18188.340584181999</v>
          </cell>
          <cell r="W62">
            <v>63819.205686091002</v>
          </cell>
          <cell r="X62">
            <v>523535.393352849</v>
          </cell>
          <cell r="Y62">
            <v>4581.6911357561994</v>
          </cell>
          <cell r="Z62">
            <v>15644457.099565433</v>
          </cell>
          <cell r="AA62">
            <v>543836.57808353682</v>
          </cell>
          <cell r="AB62">
            <v>611845.66181390663</v>
          </cell>
          <cell r="AC62">
            <v>3.2919270101000002</v>
          </cell>
          <cell r="AD62">
            <v>40553.720082859298</v>
          </cell>
          <cell r="AE62">
            <v>22453.237024408998</v>
          </cell>
        </row>
        <row r="63">
          <cell r="E63" t="str">
            <v>1055</v>
          </cell>
          <cell r="F63" t="str">
            <v>Pol SL Promo Post Priority</v>
          </cell>
          <cell r="G63" t="str">
            <v>Promo Post</v>
          </cell>
          <cell r="H63">
            <v>2256674</v>
          </cell>
          <cell r="I63">
            <v>0</v>
          </cell>
          <cell r="J63">
            <v>0</v>
          </cell>
          <cell r="K63">
            <v>0</v>
          </cell>
          <cell r="L63" t="str">
            <v>Undefined</v>
          </cell>
          <cell r="N63" t="str">
            <v>1055</v>
          </cell>
          <cell r="O63">
            <v>7400.3304386599993</v>
          </cell>
          <cell r="P63">
            <v>442.11451267372769</v>
          </cell>
          <cell r="Q63">
            <v>310.02063007600003</v>
          </cell>
          <cell r="R63">
            <v>0</v>
          </cell>
          <cell r="S63">
            <v>1723.3839988986999</v>
          </cell>
          <cell r="T63">
            <v>884.28519551004922</v>
          </cell>
          <cell r="U63">
            <v>271.22953870523213</v>
          </cell>
          <cell r="V63">
            <v>78.369025326570167</v>
          </cell>
          <cell r="W63">
            <v>0</v>
          </cell>
          <cell r="X63">
            <v>4897.6821390573996</v>
          </cell>
          <cell r="Y63">
            <v>45.853671405900002</v>
          </cell>
          <cell r="Z63">
            <v>178489.98712164053</v>
          </cell>
          <cell r="AA63">
            <v>3485.7492462040741</v>
          </cell>
          <cell r="AB63">
            <v>8.1171945935000007</v>
          </cell>
          <cell r="AC63">
            <v>3.7576115299999997E-2</v>
          </cell>
          <cell r="AD63">
            <v>1.2056757779</v>
          </cell>
          <cell r="AE63">
            <v>15707.3019731972</v>
          </cell>
        </row>
        <row r="64">
          <cell r="E64" t="str">
            <v/>
          </cell>
          <cell r="F64" t="str">
            <v>Print Post</v>
          </cell>
          <cell r="G64" t="str">
            <v/>
          </cell>
          <cell r="H64">
            <v>0</v>
          </cell>
          <cell r="I64">
            <v>0</v>
          </cell>
          <cell r="J64">
            <v>0</v>
          </cell>
          <cell r="K64">
            <v>0</v>
          </cell>
          <cell r="L64" t="str">
            <v>Undefined</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row>
        <row r="65">
          <cell r="E65" t="str">
            <v>1510</v>
          </cell>
          <cell r="F65" t="str">
            <v>Pol Print Post Standard Regular</v>
          </cell>
          <cell r="G65" t="str">
            <v>Print Post</v>
          </cell>
          <cell r="H65">
            <v>9224141</v>
          </cell>
          <cell r="I65">
            <v>3.5000000000000003E-2</v>
          </cell>
          <cell r="J65">
            <v>322844.93500000006</v>
          </cell>
          <cell r="K65">
            <v>0</v>
          </cell>
          <cell r="L65" t="str">
            <v>Satchel - small</v>
          </cell>
          <cell r="N65" t="str">
            <v>1510</v>
          </cell>
          <cell r="O65">
            <v>27490.329299079192</v>
          </cell>
          <cell r="P65">
            <v>1641.8901656332991</v>
          </cell>
          <cell r="Q65">
            <v>1151.5258350776</v>
          </cell>
          <cell r="R65">
            <v>0</v>
          </cell>
          <cell r="S65">
            <v>6182.9807119411998</v>
          </cell>
          <cell r="T65">
            <v>3479.4204012961723</v>
          </cell>
          <cell r="U65">
            <v>412.15490434397401</v>
          </cell>
          <cell r="V65">
            <v>846.45138936452224</v>
          </cell>
          <cell r="W65">
            <v>1848.7371088911002</v>
          </cell>
          <cell r="X65">
            <v>23186.505497455801</v>
          </cell>
          <cell r="Y65">
            <v>224.01398995579999</v>
          </cell>
          <cell r="Z65">
            <v>734188.77147711848</v>
          </cell>
          <cell r="AA65">
            <v>31130.613670037499</v>
          </cell>
          <cell r="AB65">
            <v>15289.547990148598</v>
          </cell>
          <cell r="AC65">
            <v>0.1779955942</v>
          </cell>
          <cell r="AD65">
            <v>3045.4675079996</v>
          </cell>
          <cell r="AE65">
            <v>5860.9934971774001</v>
          </cell>
        </row>
        <row r="66">
          <cell r="E66" t="str">
            <v>1515</v>
          </cell>
          <cell r="F66" t="str">
            <v>Pol Print Post Standard Priority</v>
          </cell>
          <cell r="G66" t="str">
            <v>Print Post</v>
          </cell>
          <cell r="H66">
            <v>220589.99999999997</v>
          </cell>
          <cell r="I66">
            <v>3.5000000000000003E-2</v>
          </cell>
          <cell r="J66">
            <v>7720.65</v>
          </cell>
          <cell r="K66">
            <v>0</v>
          </cell>
          <cell r="L66" t="str">
            <v>Satchel - small</v>
          </cell>
          <cell r="N66" t="str">
            <v>1515</v>
          </cell>
          <cell r="O66">
            <v>1733.9610728638013</v>
          </cell>
          <cell r="P66">
            <v>103.56923625710469</v>
          </cell>
          <cell r="Q66">
            <v>72.64001569509999</v>
          </cell>
          <cell r="R66">
            <v>0</v>
          </cell>
          <cell r="S66">
            <v>147.86218631540001</v>
          </cell>
          <cell r="T66">
            <v>92.774626862406762</v>
          </cell>
          <cell r="U66">
            <v>16.318904603663718</v>
          </cell>
          <cell r="V66">
            <v>24.25484575324931</v>
          </cell>
          <cell r="W66">
            <v>38.733447411900002</v>
          </cell>
          <cell r="X66">
            <v>596.29955879170006</v>
          </cell>
          <cell r="Y66">
            <v>4.9805044333000001</v>
          </cell>
          <cell r="Z66">
            <v>17560.532828834232</v>
          </cell>
          <cell r="AA66">
            <v>761.28218739014756</v>
          </cell>
          <cell r="AB66">
            <v>426.63340657779997</v>
          </cell>
          <cell r="AC66">
            <v>4.2566553000000003E-3</v>
          </cell>
          <cell r="AD66">
            <v>51.839960302500003</v>
          </cell>
          <cell r="AE66">
            <v>140.32902618889997</v>
          </cell>
        </row>
        <row r="67">
          <cell r="E67" t="str">
            <v>1520</v>
          </cell>
          <cell r="F67" t="str">
            <v>Pol Print Post &lt;500g Regular</v>
          </cell>
          <cell r="G67" t="str">
            <v>Print Post</v>
          </cell>
          <cell r="H67">
            <v>70974326</v>
          </cell>
          <cell r="I67">
            <v>0.15</v>
          </cell>
          <cell r="J67">
            <v>10646148.9</v>
          </cell>
          <cell r="K67">
            <v>0</v>
          </cell>
          <cell r="L67" t="str">
            <v>Satchel - small</v>
          </cell>
          <cell r="N67" t="str">
            <v>1520</v>
          </cell>
          <cell r="O67">
            <v>367461.89041854662</v>
          </cell>
          <cell r="P67">
            <v>21948.416804660508</v>
          </cell>
          <cell r="Q67">
            <v>15393.467781659501</v>
          </cell>
          <cell r="R67">
            <v>0</v>
          </cell>
          <cell r="S67">
            <v>71063.072542947106</v>
          </cell>
          <cell r="T67">
            <v>53086.277216717193</v>
          </cell>
          <cell r="U67">
            <v>16938.597755931703</v>
          </cell>
          <cell r="V67">
            <v>33652.588689963799</v>
          </cell>
          <cell r="W67">
            <v>84514.186360923995</v>
          </cell>
          <cell r="X67">
            <v>364527.8917959294</v>
          </cell>
          <cell r="Y67">
            <v>3691.7351040023996</v>
          </cell>
          <cell r="Z67">
            <v>7052315.5739566777</v>
          </cell>
          <cell r="AA67">
            <v>1083403.9856501475</v>
          </cell>
          <cell r="AB67">
            <v>1072882.6256853167</v>
          </cell>
          <cell r="AC67">
            <v>1.430421105</v>
          </cell>
          <cell r="AD67">
            <v>71791.015274324993</v>
          </cell>
          <cell r="AE67">
            <v>30408.460295155</v>
          </cell>
        </row>
        <row r="68">
          <cell r="E68" t="str">
            <v>1525</v>
          </cell>
          <cell r="F68" t="str">
            <v>Pol Print Post &lt;500g Priority</v>
          </cell>
          <cell r="G68" t="str">
            <v>Print Post</v>
          </cell>
          <cell r="H68">
            <v>6755661.9999999981</v>
          </cell>
          <cell r="I68">
            <v>0.15</v>
          </cell>
          <cell r="J68">
            <v>1013349.2999999997</v>
          </cell>
          <cell r="K68">
            <v>0</v>
          </cell>
          <cell r="L68" t="str">
            <v>Satchel - small</v>
          </cell>
          <cell r="N68" t="str">
            <v>1525</v>
          </cell>
          <cell r="O68">
            <v>42233.137625776202</v>
          </cell>
          <cell r="P68">
            <v>2522.5640559455992</v>
          </cell>
          <cell r="Q68">
            <v>1769.2026805659004</v>
          </cell>
          <cell r="R68">
            <v>0</v>
          </cell>
          <cell r="S68">
            <v>6764.1089459706991</v>
          </cell>
          <cell r="T68">
            <v>5066.902329876043</v>
          </cell>
          <cell r="U68">
            <v>1363.8429553348037</v>
          </cell>
          <cell r="V68">
            <v>3145.6594939952033</v>
          </cell>
          <cell r="W68">
            <v>8062.2247532594993</v>
          </cell>
          <cell r="X68">
            <v>33889.395519928701</v>
          </cell>
          <cell r="Y68">
            <v>358.18585203039999</v>
          </cell>
          <cell r="Z68">
            <v>671256.85635133262</v>
          </cell>
          <cell r="AA68">
            <v>104319.0060466291</v>
          </cell>
          <cell r="AB68">
            <v>96909.701967169196</v>
          </cell>
          <cell r="AC68">
            <v>0.13615403679999999</v>
          </cell>
          <cell r="AD68">
            <v>7271.8451666965002</v>
          </cell>
          <cell r="AE68">
            <v>2889.9248492520001</v>
          </cell>
        </row>
        <row r="69">
          <cell r="E69" t="str">
            <v>1530</v>
          </cell>
          <cell r="F69" t="str">
            <v>Pol Print Post &gt;500g Regular</v>
          </cell>
          <cell r="G69" t="str">
            <v>Print Post</v>
          </cell>
          <cell r="H69">
            <v>3946113</v>
          </cell>
          <cell r="I69">
            <v>0.65</v>
          </cell>
          <cell r="J69">
            <v>2564973.4500000002</v>
          </cell>
          <cell r="K69">
            <v>0</v>
          </cell>
          <cell r="L69" t="str">
            <v>Satchel - medium</v>
          </cell>
          <cell r="N69" t="str">
            <v>1530</v>
          </cell>
          <cell r="O69">
            <v>47846.319508234898</v>
          </cell>
          <cell r="P69">
            <v>2861.0986656438999</v>
          </cell>
          <cell r="Q69">
            <v>2004.1889163377002</v>
          </cell>
          <cell r="R69">
            <v>0</v>
          </cell>
          <cell r="S69">
            <v>6926.7628953702006</v>
          </cell>
          <cell r="T69">
            <v>8771.4502382262144</v>
          </cell>
          <cell r="U69">
            <v>6526.6193903980084</v>
          </cell>
          <cell r="V69">
            <v>7698.4186659062088</v>
          </cell>
          <cell r="W69">
            <v>20503.114541774998</v>
          </cell>
          <cell r="X69">
            <v>63371.1473771897</v>
          </cell>
          <cell r="Y69">
            <v>1782.7707369559</v>
          </cell>
          <cell r="Z69">
            <v>543053.92245779303</v>
          </cell>
          <cell r="AA69">
            <v>253565.38081573069</v>
          </cell>
          <cell r="AB69">
            <v>256446.36741590127</v>
          </cell>
          <cell r="AC69">
            <v>7.3513150499999999E-2</v>
          </cell>
          <cell r="AD69">
            <v>18697.263158309601</v>
          </cell>
          <cell r="AE69">
            <v>1117.7391482160999</v>
          </cell>
        </row>
        <row r="70">
          <cell r="E70" t="str">
            <v>1535</v>
          </cell>
          <cell r="F70" t="str">
            <v>Pol Print Post &gt;500g Priority</v>
          </cell>
          <cell r="G70" t="str">
            <v>Print Post</v>
          </cell>
          <cell r="H70">
            <v>211374</v>
          </cell>
          <cell r="I70">
            <v>0.65</v>
          </cell>
          <cell r="J70">
            <v>137393.1</v>
          </cell>
          <cell r="K70">
            <v>0</v>
          </cell>
          <cell r="L70" t="str">
            <v>Satchel - medium</v>
          </cell>
          <cell r="N70" t="str">
            <v>1535</v>
          </cell>
          <cell r="O70">
            <v>4110.6751866426985</v>
          </cell>
          <cell r="P70">
            <v>245.7144390355389</v>
          </cell>
          <cell r="Q70">
            <v>172.20560537789993</v>
          </cell>
          <cell r="R70">
            <v>0</v>
          </cell>
          <cell r="S70">
            <v>371.03285695229999</v>
          </cell>
          <cell r="T70">
            <v>443.09860927376292</v>
          </cell>
          <cell r="U70">
            <v>43.687858678678893</v>
          </cell>
          <cell r="V70">
            <v>439.41097013594782</v>
          </cell>
          <cell r="W70">
            <v>1065.5177197942999</v>
          </cell>
          <cell r="X70">
            <v>3529.9970490786995</v>
          </cell>
          <cell r="Y70">
            <v>93.202202519800011</v>
          </cell>
          <cell r="Z70">
            <v>29009.028472971193</v>
          </cell>
          <cell r="AA70">
            <v>13460.86131105907</v>
          </cell>
          <cell r="AB70">
            <v>15157.744783895403</v>
          </cell>
          <cell r="AC70">
            <v>3.9377403999999996E-3</v>
          </cell>
          <cell r="AD70">
            <v>880.73962755830007</v>
          </cell>
          <cell r="AE70">
            <v>61.0816103262</v>
          </cell>
        </row>
        <row r="71">
          <cell r="E71" t="str">
            <v>1550</v>
          </cell>
          <cell r="F71" t="str">
            <v>Pol Contract Publications Regular</v>
          </cell>
          <cell r="G71" t="str">
            <v>Print Post</v>
          </cell>
          <cell r="H71">
            <v>17118946.000000004</v>
          </cell>
          <cell r="I71">
            <v>0.16</v>
          </cell>
          <cell r="J71">
            <v>2739031.3600000008</v>
          </cell>
          <cell r="K71">
            <v>0</v>
          </cell>
          <cell r="L71" t="str">
            <v>Satchel - medium</v>
          </cell>
          <cell r="N71" t="str">
            <v>1550</v>
          </cell>
          <cell r="O71">
            <v>77305.548851053143</v>
          </cell>
          <cell r="P71">
            <v>4617.2620089351994</v>
          </cell>
          <cell r="Q71">
            <v>3238.3816533432005</v>
          </cell>
          <cell r="R71">
            <v>0</v>
          </cell>
          <cell r="S71">
            <v>16969.851584808999</v>
          </cell>
          <cell r="T71">
            <v>9319.8023908879313</v>
          </cell>
          <cell r="U71">
            <v>697.22674745159998</v>
          </cell>
          <cell r="V71">
            <v>7815.042771602999</v>
          </cell>
          <cell r="W71">
            <v>0</v>
          </cell>
          <cell r="X71">
            <v>69947.054567471612</v>
          </cell>
          <cell r="Y71">
            <v>937.58110183910003</v>
          </cell>
          <cell r="Z71">
            <v>1773225.2817921326</v>
          </cell>
          <cell r="AA71">
            <v>304041.74410804576</v>
          </cell>
          <cell r="AB71">
            <v>4244.178078370599</v>
          </cell>
          <cell r="AC71">
            <v>0.34535381040000002</v>
          </cell>
          <cell r="AD71">
            <v>22667.218853569699</v>
          </cell>
          <cell r="AE71">
            <v>668.72196339820005</v>
          </cell>
        </row>
        <row r="72">
          <cell r="E72" t="str">
            <v>1521</v>
          </cell>
          <cell r="F72" t="str">
            <v>Pol Print Post &lt;250g Regular (Reserved)</v>
          </cell>
          <cell r="G72" t="str">
            <v>Print Post</v>
          </cell>
          <cell r="H72">
            <v>49709316</v>
          </cell>
          <cell r="I72">
            <v>0</v>
          </cell>
          <cell r="J72">
            <v>0</v>
          </cell>
          <cell r="K72">
            <v>0</v>
          </cell>
          <cell r="L72" t="str">
            <v>Undefined</v>
          </cell>
          <cell r="N72" t="str">
            <v>1521</v>
          </cell>
          <cell r="O72">
            <v>219725.18892302792</v>
          </cell>
          <cell r="P72">
            <v>13124.140172042498</v>
          </cell>
          <cell r="Q72">
            <v>9204.5053635358981</v>
          </cell>
          <cell r="R72">
            <v>0</v>
          </cell>
          <cell r="S72">
            <v>49771.472563799893</v>
          </cell>
          <cell r="T72">
            <v>36642.464801819908</v>
          </cell>
          <cell r="U72">
            <v>10500.652619143801</v>
          </cell>
          <cell r="V72">
            <v>20919.700650356903</v>
          </cell>
          <cell r="W72">
            <v>52439.525839601003</v>
          </cell>
          <cell r="X72">
            <v>254922.91642270528</v>
          </cell>
          <cell r="Y72">
            <v>2433.6381658931996</v>
          </cell>
          <cell r="Z72">
            <v>4875439.1345478836</v>
          </cell>
          <cell r="AA72">
            <v>673971.52501204435</v>
          </cell>
          <cell r="AB72">
            <v>661209.01789504557</v>
          </cell>
          <cell r="AC72">
            <v>1.0018447308</v>
          </cell>
          <cell r="AD72">
            <v>44697.585798882792</v>
          </cell>
          <cell r="AE72">
            <v>18810.389782554001</v>
          </cell>
        </row>
        <row r="73">
          <cell r="E73" t="str">
            <v>1526</v>
          </cell>
          <cell r="F73" t="str">
            <v>Pol Print Post &lt;250g Priority (Reserved)</v>
          </cell>
          <cell r="G73" t="str">
            <v>Print Post</v>
          </cell>
          <cell r="H73">
            <v>5510602</v>
          </cell>
          <cell r="I73">
            <v>0</v>
          </cell>
          <cell r="J73">
            <v>0</v>
          </cell>
          <cell r="K73">
            <v>0</v>
          </cell>
          <cell r="L73" t="str">
            <v>Undefined</v>
          </cell>
          <cell r="N73" t="str">
            <v>1526</v>
          </cell>
          <cell r="O73">
            <v>29664.258527465994</v>
          </cell>
          <cell r="P73">
            <v>1771.8312520651998</v>
          </cell>
          <cell r="Q73">
            <v>1242.6671595034993</v>
          </cell>
          <cell r="R73">
            <v>0</v>
          </cell>
          <cell r="S73">
            <v>5517.4924515510993</v>
          </cell>
          <cell r="T73">
            <v>4086.4100889144611</v>
          </cell>
          <cell r="U73">
            <v>964.68997153333476</v>
          </cell>
          <cell r="V73">
            <v>2238.6187477654721</v>
          </cell>
          <cell r="W73">
            <v>5476.4150306232004</v>
          </cell>
          <cell r="X73">
            <v>27967.030367720596</v>
          </cell>
          <cell r="Y73">
            <v>271.6674950771</v>
          </cell>
          <cell r="Z73">
            <v>539111.32112570386</v>
          </cell>
          <cell r="AA73">
            <v>72796.754620382912</v>
          </cell>
          <cell r="AB73">
            <v>70153.24899127458</v>
          </cell>
          <cell r="AC73">
            <v>0.1110610246</v>
          </cell>
          <cell r="AD73">
            <v>5090.3559188233003</v>
          </cell>
          <cell r="AE73">
            <v>2031.0492361545</v>
          </cell>
        </row>
        <row r="74">
          <cell r="E74" t="str">
            <v>1522</v>
          </cell>
          <cell r="F74" t="str">
            <v>Pol Print Post 250-500g Regular (Non-Reserved)</v>
          </cell>
          <cell r="G74" t="str">
            <v>Print Post</v>
          </cell>
          <cell r="H74">
            <v>11799484</v>
          </cell>
          <cell r="I74">
            <v>0</v>
          </cell>
          <cell r="J74">
            <v>0</v>
          </cell>
          <cell r="K74">
            <v>0</v>
          </cell>
          <cell r="L74" t="str">
            <v>Undefined</v>
          </cell>
          <cell r="N74" t="str">
            <v>1522</v>
          </cell>
          <cell r="O74">
            <v>59000.999645328709</v>
          </cell>
          <cell r="P74">
            <v>3524.1168358928994</v>
          </cell>
          <cell r="Q74">
            <v>2471.6221031893992</v>
          </cell>
          <cell r="R74">
            <v>0</v>
          </cell>
          <cell r="S74">
            <v>11814.238137310602</v>
          </cell>
          <cell r="T74">
            <v>10204.670805808379</v>
          </cell>
          <cell r="U74">
            <v>6207.6451703642606</v>
          </cell>
          <cell r="V74">
            <v>12821.648673019639</v>
          </cell>
          <cell r="W74">
            <v>30628.099491997</v>
          </cell>
          <cell r="X74">
            <v>62121.842900812007</v>
          </cell>
          <cell r="Y74">
            <v>1001.2363085802002</v>
          </cell>
          <cell r="Z74">
            <v>1341348.8801824769</v>
          </cell>
          <cell r="AA74">
            <v>399949.39189578779</v>
          </cell>
          <cell r="AB74">
            <v>438569.90690601658</v>
          </cell>
          <cell r="AC74">
            <v>0.23780755549999999</v>
          </cell>
          <cell r="AD74">
            <v>26160.591267460401</v>
          </cell>
          <cell r="AE74">
            <v>11641.803429855599</v>
          </cell>
        </row>
        <row r="75">
          <cell r="E75" t="str">
            <v>1527</v>
          </cell>
          <cell r="F75" t="str">
            <v>Pol Print Post 251-500g Priority (Non-Reserved)</v>
          </cell>
          <cell r="G75" t="str">
            <v>Print Post</v>
          </cell>
          <cell r="H75">
            <v>732692</v>
          </cell>
          <cell r="I75">
            <v>0</v>
          </cell>
          <cell r="J75">
            <v>0</v>
          </cell>
          <cell r="K75">
            <v>0</v>
          </cell>
          <cell r="L75" t="str">
            <v>Undefined</v>
          </cell>
          <cell r="N75" t="str">
            <v>1527</v>
          </cell>
          <cell r="O75">
            <v>5027.9961573897017</v>
          </cell>
          <cell r="P75">
            <v>300.32101770620005</v>
          </cell>
          <cell r="Q75">
            <v>210.63163657070004</v>
          </cell>
          <cell r="R75">
            <v>0</v>
          </cell>
          <cell r="S75">
            <v>733.60816195640018</v>
          </cell>
          <cell r="T75">
            <v>643.0447918201977</v>
          </cell>
          <cell r="U75">
            <v>337.56443590123899</v>
          </cell>
          <cell r="V75">
            <v>790.82744666804763</v>
          </cell>
          <cell r="W75">
            <v>2305.8386022669997</v>
          </cell>
          <cell r="X75">
            <v>3725.1584883912001</v>
          </cell>
          <cell r="Y75">
            <v>62.131803450000007</v>
          </cell>
          <cell r="Z75">
            <v>83413.321267856139</v>
          </cell>
          <cell r="AA75">
            <v>25836.552706555303</v>
          </cell>
          <cell r="AB75">
            <v>24351.038181808104</v>
          </cell>
          <cell r="AC75">
            <v>1.47667215E-2</v>
          </cell>
          <cell r="AD75">
            <v>1675.5281127981</v>
          </cell>
          <cell r="AE75">
            <v>726.36578050069988</v>
          </cell>
        </row>
        <row r="76">
          <cell r="E76" t="str">
            <v>1511</v>
          </cell>
          <cell r="F76" t="str">
            <v>Pol Print Post Standard Regular (Reserved)</v>
          </cell>
          <cell r="G76" t="str">
            <v>Print Post</v>
          </cell>
          <cell r="H76">
            <v>6906786</v>
          </cell>
          <cell r="I76">
            <v>0</v>
          </cell>
          <cell r="J76">
            <v>0</v>
          </cell>
          <cell r="K76">
            <v>0</v>
          </cell>
          <cell r="L76" t="str">
            <v>Undefined</v>
          </cell>
          <cell r="N76" t="str">
            <v>1511</v>
          </cell>
          <cell r="O76">
            <v>17703.075129327899</v>
          </cell>
          <cell r="P76">
            <v>1057.3305293397</v>
          </cell>
          <cell r="Q76">
            <v>741.5404364222004</v>
          </cell>
          <cell r="R76">
            <v>0</v>
          </cell>
          <cell r="S76">
            <v>4629.6476977562006</v>
          </cell>
          <cell r="T76">
            <v>2604.2181169702612</v>
          </cell>
          <cell r="U76">
            <v>310.96401815085289</v>
          </cell>
          <cell r="V76">
            <v>634.53156680537711</v>
          </cell>
          <cell r="W76">
            <v>1367.2146734918999</v>
          </cell>
          <cell r="X76">
            <v>17313.776707934601</v>
          </cell>
          <cell r="Y76">
            <v>167.5487634436</v>
          </cell>
          <cell r="Z76">
            <v>549735.57207659562</v>
          </cell>
          <cell r="AA76">
            <v>23413.119197752101</v>
          </cell>
          <cell r="AB76">
            <v>11439.408644038998</v>
          </cell>
          <cell r="AC76">
            <v>0.13327825709999999</v>
          </cell>
          <cell r="AD76">
            <v>2265.3083687963999</v>
          </cell>
          <cell r="AE76">
            <v>4388.5908824909002</v>
          </cell>
        </row>
        <row r="77">
          <cell r="E77" t="str">
            <v>1516</v>
          </cell>
          <cell r="F77" t="str">
            <v>Pol Print Post Standard Priority (Reserved)</v>
          </cell>
          <cell r="G77" t="str">
            <v>Print Post</v>
          </cell>
          <cell r="H77">
            <v>206676</v>
          </cell>
          <cell r="I77">
            <v>0</v>
          </cell>
          <cell r="J77">
            <v>0</v>
          </cell>
          <cell r="K77">
            <v>0</v>
          </cell>
          <cell r="L77" t="str">
            <v>Undefined</v>
          </cell>
          <cell r="N77" t="str">
            <v>1516</v>
          </cell>
          <cell r="O77">
            <v>584.14772062809971</v>
          </cell>
          <cell r="P77">
            <v>34.890469508731115</v>
          </cell>
          <cell r="Q77">
            <v>24.469907606100012</v>
          </cell>
          <cell r="R77">
            <v>0</v>
          </cell>
          <cell r="S77">
            <v>138.53570904310001</v>
          </cell>
          <cell r="T77">
            <v>82.13745904739352</v>
          </cell>
          <cell r="U77">
            <v>14.580729788096923</v>
          </cell>
          <cell r="V77">
            <v>21.891936656919661</v>
          </cell>
          <cell r="W77">
            <v>40.6666782016</v>
          </cell>
          <cell r="X77">
            <v>551.7340387987</v>
          </cell>
          <cell r="Y77">
            <v>4.7545103792999992</v>
          </cell>
          <cell r="Z77">
            <v>16449.865352736364</v>
          </cell>
          <cell r="AA77">
            <v>704.59487742450858</v>
          </cell>
          <cell r="AB77">
            <v>383.64040143709997</v>
          </cell>
          <cell r="AC77">
            <v>3.9881648E-3</v>
          </cell>
          <cell r="AD77">
            <v>54.6076108918</v>
          </cell>
          <cell r="AE77">
            <v>131.43398603320003</v>
          </cell>
        </row>
        <row r="78">
          <cell r="E78" t="str">
            <v>1551</v>
          </cell>
          <cell r="F78" t="str">
            <v>Pol Contract Publications Regular (Reserved)</v>
          </cell>
          <cell r="G78" t="str">
            <v>Print Post</v>
          </cell>
          <cell r="H78">
            <v>18025934</v>
          </cell>
          <cell r="I78">
            <v>0</v>
          </cell>
          <cell r="J78">
            <v>0</v>
          </cell>
          <cell r="K78">
            <v>0</v>
          </cell>
          <cell r="L78" t="str">
            <v>Undefined</v>
          </cell>
          <cell r="N78" t="str">
            <v>1551</v>
          </cell>
          <cell r="O78">
            <v>69428.379550320169</v>
          </cell>
          <cell r="P78">
            <v>4146.7263710389989</v>
          </cell>
          <cell r="Q78">
            <v>2908.3528313887005</v>
          </cell>
          <cell r="R78">
            <v>0</v>
          </cell>
          <cell r="S78">
            <v>17868.940334112296</v>
          </cell>
          <cell r="T78">
            <v>9796.5936775143928</v>
          </cell>
          <cell r="U78">
            <v>712.79370853880005</v>
          </cell>
          <cell r="V78">
            <v>8158.7695642167009</v>
          </cell>
          <cell r="W78">
            <v>0</v>
          </cell>
          <cell r="X78">
            <v>73654.038618195991</v>
          </cell>
          <cell r="Y78">
            <v>997.23069965610011</v>
          </cell>
          <cell r="Z78">
            <v>1867208.0144412797</v>
          </cell>
          <cell r="AA78">
            <v>318414.80313820374</v>
          </cell>
          <cell r="AB78">
            <v>4430.5236378607005</v>
          </cell>
          <cell r="AC78">
            <v>0.36365118470000002</v>
          </cell>
          <cell r="AD78">
            <v>24451.044503553301</v>
          </cell>
          <cell r="AE78">
            <v>701.31542858239993</v>
          </cell>
        </row>
        <row r="79">
          <cell r="E79" t="str">
            <v/>
          </cell>
          <cell r="F79" t="str">
            <v>Registered Post</v>
          </cell>
          <cell r="G79" t="str">
            <v/>
          </cell>
          <cell r="H79">
            <v>0</v>
          </cell>
          <cell r="I79">
            <v>0</v>
          </cell>
          <cell r="J79">
            <v>0</v>
          </cell>
          <cell r="K79">
            <v>0</v>
          </cell>
          <cell r="L79" t="str">
            <v>Undefined</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row>
        <row r="80">
          <cell r="E80" t="str">
            <v>1560</v>
          </cell>
          <cell r="F80" t="str">
            <v>Pol Registered Post</v>
          </cell>
          <cell r="G80" t="str">
            <v>Registered Post</v>
          </cell>
          <cell r="H80">
            <v>9772699.9999999981</v>
          </cell>
          <cell r="I80">
            <v>1.7999999999999999E-2</v>
          </cell>
          <cell r="J80">
            <v>175908.59999999995</v>
          </cell>
          <cell r="K80">
            <v>0</v>
          </cell>
          <cell r="L80" t="str">
            <v>Letter - small</v>
          </cell>
          <cell r="N80" t="str">
            <v>1560</v>
          </cell>
          <cell r="O80">
            <v>172172.64234645828</v>
          </cell>
          <cell r="P80">
            <v>10283.751893172599</v>
          </cell>
          <cell r="Q80">
            <v>7212.9030607607983</v>
          </cell>
          <cell r="R80">
            <v>0</v>
          </cell>
          <cell r="S80">
            <v>48694.633890231504</v>
          </cell>
          <cell r="T80">
            <v>11292.382730136032</v>
          </cell>
          <cell r="U80">
            <v>328.88484750710006</v>
          </cell>
          <cell r="V80">
            <v>0</v>
          </cell>
          <cell r="W80">
            <v>0</v>
          </cell>
          <cell r="X80">
            <v>0</v>
          </cell>
          <cell r="Y80">
            <v>4913.6330112735995</v>
          </cell>
          <cell r="Z80">
            <v>1801263.5478697759</v>
          </cell>
          <cell r="AA80">
            <v>17960.795195381201</v>
          </cell>
          <cell r="AB80">
            <v>0.1037613216</v>
          </cell>
          <cell r="AC80">
            <v>0</v>
          </cell>
          <cell r="AD80">
            <v>0</v>
          </cell>
          <cell r="AE80">
            <v>0</v>
          </cell>
        </row>
        <row r="81">
          <cell r="E81" t="str">
            <v/>
          </cell>
          <cell r="F81" t="str">
            <v>Unaddressed Mail</v>
          </cell>
          <cell r="G81" t="str">
            <v/>
          </cell>
          <cell r="H81">
            <v>0</v>
          </cell>
          <cell r="I81">
            <v>0</v>
          </cell>
          <cell r="J81">
            <v>0</v>
          </cell>
          <cell r="K81">
            <v>0</v>
          </cell>
          <cell r="L81" t="str">
            <v>Undefined</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row>
        <row r="82">
          <cell r="E82" t="str">
            <v>1410</v>
          </cell>
          <cell r="F82" t="str">
            <v>Pol Unaddressed Interstate Std Size</v>
          </cell>
          <cell r="G82" t="str">
            <v>Unaddressed Mail Services</v>
          </cell>
          <cell r="H82">
            <v>209221687.00000003</v>
          </cell>
          <cell r="I82">
            <v>1.4999999999999999E-2</v>
          </cell>
          <cell r="J82">
            <v>3138325.3050000002</v>
          </cell>
          <cell r="K82">
            <v>0</v>
          </cell>
          <cell r="L82" t="str">
            <v>Letter - small</v>
          </cell>
          <cell r="N82" t="str">
            <v>1410</v>
          </cell>
          <cell r="O82">
            <v>240531.32612683444</v>
          </cell>
          <cell r="P82">
            <v>14367.292854183708</v>
          </cell>
          <cell r="Q82">
            <v>10076.200646396897</v>
          </cell>
          <cell r="R82">
            <v>0</v>
          </cell>
          <cell r="S82">
            <v>89962.211866525511</v>
          </cell>
          <cell r="T82">
            <v>43483.154515432201</v>
          </cell>
          <cell r="U82">
            <v>6794.9911183262984</v>
          </cell>
          <cell r="V82">
            <v>10576.8846108246</v>
          </cell>
          <cell r="W82">
            <v>174157.11860935899</v>
          </cell>
          <cell r="X82">
            <v>355639.93817693024</v>
          </cell>
          <cell r="Y82">
            <v>1722.1019420528</v>
          </cell>
          <cell r="Z82">
            <v>5861496.5780619616</v>
          </cell>
          <cell r="AA82">
            <v>388788.52313377114</v>
          </cell>
          <cell r="AB82">
            <v>398025.86382453481</v>
          </cell>
          <cell r="AC82">
            <v>0.49523309739999999</v>
          </cell>
          <cell r="AD82">
            <v>23357.211693814101</v>
          </cell>
          <cell r="AE82">
            <v>223.7946267378</v>
          </cell>
        </row>
        <row r="83">
          <cell r="E83" t="str">
            <v>1420</v>
          </cell>
          <cell r="F83" t="str">
            <v>Pol Unaddressed Interstate Lge Size</v>
          </cell>
          <cell r="G83" t="str">
            <v>Unaddressed Mail Services</v>
          </cell>
          <cell r="H83">
            <v>17639056</v>
          </cell>
          <cell r="I83">
            <v>0.05</v>
          </cell>
          <cell r="J83">
            <v>881952.8</v>
          </cell>
          <cell r="K83">
            <v>0</v>
          </cell>
          <cell r="L83" t="str">
            <v>Letter - large</v>
          </cell>
          <cell r="N83" t="str">
            <v>1420</v>
          </cell>
          <cell r="O83">
            <v>29615.149732210612</v>
          </cell>
          <cell r="P83">
            <v>1768.8030766599004</v>
          </cell>
          <cell r="Q83">
            <v>1240.5302449675003</v>
          </cell>
          <cell r="R83">
            <v>0</v>
          </cell>
          <cell r="S83">
            <v>9694.9085086368013</v>
          </cell>
          <cell r="T83">
            <v>6131.6815677494287</v>
          </cell>
          <cell r="U83">
            <v>1359.6492231662</v>
          </cell>
          <cell r="V83">
            <v>2636.2619340367173</v>
          </cell>
          <cell r="W83">
            <v>54124.438918614898</v>
          </cell>
          <cell r="X83">
            <v>44782.419008295103</v>
          </cell>
          <cell r="Y83">
            <v>309.77027804440002</v>
          </cell>
          <cell r="Z83">
            <v>833076.33408928162</v>
          </cell>
          <cell r="AA83">
            <v>103691.4879398046</v>
          </cell>
          <cell r="AB83">
            <v>92558.314155535001</v>
          </cell>
          <cell r="AC83">
            <v>0.10200951110000001</v>
          </cell>
          <cell r="AD83">
            <v>7847.7333026981987</v>
          </cell>
          <cell r="AE83">
            <v>52.490221900000002</v>
          </cell>
        </row>
        <row r="84">
          <cell r="E84" t="str">
            <v>1450</v>
          </cell>
          <cell r="F84" t="str">
            <v>Pol Unaddressed Intrastate Std Size</v>
          </cell>
          <cell r="G84" t="str">
            <v>Unaddressed Mail Services</v>
          </cell>
          <cell r="H84">
            <v>346857443.99999994</v>
          </cell>
          <cell r="I84">
            <v>0.02</v>
          </cell>
          <cell r="J84">
            <v>6937148.879999999</v>
          </cell>
          <cell r="K84">
            <v>0</v>
          </cell>
          <cell r="L84" t="str">
            <v>Letter - small</v>
          </cell>
          <cell r="N84" t="str">
            <v>1450</v>
          </cell>
          <cell r="O84">
            <v>371054.12426976429</v>
          </cell>
          <cell r="P84">
            <v>22163.622473235911</v>
          </cell>
          <cell r="Q84">
            <v>15543.888432213605</v>
          </cell>
          <cell r="R84">
            <v>0</v>
          </cell>
          <cell r="S84">
            <v>149143.53931962879</v>
          </cell>
          <cell r="T84">
            <v>54781.054029626321</v>
          </cell>
          <cell r="U84">
            <v>13259.375107326301</v>
          </cell>
          <cell r="V84">
            <v>1762.7367328802002</v>
          </cell>
          <cell r="W84">
            <v>0</v>
          </cell>
          <cell r="X84">
            <v>440931.61650906975</v>
          </cell>
          <cell r="Y84">
            <v>2186.1791688652002</v>
          </cell>
          <cell r="Z84">
            <v>9864101.8023305144</v>
          </cell>
          <cell r="AA84">
            <v>232973.67827768921</v>
          </cell>
          <cell r="AB84">
            <v>3395.9959025208996</v>
          </cell>
          <cell r="AC84">
            <v>0.82102046409999996</v>
          </cell>
          <cell r="AD84">
            <v>2673.2986069119997</v>
          </cell>
          <cell r="AE84">
            <v>128.827523818</v>
          </cell>
        </row>
        <row r="85">
          <cell r="E85" t="str">
            <v>1460</v>
          </cell>
          <cell r="F85" t="str">
            <v>Pol Unaddressed Intrastate Lge Size</v>
          </cell>
          <cell r="G85" t="str">
            <v>Unaddressed Mail Services</v>
          </cell>
          <cell r="H85">
            <v>44209256.999999985</v>
          </cell>
          <cell r="I85">
            <v>7.0000000000000007E-2</v>
          </cell>
          <cell r="J85">
            <v>3094647.9899999993</v>
          </cell>
          <cell r="K85">
            <v>0</v>
          </cell>
          <cell r="L85" t="str">
            <v>Letter - large</v>
          </cell>
          <cell r="N85" t="str">
            <v>1460</v>
          </cell>
          <cell r="O85">
            <v>66978.121889079266</v>
          </cell>
          <cell r="P85">
            <v>4000.4031675398005</v>
          </cell>
          <cell r="Q85">
            <v>2805.6317630372</v>
          </cell>
          <cell r="R85">
            <v>0</v>
          </cell>
          <cell r="S85">
            <v>24298.619253150402</v>
          </cell>
          <cell r="T85">
            <v>10509.523404813915</v>
          </cell>
          <cell r="U85">
            <v>4676.2057394471994</v>
          </cell>
          <cell r="V85">
            <v>302.67285256729997</v>
          </cell>
          <cell r="W85">
            <v>0</v>
          </cell>
          <cell r="X85">
            <v>89070.69759881121</v>
          </cell>
          <cell r="Y85">
            <v>487.46243835710004</v>
          </cell>
          <cell r="Z85">
            <v>2161642.1938991006</v>
          </cell>
          <cell r="AA85">
            <v>84756.029155357683</v>
          </cell>
          <cell r="AB85">
            <v>1236.1264612149998</v>
          </cell>
          <cell r="AC85">
            <v>0.25566927919999999</v>
          </cell>
          <cell r="AD85">
            <v>1126.4686427132999</v>
          </cell>
          <cell r="AE85">
            <v>44.199388451999994</v>
          </cell>
        </row>
        <row r="86">
          <cell r="E86" t="str">
            <v/>
          </cell>
          <cell r="F86" t="str">
            <v>Letters &amp; Mail Network - International</v>
          </cell>
          <cell r="G86" t="str">
            <v/>
          </cell>
          <cell r="H86">
            <v>0</v>
          </cell>
          <cell r="I86">
            <v>0</v>
          </cell>
          <cell r="J86">
            <v>0</v>
          </cell>
          <cell r="K86">
            <v>0</v>
          </cell>
          <cell r="L86" t="str">
            <v>Undefined</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row>
        <row r="87">
          <cell r="E87" t="str">
            <v/>
          </cell>
          <cell r="F87" t="str">
            <v>International Inward Letters</v>
          </cell>
          <cell r="G87" t="str">
            <v/>
          </cell>
          <cell r="H87">
            <v>0</v>
          </cell>
          <cell r="I87">
            <v>0</v>
          </cell>
          <cell r="J87">
            <v>0</v>
          </cell>
          <cell r="K87">
            <v>0</v>
          </cell>
          <cell r="L87" t="str">
            <v>Undefined</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row>
        <row r="88">
          <cell r="E88" t="str">
            <v>3315</v>
          </cell>
          <cell r="F88" t="str">
            <v>Pol Direct Access Inwards</v>
          </cell>
          <cell r="G88" t="str">
            <v>Direct Access (Inwards) - Letters</v>
          </cell>
          <cell r="H88">
            <v>2017489.9999999995</v>
          </cell>
          <cell r="I88">
            <v>2.5000000000000001E-2</v>
          </cell>
          <cell r="J88">
            <v>50437.249999999993</v>
          </cell>
          <cell r="K88">
            <v>0</v>
          </cell>
          <cell r="L88" t="str">
            <v>Undefined</v>
          </cell>
          <cell r="N88" t="str">
            <v>3315</v>
          </cell>
          <cell r="O88">
            <v>27605.913242511895</v>
          </cell>
          <cell r="P88">
            <v>1648.9660947483994</v>
          </cell>
          <cell r="Q88">
            <v>1156.5026454295996</v>
          </cell>
          <cell r="R88">
            <v>0</v>
          </cell>
          <cell r="S88">
            <v>1650.0201239784999</v>
          </cell>
          <cell r="T88">
            <v>717.84563700094191</v>
          </cell>
          <cell r="U88">
            <v>4.0224384111083999</v>
          </cell>
          <cell r="V88">
            <v>255.0435385329084</v>
          </cell>
          <cell r="W88">
            <v>0</v>
          </cell>
          <cell r="X88">
            <v>5098.2277024782998</v>
          </cell>
          <cell r="Y88">
            <v>42.652819245999993</v>
          </cell>
          <cell r="Z88">
            <v>161677.98684594731</v>
          </cell>
          <cell r="AA88">
            <v>1693.7435316499191</v>
          </cell>
          <cell r="AB88">
            <v>27.8230164382</v>
          </cell>
          <cell r="AC88">
            <v>3.2668206200000001E-2</v>
          </cell>
          <cell r="AD88">
            <v>468.00277730810006</v>
          </cell>
          <cell r="AE88">
            <v>10698.490294106899</v>
          </cell>
        </row>
        <row r="89">
          <cell r="E89" t="str">
            <v>3310</v>
          </cell>
          <cell r="F89" t="str">
            <v>Pol Smlletters In Airmail</v>
          </cell>
          <cell r="G89" t="str">
            <v>Direct Access (Inwards) - Letters</v>
          </cell>
          <cell r="H89">
            <v>44111757.596000001</v>
          </cell>
          <cell r="I89">
            <v>1.6500000000000001E-2</v>
          </cell>
          <cell r="J89">
            <v>727844.0003340001</v>
          </cell>
          <cell r="K89">
            <v>0</v>
          </cell>
          <cell r="L89" t="str">
            <v>Letter - small</v>
          </cell>
          <cell r="N89" t="str">
            <v>3310</v>
          </cell>
          <cell r="O89">
            <v>289766.82003497297</v>
          </cell>
          <cell r="P89">
            <v>17308.187967754595</v>
          </cell>
          <cell r="Q89">
            <v>12139.243072857496</v>
          </cell>
          <cell r="R89">
            <v>0</v>
          </cell>
          <cell r="S89">
            <v>29333.844680015904</v>
          </cell>
          <cell r="T89">
            <v>10874.462533297065</v>
          </cell>
          <cell r="U89">
            <v>25.482234356900001</v>
          </cell>
          <cell r="V89">
            <v>5115.2409814886005</v>
          </cell>
          <cell r="W89">
            <v>0</v>
          </cell>
          <cell r="X89">
            <v>115178.0083405394</v>
          </cell>
          <cell r="Y89">
            <v>797.52875937320005</v>
          </cell>
          <cell r="Z89">
            <v>3236104.0249466901</v>
          </cell>
          <cell r="AA89">
            <v>26742.896637928599</v>
          </cell>
          <cell r="AB89">
            <v>0</v>
          </cell>
          <cell r="AC89">
            <v>0.71434849659999999</v>
          </cell>
          <cell r="AD89">
            <v>3360.6655195942999</v>
          </cell>
          <cell r="AE89">
            <v>154746.29690184077</v>
          </cell>
        </row>
        <row r="90">
          <cell r="E90" t="str">
            <v>3330</v>
          </cell>
          <cell r="F90" t="str">
            <v>Pol Smlletters In Sea</v>
          </cell>
          <cell r="G90" t="str">
            <v>Direct Access (Inwards) - Letters</v>
          </cell>
          <cell r="H90">
            <v>142880.31299999999</v>
          </cell>
          <cell r="I90">
            <v>2.4E-2</v>
          </cell>
          <cell r="J90">
            <v>3429.127512</v>
          </cell>
          <cell r="K90">
            <v>0</v>
          </cell>
          <cell r="L90" t="str">
            <v>Letter - small</v>
          </cell>
          <cell r="N90" t="str">
            <v>3330</v>
          </cell>
          <cell r="O90">
            <v>931.22673079720005</v>
          </cell>
          <cell r="P90">
            <v>55.623402533658322</v>
          </cell>
          <cell r="Q90">
            <v>39.012013260800018</v>
          </cell>
          <cell r="R90">
            <v>0</v>
          </cell>
          <cell r="S90">
            <v>95.013871836800007</v>
          </cell>
          <cell r="T90">
            <v>35.720728578521076</v>
          </cell>
          <cell r="U90">
            <v>8.2538302566000005E-2</v>
          </cell>
          <cell r="V90">
            <v>20.493402271075009</v>
          </cell>
          <cell r="W90">
            <v>25.114227154799998</v>
          </cell>
          <cell r="X90">
            <v>204.82656343340003</v>
          </cell>
          <cell r="Y90">
            <v>2.9443918365000004</v>
          </cell>
          <cell r="Z90">
            <v>10458.234736906223</v>
          </cell>
          <cell r="AA90">
            <v>249.62008665603781</v>
          </cell>
          <cell r="AB90">
            <v>507.65734533700004</v>
          </cell>
          <cell r="AC90">
            <v>2.3138124999999999E-3</v>
          </cell>
          <cell r="AD90">
            <v>23.101505351200004</v>
          </cell>
          <cell r="AE90">
            <v>194.38384991929999</v>
          </cell>
        </row>
        <row r="91">
          <cell r="E91" t="str">
            <v>3550</v>
          </cell>
          <cell r="F91" t="str">
            <v>Pol Mbags In</v>
          </cell>
          <cell r="G91" t="str">
            <v>Direct Access (Inwards) - Letters</v>
          </cell>
          <cell r="H91">
            <v>44691</v>
          </cell>
          <cell r="I91">
            <v>7</v>
          </cell>
          <cell r="J91">
            <v>312837</v>
          </cell>
          <cell r="K91">
            <v>0</v>
          </cell>
          <cell r="L91" t="str">
            <v>Undefined</v>
          </cell>
          <cell r="N91" t="str">
            <v>3550</v>
          </cell>
          <cell r="O91">
            <v>1219.4013907566</v>
          </cell>
          <cell r="P91">
            <v>72.897286736959316</v>
          </cell>
          <cell r="Q91">
            <v>51.084061617500005</v>
          </cell>
          <cell r="R91">
            <v>0</v>
          </cell>
          <cell r="S91">
            <v>5.0205166134000017</v>
          </cell>
          <cell r="T91">
            <v>50.524381781182043</v>
          </cell>
          <cell r="U91">
            <v>0</v>
          </cell>
          <cell r="V91">
            <v>718.81823659051759</v>
          </cell>
          <cell r="W91">
            <v>0</v>
          </cell>
          <cell r="X91">
            <v>537.12345003949997</v>
          </cell>
          <cell r="Y91">
            <v>74.555510885399997</v>
          </cell>
          <cell r="Z91">
            <v>58921.051180067734</v>
          </cell>
          <cell r="AA91">
            <v>27373.4920139274</v>
          </cell>
          <cell r="AB91">
            <v>375.43774183480002</v>
          </cell>
          <cell r="AC91">
            <v>0</v>
          </cell>
          <cell r="AD91">
            <v>2084.5153319776</v>
          </cell>
          <cell r="AE91">
            <v>47.518840479799991</v>
          </cell>
        </row>
        <row r="92">
          <cell r="E92" t="str">
            <v>3630</v>
          </cell>
          <cell r="F92" t="str">
            <v>Pol Int'lletters Fx Journalised</v>
          </cell>
          <cell r="G92" t="str">
            <v/>
          </cell>
          <cell r="H92">
            <v>0</v>
          </cell>
          <cell r="I92">
            <v>0</v>
          </cell>
          <cell r="J92">
            <v>0</v>
          </cell>
          <cell r="K92">
            <v>0</v>
          </cell>
          <cell r="L92" t="str">
            <v>Letter - small</v>
          </cell>
          <cell r="N92" t="str">
            <v>3630</v>
          </cell>
          <cell r="O92">
            <v>4.0537938500000002E-2</v>
          </cell>
          <cell r="P92">
            <v>2.4213028E-3</v>
          </cell>
          <cell r="Q92">
            <v>1.6982734000000001E-3</v>
          </cell>
          <cell r="R92" t="str">
            <v/>
          </cell>
          <cell r="S92" t="str">
            <v/>
          </cell>
          <cell r="T92" t="str">
            <v/>
          </cell>
          <cell r="U92" t="str">
            <v/>
          </cell>
          <cell r="V92" t="str">
            <v/>
          </cell>
          <cell r="W92" t="str">
            <v/>
          </cell>
          <cell r="X92" t="str">
            <v/>
          </cell>
          <cell r="Y92">
            <v>0</v>
          </cell>
          <cell r="Z92">
            <v>1.64129E-5</v>
          </cell>
          <cell r="AA92">
            <v>0</v>
          </cell>
          <cell r="AB92">
            <v>0</v>
          </cell>
          <cell r="AC92">
            <v>0</v>
          </cell>
          <cell r="AD92">
            <v>0</v>
          </cell>
          <cell r="AE92">
            <v>0</v>
          </cell>
        </row>
        <row r="93">
          <cell r="E93" t="str">
            <v>3510</v>
          </cell>
          <cell r="F93" t="str">
            <v>Pol Registered In Letters</v>
          </cell>
          <cell r="G93" t="str">
            <v>Direct Access (Inwards) - Letters</v>
          </cell>
          <cell r="H93">
            <v>1109828.1609999998</v>
          </cell>
          <cell r="I93">
            <v>5.5600000000000004E-2</v>
          </cell>
          <cell r="J93">
            <v>61706.445751599997</v>
          </cell>
          <cell r="K93">
            <v>0</v>
          </cell>
          <cell r="L93" t="str">
            <v>Letter - small</v>
          </cell>
          <cell r="N93" t="str">
            <v>3510</v>
          </cell>
          <cell r="O93">
            <v>25160.767448863695</v>
          </cell>
          <cell r="P93">
            <v>1502.8429890683001</v>
          </cell>
          <cell r="Q93">
            <v>1054.0667099025002</v>
          </cell>
          <cell r="R93">
            <v>0</v>
          </cell>
          <cell r="S93">
            <v>4718.7738552012997</v>
          </cell>
          <cell r="T93">
            <v>1605.4082451942249</v>
          </cell>
          <cell r="U93">
            <v>0</v>
          </cell>
          <cell r="V93">
            <v>147.29006677480004</v>
          </cell>
          <cell r="W93">
            <v>0</v>
          </cell>
          <cell r="X93">
            <v>5847.3360137098007</v>
          </cell>
          <cell r="Y93">
            <v>94.375804757200001</v>
          </cell>
          <cell r="Z93">
            <v>233492.74933214713</v>
          </cell>
          <cell r="AA93">
            <v>3169.1816746978998</v>
          </cell>
          <cell r="AB93">
            <v>0</v>
          </cell>
          <cell r="AC93">
            <v>1.5501422000000001E-2</v>
          </cell>
          <cell r="AD93">
            <v>96.050609509300003</v>
          </cell>
          <cell r="AE93">
            <v>12632.075217908698</v>
          </cell>
        </row>
        <row r="94">
          <cell r="E94" t="str">
            <v>3380</v>
          </cell>
          <cell r="F94" t="str">
            <v>Pol Lge Letters In Economy</v>
          </cell>
          <cell r="G94" t="str">
            <v>Direct Access (Inwards) - Letters</v>
          </cell>
          <cell r="H94">
            <v>2531765.0490000001</v>
          </cell>
          <cell r="I94">
            <v>0.14000000000000001</v>
          </cell>
          <cell r="J94">
            <v>354447.10686000006</v>
          </cell>
          <cell r="K94">
            <v>0</v>
          </cell>
          <cell r="L94" t="str">
            <v>Letter - large</v>
          </cell>
          <cell r="N94" t="str">
            <v>3380</v>
          </cell>
          <cell r="O94">
            <v>28971.881913572899</v>
          </cell>
          <cell r="P94">
            <v>1730.5517679305005</v>
          </cell>
          <cell r="Q94">
            <v>1213.7234186375006</v>
          </cell>
          <cell r="R94">
            <v>0</v>
          </cell>
          <cell r="S94">
            <v>2620.8158094639002</v>
          </cell>
          <cell r="T94">
            <v>1029.6087273234625</v>
          </cell>
          <cell r="U94">
            <v>5.7509144828999998</v>
          </cell>
          <cell r="V94">
            <v>936.96364957010019</v>
          </cell>
          <cell r="W94">
            <v>1807.6233875758999</v>
          </cell>
          <cell r="X94">
            <v>12482.296426852601</v>
          </cell>
          <cell r="Y94">
            <v>99.423402366999994</v>
          </cell>
          <cell r="Z94">
            <v>253065.94431839098</v>
          </cell>
          <cell r="AA94">
            <v>17659.716081065799</v>
          </cell>
          <cell r="AB94">
            <v>27871.149802942491</v>
          </cell>
          <cell r="AC94">
            <v>4.27635289E-2</v>
          </cell>
          <cell r="AD94">
            <v>1531.5537014423003</v>
          </cell>
          <cell r="AE94">
            <v>2959.2943139187</v>
          </cell>
        </row>
        <row r="95">
          <cell r="E95" t="str">
            <v>3360</v>
          </cell>
          <cell r="F95" t="str">
            <v>Pol Lge Letters In Sea</v>
          </cell>
          <cell r="G95" t="str">
            <v>Direct Access (Inwards) - Letters</v>
          </cell>
          <cell r="H95">
            <v>76665.683000000019</v>
          </cell>
          <cell r="I95">
            <v>0.17</v>
          </cell>
          <cell r="J95">
            <v>13033.166110000004</v>
          </cell>
          <cell r="K95">
            <v>0</v>
          </cell>
          <cell r="L95" t="str">
            <v>Letter - large</v>
          </cell>
          <cell r="N95" t="str">
            <v>3360</v>
          </cell>
          <cell r="O95">
            <v>892.75116033300003</v>
          </cell>
          <cell r="P95">
            <v>53.325871126542999</v>
          </cell>
          <cell r="Q95">
            <v>37.400163364500003</v>
          </cell>
          <cell r="R95">
            <v>0</v>
          </cell>
          <cell r="S95">
            <v>79.362275955499996</v>
          </cell>
          <cell r="T95">
            <v>32.111285534900233</v>
          </cell>
          <cell r="U95">
            <v>0.17414640916920002</v>
          </cell>
          <cell r="V95">
            <v>34.586754173390787</v>
          </cell>
          <cell r="W95">
            <v>120.86585826149999</v>
          </cell>
          <cell r="X95">
            <v>159.6726752836</v>
          </cell>
          <cell r="Y95">
            <v>3.5501867725000005</v>
          </cell>
          <cell r="Z95">
            <v>7928.0221656506073</v>
          </cell>
          <cell r="AA95">
            <v>777.01816710192099</v>
          </cell>
          <cell r="AB95">
            <v>2442.1991941084998</v>
          </cell>
          <cell r="AC95">
            <v>1.2949445000000001E-3</v>
          </cell>
          <cell r="AD95">
            <v>64.707052315300004</v>
          </cell>
          <cell r="AE95">
            <v>134.6640290389</v>
          </cell>
        </row>
        <row r="96">
          <cell r="E96" t="str">
            <v>3350</v>
          </cell>
          <cell r="F96" t="str">
            <v>Pol Lge Letters In Airmail</v>
          </cell>
          <cell r="G96" t="str">
            <v>Direct Access (Inwards) - Letters</v>
          </cell>
          <cell r="H96">
            <v>7950903.8600000003</v>
          </cell>
          <cell r="I96">
            <v>9.7500000000000003E-2</v>
          </cell>
          <cell r="J96">
            <v>775213.12635000004</v>
          </cell>
          <cell r="K96">
            <v>0</v>
          </cell>
          <cell r="L96" t="str">
            <v>Letter - large</v>
          </cell>
          <cell r="N96" t="str">
            <v>3350</v>
          </cell>
          <cell r="O96">
            <v>89273.844759854343</v>
          </cell>
          <cell r="P96">
            <v>5332.5187448997985</v>
          </cell>
          <cell r="Q96">
            <v>3739.9621601891004</v>
          </cell>
          <cell r="R96">
            <v>0</v>
          </cell>
          <cell r="S96">
            <v>8230.5641042542993</v>
          </cell>
          <cell r="T96">
            <v>3121.390008544392</v>
          </cell>
          <cell r="U96">
            <v>18.060510067299997</v>
          </cell>
          <cell r="V96">
            <v>1709.9173911045</v>
          </cell>
          <cell r="W96">
            <v>0</v>
          </cell>
          <cell r="X96">
            <v>35292.353906760894</v>
          </cell>
          <cell r="Y96">
            <v>211.93336669559997</v>
          </cell>
          <cell r="Z96">
            <v>781267.2638052582</v>
          </cell>
          <cell r="AA96">
            <v>6767.7875442502</v>
          </cell>
          <cell r="AB96">
            <v>0</v>
          </cell>
          <cell r="AC96">
            <v>0.13429710110000001</v>
          </cell>
          <cell r="AD96">
            <v>1115.4150665284001</v>
          </cell>
          <cell r="AE96">
            <v>208248.84276415338</v>
          </cell>
        </row>
        <row r="97">
          <cell r="E97" t="str">
            <v>3340</v>
          </cell>
          <cell r="F97" t="str">
            <v>Pol Smlletters In Economy</v>
          </cell>
          <cell r="G97" t="str">
            <v>Direct Access (Inwards) - Letters</v>
          </cell>
          <cell r="H97">
            <v>2884288.8369999998</v>
          </cell>
          <cell r="I97">
            <v>2.4E-2</v>
          </cell>
          <cell r="J97">
            <v>69222.932088000001</v>
          </cell>
          <cell r="K97">
            <v>0</v>
          </cell>
          <cell r="L97" t="str">
            <v>Letter - small</v>
          </cell>
          <cell r="N97" t="str">
            <v>3340</v>
          </cell>
          <cell r="O97">
            <v>18824.568642892798</v>
          </cell>
          <cell r="P97">
            <v>1124.4162945836003</v>
          </cell>
          <cell r="Q97">
            <v>788.6203266553</v>
          </cell>
          <cell r="R97">
            <v>0</v>
          </cell>
          <cell r="S97">
            <v>1918.0210744919002</v>
          </cell>
          <cell r="T97">
            <v>711.08895805242571</v>
          </cell>
          <cell r="U97">
            <v>1.6661799041999998</v>
          </cell>
          <cell r="V97">
            <v>394.37837237029987</v>
          </cell>
          <cell r="W97">
            <v>267.44382522389998</v>
          </cell>
          <cell r="X97">
            <v>8364.9031934267987</v>
          </cell>
          <cell r="Y97">
            <v>56.850378700500002</v>
          </cell>
          <cell r="Z97">
            <v>213543.18159365666</v>
          </cell>
          <cell r="AA97">
            <v>4262.8855549041009</v>
          </cell>
          <cell r="AB97">
            <v>4126.7753334479003</v>
          </cell>
          <cell r="AC97">
            <v>4.6708349599999997E-2</v>
          </cell>
          <cell r="AD97">
            <v>409.22329961610001</v>
          </cell>
          <cell r="AE97">
            <v>2517.0473612112</v>
          </cell>
        </row>
        <row r="98">
          <cell r="E98" t="str">
            <v/>
          </cell>
          <cell r="F98" t="str">
            <v>International Inward Packets &lt; 2kg</v>
          </cell>
          <cell r="G98" t="str">
            <v/>
          </cell>
          <cell r="H98">
            <v>0</v>
          </cell>
          <cell r="I98">
            <v>0</v>
          </cell>
          <cell r="J98">
            <v>0</v>
          </cell>
          <cell r="K98">
            <v>0</v>
          </cell>
          <cell r="L98" t="str">
            <v>Undefined</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row>
        <row r="99">
          <cell r="E99" t="str">
            <v>3520</v>
          </cell>
          <cell r="F99" t="str">
            <v>Pop Registered In Packets &lt;2kg</v>
          </cell>
          <cell r="G99" t="str">
            <v>Direct Access (Inwards) - Parcels</v>
          </cell>
          <cell r="H99">
            <v>7401018.8389999997</v>
          </cell>
          <cell r="I99">
            <v>0.439</v>
          </cell>
          <cell r="J99">
            <v>3249047.2703209999</v>
          </cell>
          <cell r="K99">
            <v>0</v>
          </cell>
          <cell r="L99" t="str">
            <v>Parcel - small</v>
          </cell>
          <cell r="N99" t="str">
            <v>3520</v>
          </cell>
          <cell r="O99">
            <v>148499.06060108932</v>
          </cell>
          <cell r="P99">
            <v>8877.3085857294027</v>
          </cell>
          <cell r="Q99">
            <v>6221.0964101396985</v>
          </cell>
          <cell r="R99">
            <v>0</v>
          </cell>
          <cell r="S99">
            <v>26590.9235855445</v>
          </cell>
          <cell r="T99">
            <v>11502.381007831074</v>
          </cell>
          <cell r="U99">
            <v>6029.9271051868991</v>
          </cell>
          <cell r="V99">
            <v>7936.7789052384996</v>
          </cell>
          <cell r="W99">
            <v>0</v>
          </cell>
          <cell r="X99">
            <v>57462.890033286501</v>
          </cell>
          <cell r="Y99">
            <v>2644.7984903694996</v>
          </cell>
          <cell r="Z99">
            <v>7371739.1716221813</v>
          </cell>
          <cell r="AA99">
            <v>20622.555191844796</v>
          </cell>
          <cell r="AB99">
            <v>0</v>
          </cell>
          <cell r="AC99">
            <v>0.113697517</v>
          </cell>
          <cell r="AD99">
            <v>2172.8995564089996</v>
          </cell>
          <cell r="AE99">
            <v>450329.736910815</v>
          </cell>
        </row>
        <row r="100">
          <cell r="E100" t="str">
            <v>3525</v>
          </cell>
          <cell r="F100" t="str">
            <v>Pop Insured Articles In &lt;2kg</v>
          </cell>
          <cell r="G100" t="str">
            <v>Direct Access (Inwards) - Parcels</v>
          </cell>
          <cell r="H100">
            <v>2200</v>
          </cell>
          <cell r="I100">
            <v>0.41499999999999998</v>
          </cell>
          <cell r="J100">
            <v>913</v>
          </cell>
          <cell r="K100">
            <v>0</v>
          </cell>
          <cell r="L100" t="str">
            <v>Parcel - small</v>
          </cell>
          <cell r="N100" t="str">
            <v>3525</v>
          </cell>
          <cell r="O100">
            <v>46.236242714099994</v>
          </cell>
          <cell r="P100">
            <v>2.7639067596697924</v>
          </cell>
          <cell r="Q100">
            <v>1.9369833329999997</v>
          </cell>
          <cell r="R100">
            <v>0</v>
          </cell>
          <cell r="S100">
            <v>7.9043214405000004</v>
          </cell>
          <cell r="T100">
            <v>4.0612988092575062</v>
          </cell>
          <cell r="U100">
            <v>1.7924342472989994</v>
          </cell>
          <cell r="V100">
            <v>2.8673643462832779</v>
          </cell>
          <cell r="W100">
            <v>1.6661520517999999</v>
          </cell>
          <cell r="X100">
            <v>15.695680277999999</v>
          </cell>
          <cell r="Y100">
            <v>0.86432845788760004</v>
          </cell>
          <cell r="Z100">
            <v>2195.3755439656697</v>
          </cell>
          <cell r="AA100">
            <v>27.655512994650017</v>
          </cell>
          <cell r="AB100">
            <v>29.397524561800001</v>
          </cell>
          <cell r="AC100">
            <v>3.3797300000000003E-5</v>
          </cell>
          <cell r="AD100">
            <v>2.0509412989999998</v>
          </cell>
          <cell r="AE100">
            <v>141.44018880189998</v>
          </cell>
        </row>
        <row r="101">
          <cell r="E101" t="str">
            <v>3410</v>
          </cell>
          <cell r="F101" t="str">
            <v>Pop Packets In Economy &lt;2kg</v>
          </cell>
          <cell r="G101" t="str">
            <v>Direct Access (Inwards) - Parcels</v>
          </cell>
          <cell r="H101">
            <v>699410.98800000001</v>
          </cell>
          <cell r="I101">
            <v>0.51</v>
          </cell>
          <cell r="J101">
            <v>356699.60388000001</v>
          </cell>
          <cell r="K101">
            <v>0</v>
          </cell>
          <cell r="L101" t="str">
            <v>Parcel - small</v>
          </cell>
          <cell r="N101" t="str">
            <v>3410</v>
          </cell>
          <cell r="O101">
            <v>10193.342754674903</v>
          </cell>
          <cell r="P101">
            <v>609.45607414531798</v>
          </cell>
          <cell r="Q101">
            <v>427.03104728289998</v>
          </cell>
          <cell r="R101">
            <v>0</v>
          </cell>
          <cell r="S101">
            <v>1178.3244605267998</v>
          </cell>
          <cell r="T101">
            <v>632.85279906934716</v>
          </cell>
          <cell r="U101">
            <v>609.72330118320008</v>
          </cell>
          <cell r="V101">
            <v>1390.3153438952172</v>
          </cell>
          <cell r="W101">
            <v>1306.7505478378</v>
          </cell>
          <cell r="X101">
            <v>4985.1449012281009</v>
          </cell>
          <cell r="Y101">
            <v>256.03215070710002</v>
          </cell>
          <cell r="Z101">
            <v>363013.90927471995</v>
          </cell>
          <cell r="AA101">
            <v>24987.145829930498</v>
          </cell>
          <cell r="AB101">
            <v>20538.212628204703</v>
          </cell>
          <cell r="AC101">
            <v>1.24993556E-2</v>
          </cell>
          <cell r="AD101">
            <v>1853.102773218</v>
          </cell>
          <cell r="AE101">
            <v>1156.0752397644001</v>
          </cell>
        </row>
        <row r="102">
          <cell r="E102" t="str">
            <v>3400</v>
          </cell>
          <cell r="F102" t="str">
            <v>Pop Packets In Sea &lt;2kg</v>
          </cell>
          <cell r="G102" t="str">
            <v>Direct Access (Inwards) - Parcels</v>
          </cell>
          <cell r="H102">
            <v>100119.37300000001</v>
          </cell>
          <cell r="I102">
            <v>0.77500000000000002</v>
          </cell>
          <cell r="J102">
            <v>77592.514075000014</v>
          </cell>
          <cell r="K102">
            <v>0</v>
          </cell>
          <cell r="L102" t="str">
            <v>Parcel - small</v>
          </cell>
          <cell r="N102" t="str">
            <v>3400</v>
          </cell>
          <cell r="O102">
            <v>1713.0761822388999</v>
          </cell>
          <cell r="P102">
            <v>102.4394647038194</v>
          </cell>
          <cell r="Q102">
            <v>71.76593808509999</v>
          </cell>
          <cell r="R102">
            <v>0</v>
          </cell>
          <cell r="S102">
            <v>107.0863095736</v>
          </cell>
          <cell r="T102">
            <v>89.222864993214287</v>
          </cell>
          <cell r="U102">
            <v>123.0198895967</v>
          </cell>
          <cell r="V102">
            <v>272.28906221057844</v>
          </cell>
          <cell r="W102">
            <v>367.62540582289995</v>
          </cell>
          <cell r="X102">
            <v>477.69843707199999</v>
          </cell>
          <cell r="Y102">
            <v>46.180519520199994</v>
          </cell>
          <cell r="Z102">
            <v>87774.079433436957</v>
          </cell>
          <cell r="AA102">
            <v>4654.0897874721004</v>
          </cell>
          <cell r="AB102">
            <v>7459.3795674098001</v>
          </cell>
          <cell r="AC102">
            <v>1.7892593E-3</v>
          </cell>
          <cell r="AD102">
            <v>346.49031215079998</v>
          </cell>
          <cell r="AE102">
            <v>241.15082118980001</v>
          </cell>
        </row>
        <row r="103">
          <cell r="E103" t="str">
            <v>3390</v>
          </cell>
          <cell r="F103" t="str">
            <v>Pop Packets In Airmail &lt;2kg</v>
          </cell>
          <cell r="G103" t="str">
            <v>Direct Access (Inwards) - Parcels</v>
          </cell>
          <cell r="H103">
            <v>54739016.654000007</v>
          </cell>
          <cell r="I103">
            <v>0.39</v>
          </cell>
          <cell r="J103">
            <v>21348216.495060004</v>
          </cell>
          <cell r="K103">
            <v>0</v>
          </cell>
          <cell r="L103" t="str">
            <v>Parcel - small</v>
          </cell>
          <cell r="N103" t="str">
            <v>3390</v>
          </cell>
          <cell r="O103">
            <v>728257.44566769979</v>
          </cell>
          <cell r="P103">
            <v>43546.43831963151</v>
          </cell>
          <cell r="Q103">
            <v>30508.963884617398</v>
          </cell>
          <cell r="R103">
            <v>0</v>
          </cell>
          <cell r="S103">
            <v>92220.916707962402</v>
          </cell>
          <cell r="T103">
            <v>48070.286218422065</v>
          </cell>
          <cell r="U103">
            <v>39493.777534915193</v>
          </cell>
          <cell r="V103">
            <v>52031.737423983708</v>
          </cell>
          <cell r="W103">
            <v>0</v>
          </cell>
          <cell r="X103">
            <v>351121.52876678243</v>
          </cell>
          <cell r="Y103">
            <v>16725.428681299498</v>
          </cell>
          <cell r="Z103">
            <v>27660660.332594778</v>
          </cell>
          <cell r="AA103">
            <v>87908.525969385199</v>
          </cell>
          <cell r="AB103">
            <v>0</v>
          </cell>
          <cell r="AC103">
            <v>0.97825519910000003</v>
          </cell>
          <cell r="AD103">
            <v>15070.690454249998</v>
          </cell>
          <cell r="AE103">
            <v>2626534.7092284411</v>
          </cell>
        </row>
        <row r="104">
          <cell r="E104" t="str">
            <v/>
          </cell>
          <cell r="F104" t="str">
            <v>International Outward Letters</v>
          </cell>
          <cell r="G104" t="str">
            <v/>
          </cell>
          <cell r="H104">
            <v>0</v>
          </cell>
          <cell r="I104">
            <v>0</v>
          </cell>
          <cell r="J104">
            <v>0</v>
          </cell>
          <cell r="K104">
            <v>0</v>
          </cell>
          <cell r="L104" t="str">
            <v>Undefined</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row>
        <row r="105">
          <cell r="E105" t="str">
            <v>3265</v>
          </cell>
          <cell r="F105" t="str">
            <v>Pol Direct Access Outwards</v>
          </cell>
          <cell r="G105" t="str">
            <v>Direct Access (Outwards) - Letters</v>
          </cell>
          <cell r="H105">
            <v>1409347.0000000005</v>
          </cell>
          <cell r="I105">
            <v>2.5000000000000001E-2</v>
          </cell>
          <cell r="J105">
            <v>35233.67500000001</v>
          </cell>
          <cell r="K105">
            <v>0</v>
          </cell>
          <cell r="L105" t="str">
            <v>Letter - small</v>
          </cell>
          <cell r="N105" t="str">
            <v>3265</v>
          </cell>
          <cell r="O105">
            <v>2223.6727775620002</v>
          </cell>
          <cell r="P105">
            <v>132.93168249859997</v>
          </cell>
          <cell r="Q105">
            <v>93.155012285000012</v>
          </cell>
          <cell r="R105">
            <v>0</v>
          </cell>
          <cell r="S105">
            <v>0</v>
          </cell>
          <cell r="T105">
            <v>25.370327471798266</v>
          </cell>
          <cell r="U105">
            <v>12.9326017757</v>
          </cell>
          <cell r="V105">
            <v>12.096682418799999</v>
          </cell>
          <cell r="W105">
            <v>0</v>
          </cell>
          <cell r="X105">
            <v>821.02310601229999</v>
          </cell>
          <cell r="Y105">
            <v>2.2751811984999999</v>
          </cell>
          <cell r="Z105">
            <v>1002.1175722375075</v>
          </cell>
          <cell r="AA105">
            <v>754.32809954543916</v>
          </cell>
          <cell r="AB105">
            <v>12.3906354569</v>
          </cell>
          <cell r="AC105">
            <v>0</v>
          </cell>
          <cell r="AD105">
            <v>45.500691609</v>
          </cell>
          <cell r="AE105">
            <v>27754.135711899002</v>
          </cell>
        </row>
        <row r="106">
          <cell r="E106" t="str">
            <v>3250</v>
          </cell>
          <cell r="F106" t="str">
            <v>Pol Mbags Out</v>
          </cell>
          <cell r="G106" t="str">
            <v>Print Post Direct Bag International - Letters</v>
          </cell>
          <cell r="H106">
            <v>8505</v>
          </cell>
          <cell r="I106">
            <v>12</v>
          </cell>
          <cell r="J106">
            <v>102060</v>
          </cell>
          <cell r="K106">
            <v>0</v>
          </cell>
          <cell r="L106" t="str">
            <v>Letter - small</v>
          </cell>
          <cell r="N106" t="str">
            <v>3250</v>
          </cell>
          <cell r="O106">
            <v>811.55776143520006</v>
          </cell>
          <cell r="P106">
            <v>48.47421150174106</v>
          </cell>
          <cell r="Q106">
            <v>33.998665570199982</v>
          </cell>
          <cell r="R106">
            <v>0</v>
          </cell>
          <cell r="S106">
            <v>0</v>
          </cell>
          <cell r="T106">
            <v>6.2922579725756425</v>
          </cell>
          <cell r="U106">
            <v>0.216370759409485</v>
          </cell>
          <cell r="V106">
            <v>266.94638966478038</v>
          </cell>
          <cell r="W106">
            <v>0</v>
          </cell>
          <cell r="X106">
            <v>111.2514300979</v>
          </cell>
          <cell r="Y106">
            <v>14.0339960633</v>
          </cell>
          <cell r="Z106">
            <v>360.18417854270524</v>
          </cell>
          <cell r="AA106">
            <v>8207.6892442814005</v>
          </cell>
          <cell r="AB106">
            <v>136.94149807189999</v>
          </cell>
          <cell r="AC106">
            <v>0</v>
          </cell>
          <cell r="AD106">
            <v>216192.24546067178</v>
          </cell>
          <cell r="AE106">
            <v>20.428283654800001</v>
          </cell>
        </row>
        <row r="107">
          <cell r="E107" t="str">
            <v>3050</v>
          </cell>
          <cell r="F107" t="str">
            <v>Pol Lge Letters Out Airmail</v>
          </cell>
          <cell r="G107" t="str">
            <v>Prepaid Air Mail Envelopes</v>
          </cell>
          <cell r="H107">
            <v>1758431.9999999998</v>
          </cell>
          <cell r="I107">
            <v>0.11</v>
          </cell>
          <cell r="J107">
            <v>193427.52</v>
          </cell>
          <cell r="K107">
            <v>0</v>
          </cell>
          <cell r="L107" t="str">
            <v>Letter - large</v>
          </cell>
          <cell r="N107" t="str">
            <v>3050</v>
          </cell>
          <cell r="O107">
            <v>39806.077829948692</v>
          </cell>
          <cell r="P107">
            <v>2377.7474160381998</v>
          </cell>
          <cell r="Q107">
            <v>1667.5705134482998</v>
          </cell>
          <cell r="R107">
            <v>0</v>
          </cell>
          <cell r="S107">
            <v>0</v>
          </cell>
          <cell r="T107">
            <v>371.6029576674419</v>
          </cell>
          <cell r="U107">
            <v>2300.8617442240998</v>
          </cell>
          <cell r="V107">
            <v>472.45805101357746</v>
          </cell>
          <cell r="W107">
            <v>0</v>
          </cell>
          <cell r="X107">
            <v>4772.3402400932</v>
          </cell>
          <cell r="Y107">
            <v>112.2985702637</v>
          </cell>
          <cell r="Z107">
            <v>6049.9238682210444</v>
          </cell>
          <cell r="AA107">
            <v>5483.3207328044991</v>
          </cell>
          <cell r="AB107">
            <v>67.013495766799991</v>
          </cell>
          <cell r="AC107">
            <v>0</v>
          </cell>
          <cell r="AD107">
            <v>577.28431927139991</v>
          </cell>
          <cell r="AE107">
            <v>534140.89326718275</v>
          </cell>
        </row>
        <row r="108">
          <cell r="E108" t="str">
            <v>3010</v>
          </cell>
          <cell r="F108" t="str">
            <v>Pol Smlletters Out Airmail</v>
          </cell>
          <cell r="G108" t="str">
            <v>Air Mail Letters</v>
          </cell>
          <cell r="H108">
            <v>9987768</v>
          </cell>
          <cell r="I108">
            <v>1.4999999999999999E-2</v>
          </cell>
          <cell r="J108">
            <v>149816.51999999999</v>
          </cell>
          <cell r="K108">
            <v>0</v>
          </cell>
          <cell r="L108" t="str">
            <v>Letter - small</v>
          </cell>
          <cell r="N108" t="str">
            <v>3010</v>
          </cell>
          <cell r="O108">
            <v>94904.296846480793</v>
          </cell>
          <cell r="P108">
            <v>5670.2851337778002</v>
          </cell>
          <cell r="Q108">
            <v>3975.5273571563994</v>
          </cell>
          <cell r="R108">
            <v>0</v>
          </cell>
          <cell r="S108">
            <v>0</v>
          </cell>
          <cell r="T108">
            <v>916.34423843892171</v>
          </cell>
          <cell r="U108">
            <v>23392.166925298501</v>
          </cell>
          <cell r="V108">
            <v>1498.5930214824907</v>
          </cell>
          <cell r="W108">
            <v>0</v>
          </cell>
          <cell r="X108">
            <v>11007.519539644201</v>
          </cell>
          <cell r="Y108">
            <v>472.64376371120005</v>
          </cell>
          <cell r="Z108">
            <v>13721.643054272241</v>
          </cell>
          <cell r="AA108">
            <v>5043.3582408400998</v>
          </cell>
          <cell r="AB108">
            <v>51.736447722799994</v>
          </cell>
          <cell r="AC108">
            <v>0</v>
          </cell>
          <cell r="AD108">
            <v>1354.7958312451001</v>
          </cell>
          <cell r="AE108">
            <v>409375.05596697878</v>
          </cell>
        </row>
        <row r="109">
          <cell r="E109" t="str">
            <v>3011</v>
          </cell>
          <cell r="F109" t="str">
            <v>Economy Air Letters</v>
          </cell>
          <cell r="G109" t="str">
            <v>Air Mail Letters</v>
          </cell>
          <cell r="H109">
            <v>0</v>
          </cell>
          <cell r="I109">
            <v>0.185</v>
          </cell>
          <cell r="J109">
            <v>0</v>
          </cell>
          <cell r="K109">
            <v>0</v>
          </cell>
          <cell r="L109" t="str">
            <v>Letter - small</v>
          </cell>
          <cell r="N109" t="str">
            <v>3011</v>
          </cell>
          <cell r="O109">
            <v>1305.4171863199999</v>
          </cell>
          <cell r="P109">
            <v>77.971658438999995</v>
          </cell>
          <cell r="Q109">
            <v>54.688407465200001</v>
          </cell>
          <cell r="R109">
            <v>0</v>
          </cell>
          <cell r="S109">
            <v>0</v>
          </cell>
          <cell r="T109">
            <v>1.0120118280000001</v>
          </cell>
          <cell r="U109">
            <v>0</v>
          </cell>
          <cell r="V109">
            <v>0</v>
          </cell>
          <cell r="W109">
            <v>0</v>
          </cell>
          <cell r="X109">
            <v>0</v>
          </cell>
          <cell r="Y109">
            <v>0</v>
          </cell>
          <cell r="Z109">
            <v>0.52871348779999994</v>
          </cell>
          <cell r="AA109">
            <v>0</v>
          </cell>
          <cell r="AB109">
            <v>0</v>
          </cell>
          <cell r="AC109">
            <v>0</v>
          </cell>
          <cell r="AD109">
            <v>0</v>
          </cell>
          <cell r="AE109">
            <v>0</v>
          </cell>
        </row>
        <row r="110">
          <cell r="E110" t="str">
            <v>3012</v>
          </cell>
          <cell r="F110" t="str">
            <v>Pol Smlletters Out Airmail Seasonal Greeting</v>
          </cell>
          <cell r="G110" t="str">
            <v>Air Mail Letters</v>
          </cell>
          <cell r="H110">
            <v>1992503</v>
          </cell>
          <cell r="I110">
            <v>0.185</v>
          </cell>
          <cell r="J110">
            <v>368613.05499999999</v>
          </cell>
          <cell r="K110">
            <v>0</v>
          </cell>
          <cell r="L110" t="str">
            <v>Letter - small</v>
          </cell>
          <cell r="N110" t="str">
            <v>3012</v>
          </cell>
          <cell r="O110">
            <v>18865.454590931397</v>
          </cell>
          <cell r="P110">
            <v>1127.1350465849996</v>
          </cell>
          <cell r="Q110">
            <v>790.27683752250016</v>
          </cell>
          <cell r="R110">
            <v>0</v>
          </cell>
          <cell r="S110">
            <v>0</v>
          </cell>
          <cell r="T110">
            <v>180.07203211098462</v>
          </cell>
          <cell r="U110">
            <v>4717.9682874821992</v>
          </cell>
          <cell r="V110">
            <v>295.77770571986753</v>
          </cell>
          <cell r="W110">
            <v>0</v>
          </cell>
          <cell r="X110">
            <v>2188.1550200474999</v>
          </cell>
          <cell r="Y110">
            <v>86.050392841700003</v>
          </cell>
          <cell r="Z110">
            <v>2716.0937735355233</v>
          </cell>
          <cell r="AA110">
            <v>946.79786346921503</v>
          </cell>
          <cell r="AB110">
            <v>9.5203141573999996</v>
          </cell>
          <cell r="AC110">
            <v>0</v>
          </cell>
          <cell r="AD110">
            <v>269.26433426900002</v>
          </cell>
          <cell r="AE110">
            <v>76274.259790723489</v>
          </cell>
        </row>
        <row r="111">
          <cell r="E111" t="str">
            <v>3020</v>
          </cell>
          <cell r="F111" t="str">
            <v>Pol Smlletters Out Aerograms</v>
          </cell>
          <cell r="G111" t="str">
            <v>Air Mail Letters</v>
          </cell>
          <cell r="H111">
            <v>121407</v>
          </cell>
          <cell r="I111">
            <v>5.0000000000000001E-3</v>
          </cell>
          <cell r="J111">
            <v>607.03499999999997</v>
          </cell>
          <cell r="K111">
            <v>0</v>
          </cell>
          <cell r="L111" t="str">
            <v>Letter - small</v>
          </cell>
          <cell r="N111" t="str">
            <v>3020</v>
          </cell>
          <cell r="O111">
            <v>1128.5797942598001</v>
          </cell>
          <cell r="P111">
            <v>67.426527216708209</v>
          </cell>
          <cell r="Q111">
            <v>47.275501881000004</v>
          </cell>
          <cell r="R111">
            <v>0</v>
          </cell>
          <cell r="S111">
            <v>0</v>
          </cell>
          <cell r="T111">
            <v>10.536703317687763</v>
          </cell>
          <cell r="U111">
            <v>283.24287792178592</v>
          </cell>
          <cell r="V111">
            <v>17.899568175667294</v>
          </cell>
          <cell r="W111">
            <v>0</v>
          </cell>
          <cell r="X111">
            <v>132.71700719229997</v>
          </cell>
          <cell r="Y111">
            <v>4.0104498207999999</v>
          </cell>
          <cell r="Z111">
            <v>164.33018947665178</v>
          </cell>
          <cell r="AA111">
            <v>25.711421816618188</v>
          </cell>
          <cell r="AB111">
            <v>0.19556077649999998</v>
          </cell>
          <cell r="AC111">
            <v>0</v>
          </cell>
          <cell r="AD111">
            <v>15.0488522294</v>
          </cell>
          <cell r="AE111">
            <v>1694.2759229653998</v>
          </cell>
        </row>
        <row r="112">
          <cell r="E112" t="str">
            <v>3085</v>
          </cell>
          <cell r="F112" t="str">
            <v>Pol Business Mail Out</v>
          </cell>
          <cell r="G112" t="str">
            <v>Air Mail Letters</v>
          </cell>
          <cell r="H112">
            <v>8323346.0000000028</v>
          </cell>
          <cell r="I112">
            <v>6.6000000000000003E-2</v>
          </cell>
          <cell r="J112">
            <v>549340.83600000024</v>
          </cell>
          <cell r="K112">
            <v>0</v>
          </cell>
          <cell r="L112" t="str">
            <v>Letter - small</v>
          </cell>
          <cell r="N112" t="str">
            <v>3085</v>
          </cell>
          <cell r="O112">
            <v>58402.734982843016</v>
          </cell>
          <cell r="P112">
            <v>3489.3871842192989</v>
          </cell>
          <cell r="Q112">
            <v>2446.6271530404006</v>
          </cell>
          <cell r="R112">
            <v>0</v>
          </cell>
          <cell r="S112">
            <v>0</v>
          </cell>
          <cell r="T112">
            <v>645.95679706974477</v>
          </cell>
          <cell r="U112">
            <v>1645.1375994162997</v>
          </cell>
          <cell r="V112">
            <v>913.22612553560498</v>
          </cell>
          <cell r="W112">
            <v>0</v>
          </cell>
          <cell r="X112">
            <v>25100.582980524003</v>
          </cell>
          <cell r="Y112">
            <v>27.293137828599999</v>
          </cell>
          <cell r="Z112">
            <v>35087.983258799264</v>
          </cell>
          <cell r="AA112">
            <v>11805.995712129299</v>
          </cell>
          <cell r="AB112">
            <v>225.0632901175</v>
          </cell>
          <cell r="AC112">
            <v>0</v>
          </cell>
          <cell r="AD112">
            <v>1159.4081529248001</v>
          </cell>
          <cell r="AE112">
            <v>1289415.6020722501</v>
          </cell>
        </row>
        <row r="113">
          <cell r="E113" t="str">
            <v>3210</v>
          </cell>
          <cell r="F113" t="str">
            <v>Pol Registered Post Out Air</v>
          </cell>
          <cell r="G113" t="str">
            <v>Direct Access (Outwards) - Letters</v>
          </cell>
          <cell r="H113">
            <v>388687.00000000006</v>
          </cell>
          <cell r="I113">
            <v>0.09</v>
          </cell>
          <cell r="J113">
            <v>34981.83</v>
          </cell>
          <cell r="K113">
            <v>0</v>
          </cell>
          <cell r="L113" t="str">
            <v>Letter - small</v>
          </cell>
          <cell r="N113" t="str">
            <v>3210</v>
          </cell>
          <cell r="O113">
            <v>56059.154882905408</v>
          </cell>
          <cell r="P113">
            <v>3348.6179607473609</v>
          </cell>
          <cell r="Q113">
            <v>2348.5075264574998</v>
          </cell>
          <cell r="R113">
            <v>0</v>
          </cell>
          <cell r="S113">
            <v>0</v>
          </cell>
          <cell r="T113">
            <v>667.35259750349201</v>
          </cell>
          <cell r="U113">
            <v>751.31350080257198</v>
          </cell>
          <cell r="V113">
            <v>3612.1993189701539</v>
          </cell>
          <cell r="W113">
            <v>0</v>
          </cell>
          <cell r="X113">
            <v>1785.9182131600001</v>
          </cell>
          <cell r="Y113">
            <v>224.46482230309999</v>
          </cell>
          <cell r="Z113">
            <v>2408.2175317369911</v>
          </cell>
          <cell r="AA113">
            <v>917.49098616620404</v>
          </cell>
          <cell r="AB113">
            <v>12.7268193167</v>
          </cell>
          <cell r="AC113">
            <v>0</v>
          </cell>
          <cell r="AD113">
            <v>1103.5707491589999</v>
          </cell>
          <cell r="AE113">
            <v>95790.459035214997</v>
          </cell>
        </row>
        <row r="114">
          <cell r="E114" t="str">
            <v>3245</v>
          </cell>
          <cell r="F114" t="str">
            <v>Pol Express Post International</v>
          </cell>
          <cell r="G114" t="str">
            <v>Express Post International Parcel</v>
          </cell>
          <cell r="H114">
            <v>-6070</v>
          </cell>
          <cell r="I114">
            <v>0.12</v>
          </cell>
          <cell r="J114">
            <v>-728.4</v>
          </cell>
          <cell r="K114">
            <v>0</v>
          </cell>
          <cell r="L114" t="str">
            <v>Letter - small</v>
          </cell>
          <cell r="N114" t="str">
            <v>3245</v>
          </cell>
          <cell r="O114">
            <v>587.8303626658145</v>
          </cell>
          <cell r="P114">
            <v>35.110951209842597</v>
          </cell>
          <cell r="Q114">
            <v>24.626210797559207</v>
          </cell>
          <cell r="R114">
            <v>0</v>
          </cell>
          <cell r="S114">
            <v>0</v>
          </cell>
          <cell r="T114">
            <v>1.3433726456597299</v>
          </cell>
          <cell r="U114">
            <v>1.7732378934664998</v>
          </cell>
          <cell r="V114">
            <v>2.1173595354591743</v>
          </cell>
          <cell r="W114">
            <v>0</v>
          </cell>
          <cell r="X114">
            <v>0.61770776914478998</v>
          </cell>
          <cell r="Y114">
            <v>0.1147226031744</v>
          </cell>
          <cell r="Z114">
            <v>1.1639809866136415</v>
          </cell>
          <cell r="AA114">
            <v>0.75482579331876454</v>
          </cell>
          <cell r="AB114">
            <v>9.8310203804000008E-3</v>
          </cell>
          <cell r="AC114">
            <v>0</v>
          </cell>
          <cell r="AD114">
            <v>0.69934082819999999</v>
          </cell>
          <cell r="AE114">
            <v>70.974512748899997</v>
          </cell>
        </row>
        <row r="115">
          <cell r="E115" t="str">
            <v>3260</v>
          </cell>
          <cell r="F115" t="str">
            <v>Pol International Bulk Mail</v>
          </cell>
          <cell r="G115" t="str">
            <v>Direct Access (Outwards) - Letters</v>
          </cell>
          <cell r="H115">
            <v>19866426.999999996</v>
          </cell>
          <cell r="I115">
            <v>2.1000000000000001E-2</v>
          </cell>
          <cell r="J115">
            <v>417194.96699999995</v>
          </cell>
          <cell r="K115">
            <v>0</v>
          </cell>
          <cell r="L115" t="str">
            <v>Letter - small</v>
          </cell>
          <cell r="N115" t="str">
            <v>3260</v>
          </cell>
          <cell r="O115">
            <v>18968.048400457294</v>
          </cell>
          <cell r="P115">
            <v>1132.9482916385998</v>
          </cell>
          <cell r="Q115">
            <v>794.63665453069973</v>
          </cell>
          <cell r="R115">
            <v>0</v>
          </cell>
          <cell r="S115">
            <v>0</v>
          </cell>
          <cell r="T115">
            <v>177.5858797144798</v>
          </cell>
          <cell r="U115">
            <v>28.021099280756999</v>
          </cell>
          <cell r="V115">
            <v>280.59980815449995</v>
          </cell>
          <cell r="W115">
            <v>0</v>
          </cell>
          <cell r="X115">
            <v>9436.7157117112019</v>
          </cell>
          <cell r="Y115">
            <v>1.2626891066999999</v>
          </cell>
          <cell r="Z115">
            <v>12898.571907208252</v>
          </cell>
          <cell r="AA115">
            <v>17496.961470647624</v>
          </cell>
          <cell r="AB115">
            <v>249.7412050856</v>
          </cell>
          <cell r="AC115">
            <v>0</v>
          </cell>
          <cell r="AD115">
            <v>378.73777764250002</v>
          </cell>
          <cell r="AE115">
            <v>905367.38584230281</v>
          </cell>
        </row>
        <row r="116">
          <cell r="E116" t="str">
            <v/>
          </cell>
          <cell r="F116" t="str">
            <v>Chief Customer Office</v>
          </cell>
          <cell r="G116" t="str">
            <v/>
          </cell>
          <cell r="H116">
            <v>0</v>
          </cell>
          <cell r="I116">
            <v>0</v>
          </cell>
          <cell r="J116">
            <v>0</v>
          </cell>
          <cell r="K116">
            <v>0</v>
          </cell>
          <cell r="L116" t="str">
            <v>Undefined</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row>
        <row r="117">
          <cell r="E117" t="str">
            <v/>
          </cell>
          <cell r="F117" t="str">
            <v>Consumer Products</v>
          </cell>
          <cell r="G117" t="str">
            <v/>
          </cell>
          <cell r="H117">
            <v>0</v>
          </cell>
          <cell r="I117">
            <v>0</v>
          </cell>
          <cell r="J117">
            <v>0</v>
          </cell>
          <cell r="K117">
            <v>0</v>
          </cell>
          <cell r="L117" t="str">
            <v>Undefined</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row>
        <row r="118">
          <cell r="E118" t="str">
            <v/>
          </cell>
          <cell r="F118" t="str">
            <v>Merchandise</v>
          </cell>
          <cell r="G118" t="str">
            <v/>
          </cell>
          <cell r="H118">
            <v>0</v>
          </cell>
          <cell r="I118">
            <v>0</v>
          </cell>
          <cell r="J118">
            <v>0</v>
          </cell>
          <cell r="K118">
            <v>0</v>
          </cell>
          <cell r="L118" t="str">
            <v>Undefined</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row>
        <row r="119">
          <cell r="E119" t="str">
            <v/>
          </cell>
          <cell r="F119" t="str">
            <v>Gifting</v>
          </cell>
          <cell r="G119" t="str">
            <v/>
          </cell>
          <cell r="H119">
            <v>0</v>
          </cell>
          <cell r="I119">
            <v>0</v>
          </cell>
          <cell r="J119">
            <v>0</v>
          </cell>
          <cell r="K119">
            <v>0</v>
          </cell>
          <cell r="L119" t="str">
            <v>Undefined</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row>
        <row r="120">
          <cell r="E120" t="str">
            <v>7028</v>
          </cell>
          <cell r="F120" t="str">
            <v>Ret Greeting Cards</v>
          </cell>
          <cell r="G120" t="str">
            <v>Non-postal Service</v>
          </cell>
          <cell r="H120">
            <v>0</v>
          </cell>
          <cell r="I120">
            <v>0</v>
          </cell>
          <cell r="J120">
            <v>0</v>
          </cell>
          <cell r="K120">
            <v>0</v>
          </cell>
          <cell r="L120" t="str">
            <v>Undefined</v>
          </cell>
          <cell r="N120" t="str">
            <v>7028</v>
          </cell>
          <cell r="O120">
            <v>53071.171083640103</v>
          </cell>
          <cell r="P120">
            <v>3169.8361580418987</v>
          </cell>
          <cell r="Q120">
            <v>2223.2859333648003</v>
          </cell>
          <cell r="R120">
            <v>0</v>
          </cell>
          <cell r="S120">
            <v>0</v>
          </cell>
          <cell r="T120">
            <v>625.20750702059968</v>
          </cell>
          <cell r="U120">
            <v>0</v>
          </cell>
          <cell r="V120">
            <v>0</v>
          </cell>
          <cell r="W120">
            <v>0</v>
          </cell>
          <cell r="X120">
            <v>0</v>
          </cell>
          <cell r="Y120">
            <v>0</v>
          </cell>
          <cell r="Z120">
            <v>41.504461249744338</v>
          </cell>
          <cell r="AA120">
            <v>0</v>
          </cell>
          <cell r="AB120">
            <v>0</v>
          </cell>
          <cell r="AC120">
            <v>0</v>
          </cell>
          <cell r="AD120">
            <v>0</v>
          </cell>
          <cell r="AE120">
            <v>0</v>
          </cell>
        </row>
        <row r="121">
          <cell r="E121" t="str">
            <v>7026</v>
          </cell>
          <cell r="F121" t="str">
            <v>Ret General Merchandise</v>
          </cell>
          <cell r="G121" t="str">
            <v>Non-postal Service</v>
          </cell>
          <cell r="H121">
            <v>0</v>
          </cell>
          <cell r="I121">
            <v>0</v>
          </cell>
          <cell r="J121">
            <v>0</v>
          </cell>
          <cell r="K121">
            <v>0</v>
          </cell>
          <cell r="L121" t="str">
            <v>Undefined</v>
          </cell>
          <cell r="N121" t="str">
            <v>7026</v>
          </cell>
          <cell r="O121">
            <v>443247.63962198992</v>
          </cell>
          <cell r="P121">
            <v>26473.851161019007</v>
          </cell>
          <cell r="Q121">
            <v>18568.448952350405</v>
          </cell>
          <cell r="R121">
            <v>0</v>
          </cell>
          <cell r="S121">
            <v>0</v>
          </cell>
          <cell r="T121">
            <v>2582.6157384603002</v>
          </cell>
          <cell r="U121">
            <v>0</v>
          </cell>
          <cell r="V121">
            <v>0</v>
          </cell>
          <cell r="W121">
            <v>0</v>
          </cell>
          <cell r="X121">
            <v>0</v>
          </cell>
          <cell r="Y121">
            <v>0</v>
          </cell>
          <cell r="Z121">
            <v>381.49910132989993</v>
          </cell>
          <cell r="AA121">
            <v>0</v>
          </cell>
          <cell r="AB121">
            <v>0</v>
          </cell>
          <cell r="AC121">
            <v>0</v>
          </cell>
          <cell r="AD121">
            <v>0</v>
          </cell>
          <cell r="AE121">
            <v>0</v>
          </cell>
        </row>
        <row r="122">
          <cell r="E122" t="str">
            <v/>
          </cell>
          <cell r="F122" t="str">
            <v>Packaging</v>
          </cell>
          <cell r="G122" t="str">
            <v/>
          </cell>
          <cell r="H122">
            <v>0</v>
          </cell>
          <cell r="I122">
            <v>0</v>
          </cell>
          <cell r="J122">
            <v>0</v>
          </cell>
          <cell r="K122">
            <v>0</v>
          </cell>
          <cell r="L122" t="str">
            <v>Undefined</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row>
        <row r="123">
          <cell r="E123" t="str">
            <v>7020</v>
          </cell>
          <cell r="F123" t="str">
            <v>Ret Postpak</v>
          </cell>
          <cell r="G123" t="str">
            <v>Non-postal Service</v>
          </cell>
          <cell r="H123">
            <v>0</v>
          </cell>
          <cell r="I123">
            <v>0</v>
          </cell>
          <cell r="J123">
            <v>0</v>
          </cell>
          <cell r="K123">
            <v>0</v>
          </cell>
          <cell r="L123" t="str">
            <v>Undefined</v>
          </cell>
          <cell r="N123" t="str">
            <v>7020</v>
          </cell>
          <cell r="O123">
            <v>272055.91631916619</v>
          </cell>
          <cell r="P123">
            <v>16247.8140014439</v>
          </cell>
          <cell r="Q123">
            <v>11396.026329603497</v>
          </cell>
          <cell r="R123">
            <v>0</v>
          </cell>
          <cell r="S123">
            <v>0</v>
          </cell>
          <cell r="T123">
            <v>4029.7670201280989</v>
          </cell>
          <cell r="U123">
            <v>0</v>
          </cell>
          <cell r="V123">
            <v>0</v>
          </cell>
          <cell r="W123">
            <v>0</v>
          </cell>
          <cell r="X123">
            <v>0</v>
          </cell>
          <cell r="Y123">
            <v>0</v>
          </cell>
          <cell r="Z123">
            <v>341.79711163820002</v>
          </cell>
          <cell r="AA123">
            <v>0</v>
          </cell>
          <cell r="AB123">
            <v>0</v>
          </cell>
          <cell r="AC123">
            <v>0</v>
          </cell>
          <cell r="AD123">
            <v>0</v>
          </cell>
          <cell r="AE123">
            <v>0</v>
          </cell>
        </row>
        <row r="124">
          <cell r="E124" t="str">
            <v/>
          </cell>
          <cell r="F124" t="str">
            <v>Stationery</v>
          </cell>
          <cell r="G124" t="str">
            <v/>
          </cell>
          <cell r="H124">
            <v>0</v>
          </cell>
          <cell r="I124">
            <v>0</v>
          </cell>
          <cell r="J124">
            <v>0</v>
          </cell>
          <cell r="K124">
            <v>0</v>
          </cell>
          <cell r="L124" t="str">
            <v>Undefined</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row>
        <row r="125">
          <cell r="E125" t="str">
            <v>7027</v>
          </cell>
          <cell r="F125" t="str">
            <v>Ret Stationery</v>
          </cell>
          <cell r="G125" t="str">
            <v>Non-postal Service</v>
          </cell>
          <cell r="H125">
            <v>0</v>
          </cell>
          <cell r="I125">
            <v>0</v>
          </cell>
          <cell r="J125">
            <v>0</v>
          </cell>
          <cell r="K125">
            <v>0</v>
          </cell>
          <cell r="L125" t="str">
            <v>Undefined</v>
          </cell>
          <cell r="N125" t="str">
            <v>7027</v>
          </cell>
          <cell r="O125">
            <v>572471.83951840806</v>
          </cell>
          <cell r="P125">
            <v>34192.538904042085</v>
          </cell>
          <cell r="Q125">
            <v>23982.246078724005</v>
          </cell>
          <cell r="R125">
            <v>0</v>
          </cell>
          <cell r="S125">
            <v>0</v>
          </cell>
          <cell r="T125">
            <v>3626.0348645932004</v>
          </cell>
          <cell r="U125">
            <v>0</v>
          </cell>
          <cell r="V125">
            <v>0</v>
          </cell>
          <cell r="W125">
            <v>0</v>
          </cell>
          <cell r="X125">
            <v>0</v>
          </cell>
          <cell r="Y125">
            <v>0</v>
          </cell>
          <cell r="Z125">
            <v>491.52531591309997</v>
          </cell>
          <cell r="AA125">
            <v>0</v>
          </cell>
          <cell r="AB125">
            <v>0</v>
          </cell>
          <cell r="AC125">
            <v>0</v>
          </cell>
          <cell r="AD125">
            <v>0</v>
          </cell>
          <cell r="AE125">
            <v>0</v>
          </cell>
        </row>
        <row r="126">
          <cell r="E126" t="str">
            <v/>
          </cell>
          <cell r="F126" t="str">
            <v>FMCG</v>
          </cell>
          <cell r="G126" t="str">
            <v/>
          </cell>
          <cell r="H126">
            <v>0</v>
          </cell>
          <cell r="I126">
            <v>0</v>
          </cell>
          <cell r="J126">
            <v>0</v>
          </cell>
          <cell r="K126">
            <v>0</v>
          </cell>
          <cell r="L126" t="str">
            <v>Undefined</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row>
        <row r="127">
          <cell r="E127" t="str">
            <v>8602</v>
          </cell>
          <cell r="F127" t="str">
            <v xml:space="preserve"> Ret Fmcg</v>
          </cell>
          <cell r="G127" t="str">
            <v>Non-postal Service</v>
          </cell>
          <cell r="H127">
            <v>0</v>
          </cell>
          <cell r="I127">
            <v>0</v>
          </cell>
          <cell r="J127">
            <v>0</v>
          </cell>
          <cell r="K127">
            <v>0</v>
          </cell>
          <cell r="L127" t="str">
            <v>Undefined</v>
          </cell>
          <cell r="N127" t="str">
            <v>8602</v>
          </cell>
          <cell r="O127">
            <v>138474.42053730134</v>
          </cell>
          <cell r="P127">
            <v>8270.9805981808968</v>
          </cell>
          <cell r="Q127">
            <v>5801.1688623748987</v>
          </cell>
          <cell r="R127">
            <v>0</v>
          </cell>
          <cell r="S127">
            <v>0</v>
          </cell>
          <cell r="T127">
            <v>2565.3736574315999</v>
          </cell>
          <cell r="U127">
            <v>0</v>
          </cell>
          <cell r="V127">
            <v>0</v>
          </cell>
          <cell r="W127">
            <v>0</v>
          </cell>
          <cell r="X127">
            <v>0</v>
          </cell>
          <cell r="Y127">
            <v>0</v>
          </cell>
          <cell r="Z127">
            <v>96.52817694220002</v>
          </cell>
          <cell r="AA127">
            <v>0</v>
          </cell>
          <cell r="AB127">
            <v>0</v>
          </cell>
          <cell r="AC127">
            <v>0</v>
          </cell>
          <cell r="AD127">
            <v>0</v>
          </cell>
          <cell r="AE127">
            <v>0</v>
          </cell>
        </row>
        <row r="128">
          <cell r="E128" t="str">
            <v/>
          </cell>
          <cell r="F128" t="str">
            <v>Telecommunication</v>
          </cell>
          <cell r="G128" t="str">
            <v/>
          </cell>
          <cell r="H128">
            <v>0</v>
          </cell>
          <cell r="I128">
            <v>0</v>
          </cell>
          <cell r="J128">
            <v>0</v>
          </cell>
          <cell r="K128">
            <v>0</v>
          </cell>
          <cell r="L128" t="str">
            <v>Undefined</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row>
        <row r="129">
          <cell r="E129" t="str">
            <v>6010</v>
          </cell>
          <cell r="F129" t="str">
            <v>Els Fax Post</v>
          </cell>
          <cell r="G129" t="str">
            <v>Non-postal Service</v>
          </cell>
          <cell r="H129">
            <v>0</v>
          </cell>
          <cell r="I129">
            <v>0</v>
          </cell>
          <cell r="J129">
            <v>0</v>
          </cell>
          <cell r="K129">
            <v>0</v>
          </cell>
          <cell r="L129" t="str">
            <v>Undefined</v>
          </cell>
          <cell r="N129" t="str">
            <v>6010</v>
          </cell>
          <cell r="O129">
            <v>1719.2066165632</v>
          </cell>
          <cell r="P129">
            <v>102.68701262319993</v>
          </cell>
          <cell r="Q129">
            <v>72.023467245199981</v>
          </cell>
          <cell r="R129">
            <v>0</v>
          </cell>
          <cell r="S129">
            <v>0</v>
          </cell>
          <cell r="T129">
            <v>109.004402331908</v>
          </cell>
          <cell r="U129">
            <v>0</v>
          </cell>
          <cell r="V129">
            <v>0</v>
          </cell>
          <cell r="W129">
            <v>0</v>
          </cell>
          <cell r="X129">
            <v>0</v>
          </cell>
          <cell r="Y129">
            <v>0</v>
          </cell>
          <cell r="Z129">
            <v>1.7630286762903389</v>
          </cell>
          <cell r="AA129">
            <v>0</v>
          </cell>
          <cell r="AB129">
            <v>0</v>
          </cell>
          <cell r="AC129">
            <v>0</v>
          </cell>
          <cell r="AD129">
            <v>0</v>
          </cell>
          <cell r="AE129">
            <v>0</v>
          </cell>
        </row>
        <row r="130">
          <cell r="E130" t="str">
            <v>7029</v>
          </cell>
          <cell r="F130" t="str">
            <v>Ret Telephony</v>
          </cell>
          <cell r="G130" t="str">
            <v>Non-postal Service</v>
          </cell>
          <cell r="H130">
            <v>0</v>
          </cell>
          <cell r="I130">
            <v>0</v>
          </cell>
          <cell r="J130">
            <v>0</v>
          </cell>
          <cell r="K130">
            <v>0</v>
          </cell>
          <cell r="L130" t="str">
            <v>Undefined</v>
          </cell>
          <cell r="N130" t="str">
            <v>7029</v>
          </cell>
          <cell r="O130">
            <v>287286.37876984203</v>
          </cell>
          <cell r="P130">
            <v>17159.012419546205</v>
          </cell>
          <cell r="Q130">
            <v>12035.130221473197</v>
          </cell>
          <cell r="R130">
            <v>0</v>
          </cell>
          <cell r="S130">
            <v>0</v>
          </cell>
          <cell r="T130">
            <v>1545.7026216768002</v>
          </cell>
          <cell r="U130">
            <v>0</v>
          </cell>
          <cell r="V130">
            <v>0</v>
          </cell>
          <cell r="W130">
            <v>0</v>
          </cell>
          <cell r="X130">
            <v>0</v>
          </cell>
          <cell r="Y130">
            <v>0</v>
          </cell>
          <cell r="Z130">
            <v>237.27349200980004</v>
          </cell>
          <cell r="AA130">
            <v>0</v>
          </cell>
          <cell r="AB130">
            <v>0</v>
          </cell>
          <cell r="AC130">
            <v>0</v>
          </cell>
          <cell r="AD130">
            <v>0</v>
          </cell>
          <cell r="AE130">
            <v>0</v>
          </cell>
        </row>
        <row r="131">
          <cell r="E131" t="str">
            <v>7023</v>
          </cell>
          <cell r="F131" t="str">
            <v>Ret Retail Services</v>
          </cell>
          <cell r="G131" t="str">
            <v>Non-postal Service</v>
          </cell>
          <cell r="H131">
            <v>0</v>
          </cell>
          <cell r="I131">
            <v>0</v>
          </cell>
          <cell r="J131">
            <v>0</v>
          </cell>
          <cell r="K131">
            <v>0</v>
          </cell>
          <cell r="L131" t="str">
            <v>Undefined</v>
          </cell>
          <cell r="N131" t="str">
            <v>7023</v>
          </cell>
          <cell r="O131">
            <v>76930.412676193009</v>
          </cell>
          <cell r="P131">
            <v>4594.5264967085004</v>
          </cell>
          <cell r="Q131">
            <v>3222.5470406689005</v>
          </cell>
          <cell r="R131">
            <v>0</v>
          </cell>
          <cell r="S131">
            <v>0</v>
          </cell>
          <cell r="T131">
            <v>439.89198274680001</v>
          </cell>
          <cell r="U131">
            <v>0</v>
          </cell>
          <cell r="V131">
            <v>0</v>
          </cell>
          <cell r="W131">
            <v>0</v>
          </cell>
          <cell r="X131">
            <v>0</v>
          </cell>
          <cell r="Y131">
            <v>0</v>
          </cell>
          <cell r="Z131">
            <v>90.283808659630608</v>
          </cell>
          <cell r="AA131">
            <v>0</v>
          </cell>
          <cell r="AB131">
            <v>0</v>
          </cell>
          <cell r="AC131">
            <v>0</v>
          </cell>
          <cell r="AD131">
            <v>0</v>
          </cell>
          <cell r="AE131">
            <v>0</v>
          </cell>
        </row>
        <row r="132">
          <cell r="E132" t="str">
            <v/>
          </cell>
          <cell r="F132" t="str">
            <v>Philatelic</v>
          </cell>
          <cell r="G132" t="str">
            <v/>
          </cell>
          <cell r="H132">
            <v>0</v>
          </cell>
          <cell r="I132">
            <v>0</v>
          </cell>
          <cell r="J132">
            <v>0</v>
          </cell>
          <cell r="K132">
            <v>0</v>
          </cell>
          <cell r="L132" t="str">
            <v>Undefined</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row>
        <row r="133">
          <cell r="E133" t="str">
            <v>7010</v>
          </cell>
          <cell r="F133" t="str">
            <v>Ret Philatelic</v>
          </cell>
          <cell r="G133" t="str">
            <v>Non-postal Service</v>
          </cell>
          <cell r="H133">
            <v>0</v>
          </cell>
          <cell r="I133">
            <v>0</v>
          </cell>
          <cell r="J133">
            <v>0</v>
          </cell>
          <cell r="K133">
            <v>0</v>
          </cell>
          <cell r="L133" t="str">
            <v>Undefined</v>
          </cell>
          <cell r="N133" t="str">
            <v>7010</v>
          </cell>
          <cell r="O133">
            <v>291172.31374522613</v>
          </cell>
          <cell r="P133">
            <v>17390.469631112108</v>
          </cell>
          <cell r="Q133">
            <v>12197.471597264303</v>
          </cell>
          <cell r="R133">
            <v>0</v>
          </cell>
          <cell r="S133">
            <v>0</v>
          </cell>
          <cell r="T133">
            <v>12455.521948797801</v>
          </cell>
          <cell r="U133">
            <v>0</v>
          </cell>
          <cell r="V133">
            <v>0</v>
          </cell>
          <cell r="W133">
            <v>0</v>
          </cell>
          <cell r="X133">
            <v>0</v>
          </cell>
          <cell r="Y133">
            <v>0</v>
          </cell>
          <cell r="Z133">
            <v>274.42371111250003</v>
          </cell>
          <cell r="AA133">
            <v>0</v>
          </cell>
          <cell r="AB133">
            <v>0</v>
          </cell>
          <cell r="AC133">
            <v>0</v>
          </cell>
          <cell r="AD133">
            <v>0</v>
          </cell>
          <cell r="AE133">
            <v>0</v>
          </cell>
        </row>
        <row r="134">
          <cell r="E134" t="str">
            <v/>
          </cell>
          <cell r="F134" t="str">
            <v>Receiver Solutions</v>
          </cell>
          <cell r="G134" t="str">
            <v/>
          </cell>
          <cell r="H134">
            <v>0</v>
          </cell>
          <cell r="I134">
            <v>0</v>
          </cell>
          <cell r="J134">
            <v>0</v>
          </cell>
          <cell r="K134">
            <v>0</v>
          </cell>
          <cell r="L134" t="str">
            <v>Undefined</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row>
        <row r="135">
          <cell r="E135" t="str">
            <v/>
          </cell>
          <cell r="F135" t="str">
            <v>Private Boxes and Bags</v>
          </cell>
          <cell r="G135" t="str">
            <v/>
          </cell>
          <cell r="H135">
            <v>0</v>
          </cell>
          <cell r="I135">
            <v>0</v>
          </cell>
          <cell r="J135">
            <v>0</v>
          </cell>
          <cell r="K135">
            <v>0</v>
          </cell>
          <cell r="L135" t="str">
            <v>Undefined</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row>
        <row r="136">
          <cell r="E136" t="str">
            <v>5020</v>
          </cell>
          <cell r="F136" t="str">
            <v>Ret Private Boxes&amp;bags</v>
          </cell>
          <cell r="G136" t="str">
            <v>Non-postal Service</v>
          </cell>
          <cell r="H136">
            <v>0</v>
          </cell>
          <cell r="I136">
            <v>0</v>
          </cell>
          <cell r="J136">
            <v>0</v>
          </cell>
          <cell r="K136">
            <v>0</v>
          </cell>
          <cell r="L136" t="str">
            <v>Undefined</v>
          </cell>
          <cell r="N136" t="str">
            <v>5020</v>
          </cell>
          <cell r="O136">
            <v>552925.5673509842</v>
          </cell>
          <cell r="P136">
            <v>33023.472847520898</v>
          </cell>
          <cell r="Q136">
            <v>23162.276847302808</v>
          </cell>
          <cell r="R136">
            <v>0</v>
          </cell>
          <cell r="S136">
            <v>0</v>
          </cell>
          <cell r="T136">
            <v>26019.469085678804</v>
          </cell>
          <cell r="U136">
            <v>0</v>
          </cell>
          <cell r="V136">
            <v>0</v>
          </cell>
          <cell r="W136">
            <v>0</v>
          </cell>
          <cell r="X136">
            <v>0</v>
          </cell>
          <cell r="Y136">
            <v>0</v>
          </cell>
          <cell r="Z136">
            <v>588.75742871620014</v>
          </cell>
          <cell r="AA136">
            <v>0</v>
          </cell>
          <cell r="AB136">
            <v>0</v>
          </cell>
          <cell r="AC136">
            <v>0</v>
          </cell>
          <cell r="AD136">
            <v>0</v>
          </cell>
          <cell r="AE136">
            <v>0</v>
          </cell>
        </row>
        <row r="137">
          <cell r="E137" t="str">
            <v/>
          </cell>
          <cell r="F137" t="str">
            <v>Parcel Lockers</v>
          </cell>
          <cell r="G137" t="str">
            <v/>
          </cell>
          <cell r="H137">
            <v>0</v>
          </cell>
          <cell r="I137">
            <v>0</v>
          </cell>
          <cell r="J137">
            <v>0</v>
          </cell>
          <cell r="K137">
            <v>0</v>
          </cell>
          <cell r="L137" t="str">
            <v>Undefined</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row>
        <row r="138">
          <cell r="E138" t="str">
            <v>5021</v>
          </cell>
          <cell r="F138" t="str">
            <v>Parcel Lockers</v>
          </cell>
          <cell r="G138" t="str">
            <v>Non-postal Service</v>
          </cell>
          <cell r="H138">
            <v>0</v>
          </cell>
          <cell r="I138">
            <v>0</v>
          </cell>
          <cell r="J138">
            <v>0</v>
          </cell>
          <cell r="K138">
            <v>0</v>
          </cell>
          <cell r="L138" t="str">
            <v>Undefined</v>
          </cell>
          <cell r="N138" t="str">
            <v>5021</v>
          </cell>
          <cell r="O138">
            <v>24861.599034999999</v>
          </cell>
          <cell r="P138">
            <v>1484.9659775</v>
          </cell>
          <cell r="Q138">
            <v>1041.5377341000001</v>
          </cell>
          <cell r="R138">
            <v>0</v>
          </cell>
          <cell r="S138">
            <v>0</v>
          </cell>
          <cell r="T138">
            <v>88.355650631200007</v>
          </cell>
          <cell r="U138">
            <v>0</v>
          </cell>
          <cell r="V138">
            <v>0</v>
          </cell>
          <cell r="W138">
            <v>0</v>
          </cell>
          <cell r="X138">
            <v>0</v>
          </cell>
          <cell r="Y138">
            <v>0</v>
          </cell>
          <cell r="Z138">
            <v>11.307796031000001</v>
          </cell>
          <cell r="AA138">
            <v>0</v>
          </cell>
          <cell r="AB138">
            <v>0</v>
          </cell>
          <cell r="AC138">
            <v>0</v>
          </cell>
          <cell r="AD138">
            <v>0</v>
          </cell>
          <cell r="AE138">
            <v>0</v>
          </cell>
        </row>
        <row r="139">
          <cell r="E139" t="str">
            <v/>
          </cell>
          <cell r="F139" t="str">
            <v>Carding</v>
          </cell>
          <cell r="G139" t="str">
            <v/>
          </cell>
          <cell r="H139">
            <v>0</v>
          </cell>
          <cell r="I139">
            <v>0</v>
          </cell>
          <cell r="J139">
            <v>0</v>
          </cell>
          <cell r="K139">
            <v>0</v>
          </cell>
          <cell r="L139" t="str">
            <v>Undefined</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row>
        <row r="140">
          <cell r="E140" t="str">
            <v>8591</v>
          </cell>
          <cell r="F140" t="str">
            <v>Collection</v>
          </cell>
          <cell r="G140" t="str">
            <v>Non-postal Service</v>
          </cell>
          <cell r="H140">
            <v>0</v>
          </cell>
          <cell r="I140">
            <v>0</v>
          </cell>
          <cell r="J140">
            <v>0</v>
          </cell>
          <cell r="K140">
            <v>0</v>
          </cell>
          <cell r="L140" t="str">
            <v>Undefined</v>
          </cell>
          <cell r="N140" t="str">
            <v>8591</v>
          </cell>
          <cell r="O140" t="str">
            <v/>
          </cell>
          <cell r="P140" t="str">
            <v/>
          </cell>
          <cell r="Q140" t="str">
            <v/>
          </cell>
          <cell r="R140">
            <v>0</v>
          </cell>
          <cell r="S140">
            <v>0</v>
          </cell>
          <cell r="T140">
            <v>0.15267610819999999</v>
          </cell>
          <cell r="U140">
            <v>0</v>
          </cell>
          <cell r="V140">
            <v>0</v>
          </cell>
          <cell r="W140">
            <v>0</v>
          </cell>
          <cell r="X140">
            <v>0</v>
          </cell>
          <cell r="Y140">
            <v>0</v>
          </cell>
          <cell r="Z140">
            <v>1.24579663E-2</v>
          </cell>
          <cell r="AA140">
            <v>0</v>
          </cell>
          <cell r="AB140">
            <v>0</v>
          </cell>
          <cell r="AC140">
            <v>0</v>
          </cell>
          <cell r="AD140">
            <v>0</v>
          </cell>
          <cell r="AE140">
            <v>0</v>
          </cell>
        </row>
        <row r="141">
          <cell r="E141" t="str">
            <v>8570</v>
          </cell>
          <cell r="F141" t="str">
            <v>Carding &amp; Delivery</v>
          </cell>
          <cell r="G141" t="str">
            <v>Non-postal Service</v>
          </cell>
          <cell r="H141">
            <v>0</v>
          </cell>
          <cell r="I141">
            <v>0</v>
          </cell>
          <cell r="J141">
            <v>0</v>
          </cell>
          <cell r="K141">
            <v>0</v>
          </cell>
          <cell r="L141" t="str">
            <v>Undefined</v>
          </cell>
          <cell r="N141" t="str">
            <v>8570</v>
          </cell>
          <cell r="O141">
            <v>61870.239088795999</v>
          </cell>
          <cell r="P141">
            <v>3695.4662464207008</v>
          </cell>
          <cell r="Q141">
            <v>2591.9567173978007</v>
          </cell>
          <cell r="R141">
            <v>0</v>
          </cell>
          <cell r="S141">
            <v>0</v>
          </cell>
          <cell r="T141">
            <v>4026.5871250591322</v>
          </cell>
          <cell r="U141">
            <v>0</v>
          </cell>
          <cell r="V141">
            <v>0</v>
          </cell>
          <cell r="W141">
            <v>0</v>
          </cell>
          <cell r="X141">
            <v>0</v>
          </cell>
          <cell r="Y141">
            <v>0</v>
          </cell>
          <cell r="Z141">
            <v>51.483205669187718</v>
          </cell>
          <cell r="AA141">
            <v>0</v>
          </cell>
          <cell r="AB141">
            <v>0</v>
          </cell>
          <cell r="AC141">
            <v>0</v>
          </cell>
          <cell r="AD141">
            <v>0</v>
          </cell>
          <cell r="AE141">
            <v>0</v>
          </cell>
        </row>
        <row r="142">
          <cell r="E142" t="str">
            <v/>
          </cell>
          <cell r="F142" t="str">
            <v>MyPost Consumer</v>
          </cell>
          <cell r="G142" t="str">
            <v/>
          </cell>
          <cell r="H142">
            <v>0</v>
          </cell>
          <cell r="I142">
            <v>0</v>
          </cell>
          <cell r="J142">
            <v>0</v>
          </cell>
          <cell r="K142">
            <v>0</v>
          </cell>
          <cell r="L142" t="str">
            <v>Undefined</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row>
        <row r="143">
          <cell r="E143" t="str">
            <v>8603</v>
          </cell>
          <cell r="F143" t="str">
            <v>Mypost Consumer</v>
          </cell>
          <cell r="G143" t="str">
            <v>Non-postal Service</v>
          </cell>
          <cell r="H143">
            <v>0</v>
          </cell>
          <cell r="I143">
            <v>0</v>
          </cell>
          <cell r="J143">
            <v>0</v>
          </cell>
          <cell r="K143">
            <v>0</v>
          </cell>
          <cell r="L143" t="str">
            <v>Undefined</v>
          </cell>
          <cell r="N143" t="str">
            <v>8603</v>
          </cell>
          <cell r="O143">
            <v>20455.169445551208</v>
          </cell>
          <cell r="P143">
            <v>1221.7730101770996</v>
          </cell>
          <cell r="Q143">
            <v>856.93727115540037</v>
          </cell>
          <cell r="R143">
            <v>0</v>
          </cell>
          <cell r="S143">
            <v>0</v>
          </cell>
          <cell r="T143">
            <v>71.886045451401188</v>
          </cell>
          <cell r="U143">
            <v>0</v>
          </cell>
          <cell r="V143">
            <v>0</v>
          </cell>
          <cell r="W143">
            <v>0</v>
          </cell>
          <cell r="X143">
            <v>0</v>
          </cell>
          <cell r="Y143">
            <v>0</v>
          </cell>
          <cell r="Z143">
            <v>12.829381745128101</v>
          </cell>
          <cell r="AA143">
            <v>0</v>
          </cell>
          <cell r="AB143">
            <v>0</v>
          </cell>
          <cell r="AC143">
            <v>0</v>
          </cell>
          <cell r="AD143">
            <v>0</v>
          </cell>
          <cell r="AE143">
            <v>0</v>
          </cell>
        </row>
        <row r="144">
          <cell r="E144" t="str">
            <v/>
          </cell>
          <cell r="F144" t="str">
            <v>Small Business</v>
          </cell>
          <cell r="G144" t="str">
            <v/>
          </cell>
          <cell r="H144">
            <v>0</v>
          </cell>
          <cell r="I144">
            <v>0</v>
          </cell>
          <cell r="J144">
            <v>0</v>
          </cell>
          <cell r="K144">
            <v>0</v>
          </cell>
          <cell r="L144" t="str">
            <v>Undefined</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row>
        <row r="145">
          <cell r="E145" t="str">
            <v>8604</v>
          </cell>
          <cell r="F145" t="str">
            <v>Mypost Small Business</v>
          </cell>
          <cell r="G145" t="str">
            <v>Non-postal Service</v>
          </cell>
          <cell r="H145">
            <v>0</v>
          </cell>
          <cell r="I145">
            <v>0</v>
          </cell>
          <cell r="J145">
            <v>0</v>
          </cell>
          <cell r="K145">
            <v>0</v>
          </cell>
          <cell r="L145" t="str">
            <v>Undefined</v>
          </cell>
          <cell r="N145" t="str">
            <v>8604</v>
          </cell>
          <cell r="O145">
            <v>13760.53006904</v>
          </cell>
          <cell r="P145">
            <v>821.90686754600006</v>
          </cell>
          <cell r="Q145">
            <v>576.47584481499996</v>
          </cell>
          <cell r="R145">
            <v>0</v>
          </cell>
          <cell r="S145">
            <v>0</v>
          </cell>
          <cell r="T145">
            <v>53.664622039000008</v>
          </cell>
          <cell r="U145">
            <v>0</v>
          </cell>
          <cell r="V145">
            <v>0</v>
          </cell>
          <cell r="W145">
            <v>0</v>
          </cell>
          <cell r="X145">
            <v>0</v>
          </cell>
          <cell r="Y145">
            <v>0</v>
          </cell>
          <cell r="Z145">
            <v>7.3558412070000001</v>
          </cell>
          <cell r="AA145">
            <v>0</v>
          </cell>
          <cell r="AB145">
            <v>0</v>
          </cell>
          <cell r="AC145">
            <v>0</v>
          </cell>
          <cell r="AD145">
            <v>0</v>
          </cell>
          <cell r="AE145">
            <v>0</v>
          </cell>
        </row>
        <row r="146">
          <cell r="E146" t="str">
            <v/>
          </cell>
          <cell r="F146" t="str">
            <v>Trusted eCommerce Solutions</v>
          </cell>
          <cell r="G146" t="str">
            <v/>
          </cell>
          <cell r="H146">
            <v>0</v>
          </cell>
          <cell r="I146">
            <v>0</v>
          </cell>
          <cell r="J146">
            <v>0</v>
          </cell>
          <cell r="K146">
            <v>0</v>
          </cell>
          <cell r="L146" t="str">
            <v>Undefined</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row>
        <row r="147">
          <cell r="E147" t="str">
            <v/>
          </cell>
          <cell r="F147" t="str">
            <v>Financial Services</v>
          </cell>
          <cell r="G147" t="str">
            <v/>
          </cell>
          <cell r="H147">
            <v>0</v>
          </cell>
          <cell r="I147">
            <v>0</v>
          </cell>
          <cell r="J147">
            <v>0</v>
          </cell>
          <cell r="K147">
            <v>0</v>
          </cell>
          <cell r="L147" t="str">
            <v>Undefined</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row>
        <row r="148">
          <cell r="E148" t="str">
            <v/>
          </cell>
          <cell r="F148" t="str">
            <v>Financial Products</v>
          </cell>
          <cell r="G148" t="str">
            <v/>
          </cell>
          <cell r="H148">
            <v>0</v>
          </cell>
          <cell r="I148">
            <v>0</v>
          </cell>
          <cell r="J148">
            <v>0</v>
          </cell>
          <cell r="K148">
            <v>0</v>
          </cell>
          <cell r="L148" t="str">
            <v>Undefined</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row>
        <row r="149">
          <cell r="E149" t="str">
            <v/>
          </cell>
          <cell r="F149" t="str">
            <v>Cards</v>
          </cell>
          <cell r="G149" t="str">
            <v/>
          </cell>
          <cell r="H149">
            <v>0</v>
          </cell>
          <cell r="I149">
            <v>0</v>
          </cell>
          <cell r="J149">
            <v>0</v>
          </cell>
          <cell r="K149">
            <v>0</v>
          </cell>
          <cell r="L149" t="str">
            <v>Undefined</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row>
        <row r="150">
          <cell r="E150" t="str">
            <v>5147</v>
          </cell>
          <cell r="F150" t="str">
            <v>Digital - Cards</v>
          </cell>
          <cell r="G150" t="str">
            <v>Non-postal Service</v>
          </cell>
          <cell r="H150">
            <v>0</v>
          </cell>
          <cell r="I150">
            <v>0</v>
          </cell>
          <cell r="J150">
            <v>0</v>
          </cell>
          <cell r="K150">
            <v>0</v>
          </cell>
          <cell r="L150" t="str">
            <v>Undefined</v>
          </cell>
          <cell r="N150" t="str">
            <v>5147</v>
          </cell>
          <cell r="O150">
            <v>127523.15028862302</v>
          </cell>
          <cell r="P150">
            <v>7616.8688608375996</v>
          </cell>
          <cell r="Q150">
            <v>5342.3825555080002</v>
          </cell>
          <cell r="R150">
            <v>0</v>
          </cell>
          <cell r="S150">
            <v>0</v>
          </cell>
          <cell r="T150">
            <v>380.82771591440002</v>
          </cell>
          <cell r="U150">
            <v>0</v>
          </cell>
          <cell r="V150">
            <v>0</v>
          </cell>
          <cell r="W150">
            <v>0</v>
          </cell>
          <cell r="X150">
            <v>0</v>
          </cell>
          <cell r="Y150">
            <v>0</v>
          </cell>
          <cell r="Z150">
            <v>83.7749605761</v>
          </cell>
          <cell r="AA150">
            <v>0</v>
          </cell>
          <cell r="AB150">
            <v>0</v>
          </cell>
          <cell r="AC150">
            <v>0</v>
          </cell>
          <cell r="AD150">
            <v>0</v>
          </cell>
          <cell r="AE150">
            <v>0</v>
          </cell>
        </row>
        <row r="151">
          <cell r="E151" t="str">
            <v>5148</v>
          </cell>
          <cell r="F151" t="str">
            <v>Physical - Cards</v>
          </cell>
          <cell r="G151" t="str">
            <v>Non-postal Service</v>
          </cell>
          <cell r="H151">
            <v>0</v>
          </cell>
          <cell r="I151">
            <v>0</v>
          </cell>
          <cell r="J151">
            <v>0</v>
          </cell>
          <cell r="K151">
            <v>0</v>
          </cell>
          <cell r="L151" t="str">
            <v>Undefined</v>
          </cell>
          <cell r="N151" t="str">
            <v>5148</v>
          </cell>
          <cell r="O151">
            <v>210128.56316898353</v>
          </cell>
          <cell r="P151">
            <v>12550.583511027602</v>
          </cell>
          <cell r="Q151">
            <v>8802.8321921598999</v>
          </cell>
          <cell r="R151">
            <v>0</v>
          </cell>
          <cell r="S151">
            <v>0</v>
          </cell>
          <cell r="T151">
            <v>1742.1437297849873</v>
          </cell>
          <cell r="U151">
            <v>0</v>
          </cell>
          <cell r="V151">
            <v>0</v>
          </cell>
          <cell r="W151">
            <v>0</v>
          </cell>
          <cell r="X151">
            <v>0</v>
          </cell>
          <cell r="Y151">
            <v>0</v>
          </cell>
          <cell r="Z151">
            <v>172.07898356059115</v>
          </cell>
          <cell r="AA151">
            <v>0</v>
          </cell>
          <cell r="AB151">
            <v>0</v>
          </cell>
          <cell r="AC151">
            <v>0</v>
          </cell>
          <cell r="AD151">
            <v>0</v>
          </cell>
          <cell r="AE151">
            <v>0</v>
          </cell>
        </row>
        <row r="152">
          <cell r="E152" t="str">
            <v/>
          </cell>
          <cell r="F152" t="str">
            <v>Insurance</v>
          </cell>
          <cell r="G152" t="str">
            <v/>
          </cell>
          <cell r="H152">
            <v>0</v>
          </cell>
          <cell r="I152">
            <v>0</v>
          </cell>
          <cell r="J152">
            <v>0</v>
          </cell>
          <cell r="K152">
            <v>0</v>
          </cell>
          <cell r="L152" t="str">
            <v>Undefined</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row>
        <row r="153">
          <cell r="E153" t="str">
            <v>5149</v>
          </cell>
          <cell r="F153" t="str">
            <v>Digital - Insurance</v>
          </cell>
          <cell r="G153" t="str">
            <v>Non-postal Service</v>
          </cell>
          <cell r="H153">
            <v>0</v>
          </cell>
          <cell r="I153">
            <v>0</v>
          </cell>
          <cell r="J153">
            <v>0</v>
          </cell>
          <cell r="K153">
            <v>0</v>
          </cell>
          <cell r="L153" t="str">
            <v>Undefined</v>
          </cell>
          <cell r="N153" t="str">
            <v>5149</v>
          </cell>
          <cell r="O153">
            <v>13888.842911543701</v>
          </cell>
          <cell r="P153">
            <v>829.57090416839992</v>
          </cell>
          <cell r="Q153">
            <v>581.85131029920001</v>
          </cell>
          <cell r="R153">
            <v>0</v>
          </cell>
          <cell r="S153">
            <v>0</v>
          </cell>
          <cell r="T153">
            <v>44.803768564700007</v>
          </cell>
          <cell r="U153">
            <v>0</v>
          </cell>
          <cell r="V153">
            <v>0</v>
          </cell>
          <cell r="W153">
            <v>0</v>
          </cell>
          <cell r="X153">
            <v>0</v>
          </cell>
          <cell r="Y153">
            <v>0</v>
          </cell>
          <cell r="Z153">
            <v>10.687437918399997</v>
          </cell>
          <cell r="AA153">
            <v>0</v>
          </cell>
          <cell r="AB153">
            <v>0</v>
          </cell>
          <cell r="AC153">
            <v>0</v>
          </cell>
          <cell r="AD153">
            <v>0</v>
          </cell>
          <cell r="AE153">
            <v>0</v>
          </cell>
        </row>
        <row r="154">
          <cell r="E154" t="str">
            <v>5150</v>
          </cell>
          <cell r="F154" t="str">
            <v>Physical - Insurance</v>
          </cell>
          <cell r="G154" t="str">
            <v>Non-postal Service</v>
          </cell>
          <cell r="H154">
            <v>0</v>
          </cell>
          <cell r="I154">
            <v>0</v>
          </cell>
          <cell r="J154">
            <v>0</v>
          </cell>
          <cell r="K154">
            <v>0</v>
          </cell>
          <cell r="L154" t="str">
            <v>Undefined</v>
          </cell>
          <cell r="N154" t="str">
            <v>5150</v>
          </cell>
          <cell r="O154">
            <v>16156.111708911303</v>
          </cell>
          <cell r="P154">
            <v>964.94862986379997</v>
          </cell>
          <cell r="Q154">
            <v>676.80366054720014</v>
          </cell>
          <cell r="R154">
            <v>0</v>
          </cell>
          <cell r="S154">
            <v>0</v>
          </cell>
          <cell r="T154">
            <v>110.52757942542867</v>
          </cell>
          <cell r="U154">
            <v>0</v>
          </cell>
          <cell r="V154">
            <v>0</v>
          </cell>
          <cell r="W154">
            <v>0</v>
          </cell>
          <cell r="X154">
            <v>0</v>
          </cell>
          <cell r="Y154">
            <v>0</v>
          </cell>
          <cell r="Z154">
            <v>16.413601786780792</v>
          </cell>
          <cell r="AA154">
            <v>0</v>
          </cell>
          <cell r="AB154">
            <v>0</v>
          </cell>
          <cell r="AC154">
            <v>0</v>
          </cell>
          <cell r="AD154">
            <v>0</v>
          </cell>
          <cell r="AE154">
            <v>0</v>
          </cell>
        </row>
        <row r="155">
          <cell r="E155" t="str">
            <v/>
          </cell>
          <cell r="F155" t="str">
            <v>Banking</v>
          </cell>
          <cell r="G155" t="str">
            <v/>
          </cell>
          <cell r="H155">
            <v>0</v>
          </cell>
          <cell r="I155">
            <v>0</v>
          </cell>
          <cell r="J155">
            <v>0</v>
          </cell>
          <cell r="K155">
            <v>0</v>
          </cell>
          <cell r="L155" t="str">
            <v>Undefined</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row>
        <row r="156">
          <cell r="E156" t="str">
            <v>5154</v>
          </cell>
          <cell r="F156" t="str">
            <v>Physical - Banking</v>
          </cell>
          <cell r="G156" t="str">
            <v>Non-postal Service</v>
          </cell>
          <cell r="H156">
            <v>0</v>
          </cell>
          <cell r="I156">
            <v>0</v>
          </cell>
          <cell r="J156">
            <v>0</v>
          </cell>
          <cell r="K156">
            <v>0</v>
          </cell>
          <cell r="L156" t="str">
            <v>Undefined</v>
          </cell>
          <cell r="N156" t="str">
            <v>5154</v>
          </cell>
          <cell r="O156">
            <v>274795.72973585606</v>
          </cell>
          <cell r="P156">
            <v>16410.878721203604</v>
          </cell>
          <cell r="Q156">
            <v>11510.3980131301</v>
          </cell>
          <cell r="R156">
            <v>0</v>
          </cell>
          <cell r="S156">
            <v>0</v>
          </cell>
          <cell r="T156">
            <v>3380.9454245049001</v>
          </cell>
          <cell r="U156">
            <v>0</v>
          </cell>
          <cell r="V156">
            <v>0</v>
          </cell>
          <cell r="W156">
            <v>0</v>
          </cell>
          <cell r="X156">
            <v>0</v>
          </cell>
          <cell r="Y156">
            <v>0</v>
          </cell>
          <cell r="Z156">
            <v>1144.9158656676</v>
          </cell>
          <cell r="AA156">
            <v>0</v>
          </cell>
          <cell r="AB156">
            <v>0</v>
          </cell>
          <cell r="AC156">
            <v>0</v>
          </cell>
          <cell r="AD156">
            <v>0</v>
          </cell>
          <cell r="AE156">
            <v>0</v>
          </cell>
        </row>
        <row r="157">
          <cell r="E157" t="str">
            <v/>
          </cell>
          <cell r="F157" t="str">
            <v>Cash Services</v>
          </cell>
          <cell r="G157" t="str">
            <v/>
          </cell>
          <cell r="H157">
            <v>0</v>
          </cell>
          <cell r="I157">
            <v>0</v>
          </cell>
          <cell r="J157">
            <v>0</v>
          </cell>
          <cell r="K157">
            <v>0</v>
          </cell>
          <cell r="L157" t="str">
            <v>Undefined</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row>
        <row r="158">
          <cell r="E158" t="str">
            <v/>
          </cell>
          <cell r="F158" t="str">
            <v>Cash</v>
          </cell>
          <cell r="G158" t="str">
            <v/>
          </cell>
          <cell r="H158">
            <v>0</v>
          </cell>
          <cell r="I158">
            <v>0</v>
          </cell>
          <cell r="J158">
            <v>0</v>
          </cell>
          <cell r="K158">
            <v>0</v>
          </cell>
          <cell r="L158" t="str">
            <v>Undefined</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row>
        <row r="159">
          <cell r="E159" t="str">
            <v>5151</v>
          </cell>
          <cell r="F159" t="str">
            <v>Digital - Cash Services</v>
          </cell>
          <cell r="G159" t="str">
            <v>Non-postal Service</v>
          </cell>
          <cell r="H159">
            <v>0</v>
          </cell>
          <cell r="I159">
            <v>0</v>
          </cell>
          <cell r="J159">
            <v>0</v>
          </cell>
          <cell r="K159">
            <v>0</v>
          </cell>
          <cell r="L159" t="str">
            <v>Undefined</v>
          </cell>
          <cell r="N159" t="str">
            <v>5151</v>
          </cell>
          <cell r="O159">
            <v>3778.1193596307003</v>
          </cell>
          <cell r="P159">
            <v>225.66443534769999</v>
          </cell>
          <cell r="Q159">
            <v>158.27839034920001</v>
          </cell>
          <cell r="R159">
            <v>0</v>
          </cell>
          <cell r="S159">
            <v>0</v>
          </cell>
          <cell r="T159">
            <v>15.7002066029</v>
          </cell>
          <cell r="U159">
            <v>0</v>
          </cell>
          <cell r="V159">
            <v>0</v>
          </cell>
          <cell r="W159">
            <v>0</v>
          </cell>
          <cell r="X159">
            <v>0</v>
          </cell>
          <cell r="Y159">
            <v>0</v>
          </cell>
          <cell r="Z159">
            <v>4.6298296124</v>
          </cell>
          <cell r="AA159">
            <v>0</v>
          </cell>
          <cell r="AB159">
            <v>0</v>
          </cell>
          <cell r="AC159">
            <v>0</v>
          </cell>
          <cell r="AD159">
            <v>0</v>
          </cell>
          <cell r="AE159">
            <v>0</v>
          </cell>
        </row>
        <row r="160">
          <cell r="E160" t="str">
            <v>5152</v>
          </cell>
          <cell r="F160" t="str">
            <v>Physical - Cash Services</v>
          </cell>
          <cell r="G160" t="str">
            <v>Non-postal Service</v>
          </cell>
          <cell r="H160">
            <v>0</v>
          </cell>
          <cell r="I160">
            <v>0</v>
          </cell>
          <cell r="J160">
            <v>0</v>
          </cell>
          <cell r="K160">
            <v>0</v>
          </cell>
          <cell r="L160" t="str">
            <v>Undefined</v>
          </cell>
          <cell r="N160" t="str">
            <v>5152</v>
          </cell>
          <cell r="O160">
            <v>186689.62807589711</v>
          </cell>
          <cell r="P160">
            <v>11149.499529373001</v>
          </cell>
          <cell r="Q160">
            <v>7820.1283070717982</v>
          </cell>
          <cell r="R160">
            <v>0</v>
          </cell>
          <cell r="S160">
            <v>0</v>
          </cell>
          <cell r="T160">
            <v>6309.4649083025997</v>
          </cell>
          <cell r="U160">
            <v>0</v>
          </cell>
          <cell r="V160">
            <v>0</v>
          </cell>
          <cell r="W160">
            <v>0</v>
          </cell>
          <cell r="X160">
            <v>0</v>
          </cell>
          <cell r="Y160">
            <v>0</v>
          </cell>
          <cell r="Z160">
            <v>252.47414316960004</v>
          </cell>
          <cell r="AA160">
            <v>0</v>
          </cell>
          <cell r="AB160">
            <v>0</v>
          </cell>
          <cell r="AC160">
            <v>0</v>
          </cell>
          <cell r="AD160">
            <v>0</v>
          </cell>
          <cell r="AE160">
            <v>0</v>
          </cell>
        </row>
        <row r="161">
          <cell r="E161" t="str">
            <v/>
          </cell>
          <cell r="F161" t="str">
            <v>SMSF Gateway Services</v>
          </cell>
          <cell r="G161" t="str">
            <v/>
          </cell>
          <cell r="H161">
            <v>0</v>
          </cell>
          <cell r="I161">
            <v>0</v>
          </cell>
          <cell r="J161">
            <v>0</v>
          </cell>
          <cell r="K161">
            <v>0</v>
          </cell>
          <cell r="L161" t="str">
            <v>Undefined</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row>
        <row r="162">
          <cell r="E162" t="str">
            <v/>
          </cell>
          <cell r="F162" t="str">
            <v>SMSF Gateway</v>
          </cell>
          <cell r="G162" t="str">
            <v/>
          </cell>
          <cell r="H162">
            <v>0</v>
          </cell>
          <cell r="I162">
            <v>0</v>
          </cell>
          <cell r="J162">
            <v>0</v>
          </cell>
          <cell r="K162">
            <v>0</v>
          </cell>
          <cell r="L162" t="str">
            <v>Undefined</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row>
        <row r="163">
          <cell r="E163" t="str">
            <v>5155</v>
          </cell>
          <cell r="F163" t="str">
            <v>Digital - SMSF Gateway</v>
          </cell>
          <cell r="G163" t="str">
            <v>Non-postal Service</v>
          </cell>
          <cell r="H163">
            <v>0</v>
          </cell>
          <cell r="I163">
            <v>0</v>
          </cell>
          <cell r="J163">
            <v>0</v>
          </cell>
          <cell r="K163">
            <v>0</v>
          </cell>
          <cell r="L163" t="str">
            <v>Undefined</v>
          </cell>
          <cell r="N163" t="str">
            <v>5155</v>
          </cell>
          <cell r="O163">
            <v>4018.5162978533999</v>
          </cell>
          <cell r="P163">
            <v>240.02317686839999</v>
          </cell>
          <cell r="Q163">
            <v>168.3494433807</v>
          </cell>
          <cell r="R163">
            <v>0</v>
          </cell>
          <cell r="S163">
            <v>0</v>
          </cell>
          <cell r="T163">
            <v>59.0760265734</v>
          </cell>
          <cell r="U163">
            <v>0</v>
          </cell>
          <cell r="V163">
            <v>0</v>
          </cell>
          <cell r="W163">
            <v>0</v>
          </cell>
          <cell r="X163">
            <v>0</v>
          </cell>
          <cell r="Y163">
            <v>0</v>
          </cell>
          <cell r="Z163">
            <v>4.1620113731883004</v>
          </cell>
          <cell r="AA163">
            <v>0</v>
          </cell>
          <cell r="AB163">
            <v>0</v>
          </cell>
          <cell r="AC163">
            <v>0</v>
          </cell>
          <cell r="AD163">
            <v>0</v>
          </cell>
          <cell r="AE163">
            <v>0</v>
          </cell>
        </row>
        <row r="164">
          <cell r="E164" t="str">
            <v/>
          </cell>
          <cell r="F164" t="str">
            <v>Payment Processing</v>
          </cell>
          <cell r="G164" t="str">
            <v/>
          </cell>
          <cell r="H164">
            <v>0</v>
          </cell>
          <cell r="I164">
            <v>0</v>
          </cell>
          <cell r="J164">
            <v>0</v>
          </cell>
          <cell r="K164">
            <v>0</v>
          </cell>
          <cell r="L164" t="str">
            <v>Undefined</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row>
        <row r="165">
          <cell r="E165" t="str">
            <v/>
          </cell>
          <cell r="F165" t="str">
            <v>Secure Pay</v>
          </cell>
          <cell r="G165" t="str">
            <v/>
          </cell>
          <cell r="H165">
            <v>0</v>
          </cell>
          <cell r="I165">
            <v>0</v>
          </cell>
          <cell r="J165">
            <v>0</v>
          </cell>
          <cell r="K165">
            <v>0</v>
          </cell>
          <cell r="L165" t="str">
            <v>Undefined</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row>
        <row r="166">
          <cell r="E166" t="str">
            <v>5157</v>
          </cell>
          <cell r="F166" t="str">
            <v>Digital - SecurePay</v>
          </cell>
          <cell r="G166" t="str">
            <v>Non-postal Service</v>
          </cell>
          <cell r="H166">
            <v>0</v>
          </cell>
          <cell r="I166">
            <v>0</v>
          </cell>
          <cell r="J166">
            <v>0</v>
          </cell>
          <cell r="K166">
            <v>0</v>
          </cell>
          <cell r="L166" t="str">
            <v>Undefined</v>
          </cell>
          <cell r="N166" t="str">
            <v>5157</v>
          </cell>
          <cell r="O166">
            <v>6382.051620894299</v>
          </cell>
          <cell r="P166">
            <v>381.19471608859993</v>
          </cell>
          <cell r="Q166">
            <v>267.36550657990006</v>
          </cell>
          <cell r="R166">
            <v>0</v>
          </cell>
          <cell r="S166">
            <v>0</v>
          </cell>
          <cell r="T166">
            <v>19.410045469499998</v>
          </cell>
          <cell r="U166">
            <v>0</v>
          </cell>
          <cell r="V166">
            <v>0</v>
          </cell>
          <cell r="W166">
            <v>0</v>
          </cell>
          <cell r="X166">
            <v>0</v>
          </cell>
          <cell r="Y166">
            <v>0</v>
          </cell>
          <cell r="Z166">
            <v>3.3047662887999998</v>
          </cell>
          <cell r="AA166">
            <v>0</v>
          </cell>
          <cell r="AB166">
            <v>0</v>
          </cell>
          <cell r="AC166">
            <v>0</v>
          </cell>
          <cell r="AD166">
            <v>0</v>
          </cell>
          <cell r="AE166">
            <v>0</v>
          </cell>
        </row>
        <row r="167">
          <cell r="E167" t="str">
            <v/>
          </cell>
          <cell r="F167" t="str">
            <v>Trusted Solutions Centre</v>
          </cell>
          <cell r="G167" t="str">
            <v/>
          </cell>
          <cell r="H167">
            <v>0</v>
          </cell>
          <cell r="I167">
            <v>0</v>
          </cell>
          <cell r="J167">
            <v>0</v>
          </cell>
          <cell r="K167">
            <v>0</v>
          </cell>
          <cell r="L167" t="str">
            <v>Undefined</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row>
        <row r="168">
          <cell r="E168" t="str">
            <v/>
          </cell>
          <cell r="F168" t="str">
            <v>Manage my Finances</v>
          </cell>
          <cell r="G168" t="str">
            <v/>
          </cell>
          <cell r="H168">
            <v>0</v>
          </cell>
          <cell r="I168">
            <v>0</v>
          </cell>
          <cell r="J168">
            <v>0</v>
          </cell>
          <cell r="K168">
            <v>0</v>
          </cell>
          <cell r="L168" t="str">
            <v>Undefined</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row>
        <row r="169">
          <cell r="E169" t="str">
            <v/>
          </cell>
          <cell r="F169" t="str">
            <v>Bill Payments</v>
          </cell>
          <cell r="G169" t="str">
            <v/>
          </cell>
          <cell r="H169">
            <v>0</v>
          </cell>
          <cell r="I169">
            <v>0</v>
          </cell>
          <cell r="J169">
            <v>0</v>
          </cell>
          <cell r="K169">
            <v>0</v>
          </cell>
          <cell r="L169" t="str">
            <v>Undefined</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row>
        <row r="170">
          <cell r="E170" t="str">
            <v>5128</v>
          </cell>
          <cell r="F170" t="str">
            <v>Physical - Billpayments</v>
          </cell>
          <cell r="G170" t="str">
            <v>Non-postal Service</v>
          </cell>
          <cell r="H170">
            <v>0</v>
          </cell>
          <cell r="I170">
            <v>0</v>
          </cell>
          <cell r="J170">
            <v>0</v>
          </cell>
          <cell r="K170">
            <v>0</v>
          </cell>
          <cell r="L170" t="str">
            <v>Undefined</v>
          </cell>
          <cell r="N170" t="str">
            <v>5128</v>
          </cell>
          <cell r="O170">
            <v>908886.98336787894</v>
          </cell>
          <cell r="P170">
            <v>54277.394933484386</v>
          </cell>
          <cell r="Q170">
            <v>38069.528720727802</v>
          </cell>
          <cell r="R170">
            <v>0</v>
          </cell>
          <cell r="S170">
            <v>0</v>
          </cell>
          <cell r="T170">
            <v>19621.6865869139</v>
          </cell>
          <cell r="U170">
            <v>0</v>
          </cell>
          <cell r="V170">
            <v>0</v>
          </cell>
          <cell r="W170">
            <v>0</v>
          </cell>
          <cell r="X170">
            <v>0</v>
          </cell>
          <cell r="Y170">
            <v>0</v>
          </cell>
          <cell r="Z170">
            <v>5261.5607868821007</v>
          </cell>
          <cell r="AA170">
            <v>0</v>
          </cell>
          <cell r="AB170">
            <v>0</v>
          </cell>
          <cell r="AC170">
            <v>0</v>
          </cell>
          <cell r="AD170">
            <v>0</v>
          </cell>
          <cell r="AE170">
            <v>0</v>
          </cell>
        </row>
        <row r="171">
          <cell r="E171" t="str">
            <v/>
          </cell>
          <cell r="F171" t="str">
            <v>AP Digital Mailbox</v>
          </cell>
          <cell r="G171" t="str">
            <v/>
          </cell>
          <cell r="H171">
            <v>0</v>
          </cell>
          <cell r="I171">
            <v>0</v>
          </cell>
          <cell r="J171">
            <v>0</v>
          </cell>
          <cell r="K171">
            <v>0</v>
          </cell>
          <cell r="L171" t="str">
            <v>Undefined</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row>
        <row r="172">
          <cell r="E172" t="str">
            <v/>
          </cell>
          <cell r="F172" t="str">
            <v>AP Digital M_box</v>
          </cell>
          <cell r="G172" t="str">
            <v/>
          </cell>
          <cell r="H172">
            <v>0</v>
          </cell>
          <cell r="I172">
            <v>0</v>
          </cell>
          <cell r="J172">
            <v>0</v>
          </cell>
          <cell r="K172">
            <v>0</v>
          </cell>
          <cell r="L172" t="str">
            <v>Undefined</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row>
        <row r="173">
          <cell r="E173" t="str">
            <v>5129</v>
          </cell>
          <cell r="F173" t="str">
            <v>Digital - AP Digital Mailbox</v>
          </cell>
          <cell r="G173" t="str">
            <v>Non-postal Service</v>
          </cell>
          <cell r="H173">
            <v>0</v>
          </cell>
          <cell r="I173">
            <v>0</v>
          </cell>
          <cell r="J173">
            <v>0</v>
          </cell>
          <cell r="K173">
            <v>0</v>
          </cell>
          <cell r="L173" t="str">
            <v>Undefined</v>
          </cell>
          <cell r="N173" t="str">
            <v>5129</v>
          </cell>
          <cell r="O173">
            <v>149687.83501476239</v>
          </cell>
          <cell r="P173">
            <v>8940.7500272522029</v>
          </cell>
          <cell r="Q173">
            <v>6270.9372908941996</v>
          </cell>
          <cell r="R173">
            <v>0</v>
          </cell>
          <cell r="S173">
            <v>0</v>
          </cell>
          <cell r="T173">
            <v>408.9641992279</v>
          </cell>
          <cell r="U173">
            <v>0</v>
          </cell>
          <cell r="V173">
            <v>0</v>
          </cell>
          <cell r="W173">
            <v>0</v>
          </cell>
          <cell r="X173">
            <v>0</v>
          </cell>
          <cell r="Y173">
            <v>0</v>
          </cell>
          <cell r="Z173">
            <v>563.03160394179997</v>
          </cell>
          <cell r="AA173">
            <v>0</v>
          </cell>
          <cell r="AB173">
            <v>0</v>
          </cell>
          <cell r="AC173">
            <v>0</v>
          </cell>
          <cell r="AD173">
            <v>0</v>
          </cell>
          <cell r="AE173">
            <v>0</v>
          </cell>
        </row>
        <row r="174">
          <cell r="E174" t="str">
            <v/>
          </cell>
          <cell r="F174" t="str">
            <v>Emerging Products</v>
          </cell>
          <cell r="G174" t="str">
            <v/>
          </cell>
          <cell r="H174">
            <v>0</v>
          </cell>
          <cell r="I174">
            <v>0</v>
          </cell>
          <cell r="J174">
            <v>0</v>
          </cell>
          <cell r="K174">
            <v>0</v>
          </cell>
          <cell r="L174" t="str">
            <v>Undefined</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row>
        <row r="175">
          <cell r="E175" t="str">
            <v/>
          </cell>
          <cell r="F175" t="str">
            <v>Travel Essentials</v>
          </cell>
          <cell r="G175" t="str">
            <v/>
          </cell>
          <cell r="H175">
            <v>0</v>
          </cell>
          <cell r="I175">
            <v>0</v>
          </cell>
          <cell r="J175">
            <v>0</v>
          </cell>
          <cell r="K175">
            <v>0</v>
          </cell>
          <cell r="L175" t="str">
            <v>Undefined</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row>
        <row r="176">
          <cell r="E176" t="str">
            <v>5131</v>
          </cell>
          <cell r="F176" t="str">
            <v>Digital - Travel Essentials</v>
          </cell>
          <cell r="G176" t="str">
            <v>Non-postal Service</v>
          </cell>
          <cell r="H176">
            <v>0</v>
          </cell>
          <cell r="I176">
            <v>0</v>
          </cell>
          <cell r="J176">
            <v>0</v>
          </cell>
          <cell r="K176">
            <v>0</v>
          </cell>
          <cell r="L176" t="str">
            <v>Undefined</v>
          </cell>
          <cell r="N176" t="str">
            <v>5131</v>
          </cell>
          <cell r="O176">
            <v>2781.2460876038003</v>
          </cell>
          <cell r="P176">
            <v>166.12188980280001</v>
          </cell>
          <cell r="Q176">
            <v>116.51594669590001</v>
          </cell>
          <cell r="R176">
            <v>0</v>
          </cell>
          <cell r="S176">
            <v>0</v>
          </cell>
          <cell r="T176">
            <v>38.122048575899996</v>
          </cell>
          <cell r="U176">
            <v>0</v>
          </cell>
          <cell r="V176">
            <v>0</v>
          </cell>
          <cell r="W176">
            <v>0</v>
          </cell>
          <cell r="X176">
            <v>0</v>
          </cell>
          <cell r="Y176">
            <v>0</v>
          </cell>
          <cell r="Z176">
            <v>17.161272347868401</v>
          </cell>
          <cell r="AA176">
            <v>0</v>
          </cell>
          <cell r="AB176">
            <v>0</v>
          </cell>
          <cell r="AC176">
            <v>0</v>
          </cell>
          <cell r="AD176">
            <v>0</v>
          </cell>
          <cell r="AE176">
            <v>0</v>
          </cell>
        </row>
        <row r="177">
          <cell r="E177" t="str">
            <v/>
          </cell>
          <cell r="F177" t="str">
            <v>Employment Services</v>
          </cell>
          <cell r="G177" t="str">
            <v/>
          </cell>
          <cell r="H177">
            <v>0</v>
          </cell>
          <cell r="I177">
            <v>0</v>
          </cell>
          <cell r="J177">
            <v>0</v>
          </cell>
          <cell r="K177">
            <v>0</v>
          </cell>
          <cell r="L177" t="str">
            <v>Undefined</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row>
        <row r="178">
          <cell r="E178" t="str">
            <v>5133</v>
          </cell>
          <cell r="F178" t="str">
            <v>Digital - Employment Services</v>
          </cell>
          <cell r="G178" t="str">
            <v>Non-postal Service</v>
          </cell>
          <cell r="H178">
            <v>0</v>
          </cell>
          <cell r="I178">
            <v>0</v>
          </cell>
          <cell r="J178">
            <v>0</v>
          </cell>
          <cell r="K178">
            <v>0</v>
          </cell>
          <cell r="L178" t="str">
            <v>Undefined</v>
          </cell>
          <cell r="N178" t="str">
            <v>5133</v>
          </cell>
          <cell r="O178">
            <v>2781.2460876038003</v>
          </cell>
          <cell r="P178">
            <v>166.12188980280001</v>
          </cell>
          <cell r="Q178">
            <v>116.51594669590001</v>
          </cell>
          <cell r="R178">
            <v>0</v>
          </cell>
          <cell r="S178">
            <v>0</v>
          </cell>
          <cell r="T178">
            <v>14.321143619999999</v>
          </cell>
          <cell r="U178">
            <v>0</v>
          </cell>
          <cell r="V178">
            <v>0</v>
          </cell>
          <cell r="W178">
            <v>0</v>
          </cell>
          <cell r="X178">
            <v>0</v>
          </cell>
          <cell r="Y178">
            <v>0</v>
          </cell>
          <cell r="Z178">
            <v>16.144088820268401</v>
          </cell>
          <cell r="AA178">
            <v>0</v>
          </cell>
          <cell r="AB178">
            <v>0</v>
          </cell>
          <cell r="AC178">
            <v>0</v>
          </cell>
          <cell r="AD178">
            <v>0</v>
          </cell>
          <cell r="AE178">
            <v>0</v>
          </cell>
        </row>
        <row r="179">
          <cell r="E179" t="str">
            <v/>
          </cell>
          <cell r="F179" t="str">
            <v>Education Services</v>
          </cell>
          <cell r="G179" t="str">
            <v/>
          </cell>
          <cell r="H179">
            <v>0</v>
          </cell>
          <cell r="I179">
            <v>0</v>
          </cell>
          <cell r="J179">
            <v>0</v>
          </cell>
          <cell r="K179">
            <v>0</v>
          </cell>
          <cell r="L179" t="str">
            <v>Undefined</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row>
        <row r="180">
          <cell r="E180" t="str">
            <v>5135</v>
          </cell>
          <cell r="F180" t="str">
            <v>Digital - Education Services</v>
          </cell>
          <cell r="G180" t="str">
            <v>Non-postal Service</v>
          </cell>
          <cell r="H180">
            <v>0</v>
          </cell>
          <cell r="I180">
            <v>0</v>
          </cell>
          <cell r="J180">
            <v>0</v>
          </cell>
          <cell r="K180">
            <v>0</v>
          </cell>
          <cell r="L180" t="str">
            <v>Undefined</v>
          </cell>
          <cell r="N180" t="str">
            <v>5135</v>
          </cell>
          <cell r="O180">
            <v>2781.2460876038003</v>
          </cell>
          <cell r="P180">
            <v>166.12188980280001</v>
          </cell>
          <cell r="Q180">
            <v>116.51594669590001</v>
          </cell>
          <cell r="R180">
            <v>0</v>
          </cell>
          <cell r="S180">
            <v>0</v>
          </cell>
          <cell r="T180">
            <v>14.321143619999999</v>
          </cell>
          <cell r="U180">
            <v>0</v>
          </cell>
          <cell r="V180">
            <v>0</v>
          </cell>
          <cell r="W180">
            <v>0</v>
          </cell>
          <cell r="X180">
            <v>0</v>
          </cell>
          <cell r="Y180">
            <v>0</v>
          </cell>
          <cell r="Z180">
            <v>16.144088820268401</v>
          </cell>
          <cell r="AA180">
            <v>0</v>
          </cell>
          <cell r="AB180">
            <v>0</v>
          </cell>
          <cell r="AC180">
            <v>0</v>
          </cell>
          <cell r="AD180">
            <v>0</v>
          </cell>
          <cell r="AE180">
            <v>0</v>
          </cell>
        </row>
        <row r="181">
          <cell r="E181" t="str">
            <v/>
          </cell>
          <cell r="F181" t="str">
            <v>Manage my details</v>
          </cell>
          <cell r="G181" t="str">
            <v/>
          </cell>
          <cell r="H181">
            <v>0</v>
          </cell>
          <cell r="I181">
            <v>0</v>
          </cell>
          <cell r="J181">
            <v>0</v>
          </cell>
          <cell r="K181">
            <v>0</v>
          </cell>
          <cell r="L181" t="str">
            <v>Undefined</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row>
        <row r="182">
          <cell r="E182" t="str">
            <v/>
          </cell>
          <cell r="F182" t="str">
            <v>Change of Address</v>
          </cell>
          <cell r="G182" t="str">
            <v/>
          </cell>
          <cell r="H182">
            <v>0</v>
          </cell>
          <cell r="I182">
            <v>0</v>
          </cell>
          <cell r="J182">
            <v>0</v>
          </cell>
          <cell r="K182">
            <v>0</v>
          </cell>
          <cell r="L182" t="str">
            <v>Undefined</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row>
        <row r="183">
          <cell r="E183" t="str">
            <v>5139</v>
          </cell>
          <cell r="F183" t="str">
            <v>Digital - Change of Address</v>
          </cell>
          <cell r="G183" t="str">
            <v>Non-postal Service</v>
          </cell>
          <cell r="H183">
            <v>0</v>
          </cell>
          <cell r="I183">
            <v>0</v>
          </cell>
          <cell r="J183">
            <v>0</v>
          </cell>
          <cell r="K183">
            <v>0</v>
          </cell>
          <cell r="L183" t="str">
            <v>Undefined</v>
          </cell>
          <cell r="N183" t="str">
            <v>5139</v>
          </cell>
          <cell r="O183">
            <v>2782.0003178645998</v>
          </cell>
          <cell r="P183">
            <v>166.16693945</v>
          </cell>
          <cell r="Q183">
            <v>116.54754399060002</v>
          </cell>
          <cell r="R183">
            <v>0</v>
          </cell>
          <cell r="S183">
            <v>0</v>
          </cell>
          <cell r="T183">
            <v>12.631478058099999</v>
          </cell>
          <cell r="U183">
            <v>0</v>
          </cell>
          <cell r="V183">
            <v>0</v>
          </cell>
          <cell r="W183">
            <v>0</v>
          </cell>
          <cell r="X183">
            <v>0</v>
          </cell>
          <cell r="Y183">
            <v>0</v>
          </cell>
          <cell r="Z183">
            <v>12.277055341287401</v>
          </cell>
          <cell r="AA183">
            <v>0</v>
          </cell>
          <cell r="AB183">
            <v>0</v>
          </cell>
          <cell r="AC183">
            <v>0</v>
          </cell>
          <cell r="AD183">
            <v>0</v>
          </cell>
          <cell r="AE183">
            <v>0</v>
          </cell>
        </row>
        <row r="184">
          <cell r="E184" t="str">
            <v/>
          </cell>
          <cell r="F184" t="str">
            <v>Mail Redirection</v>
          </cell>
          <cell r="G184" t="str">
            <v/>
          </cell>
          <cell r="H184">
            <v>0</v>
          </cell>
          <cell r="I184">
            <v>0</v>
          </cell>
          <cell r="J184">
            <v>0</v>
          </cell>
          <cell r="K184">
            <v>0</v>
          </cell>
          <cell r="L184" t="str">
            <v>Undefined</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row>
        <row r="185">
          <cell r="E185" t="str">
            <v>5141</v>
          </cell>
          <cell r="F185" t="str">
            <v>Digital - Mail Redirection</v>
          </cell>
          <cell r="G185" t="str">
            <v>Non-postal Service</v>
          </cell>
          <cell r="H185">
            <v>0</v>
          </cell>
          <cell r="I185">
            <v>0</v>
          </cell>
          <cell r="J185">
            <v>0</v>
          </cell>
          <cell r="K185">
            <v>0</v>
          </cell>
          <cell r="L185" t="str">
            <v>Undefined</v>
          </cell>
          <cell r="N185" t="str">
            <v>5141</v>
          </cell>
          <cell r="O185">
            <v>20414.844166864998</v>
          </cell>
          <cell r="P185">
            <v>1219.3644093958997</v>
          </cell>
          <cell r="Q185">
            <v>855.24790681969989</v>
          </cell>
          <cell r="R185">
            <v>0</v>
          </cell>
          <cell r="S185">
            <v>0</v>
          </cell>
          <cell r="T185">
            <v>53.239003572000001</v>
          </cell>
          <cell r="U185">
            <v>0</v>
          </cell>
          <cell r="V185">
            <v>0</v>
          </cell>
          <cell r="W185">
            <v>0</v>
          </cell>
          <cell r="X185">
            <v>0</v>
          </cell>
          <cell r="Y185">
            <v>0</v>
          </cell>
          <cell r="Z185">
            <v>33.633778699200001</v>
          </cell>
          <cell r="AA185">
            <v>0</v>
          </cell>
          <cell r="AB185">
            <v>0</v>
          </cell>
          <cell r="AC185">
            <v>0</v>
          </cell>
          <cell r="AD185">
            <v>0</v>
          </cell>
          <cell r="AE185">
            <v>0</v>
          </cell>
        </row>
        <row r="186">
          <cell r="E186" t="str">
            <v>5142</v>
          </cell>
          <cell r="F186" t="str">
            <v>Physical - Mail Redirection</v>
          </cell>
          <cell r="G186" t="str">
            <v>Non-postal Service</v>
          </cell>
          <cell r="H186">
            <v>0</v>
          </cell>
          <cell r="I186">
            <v>0</v>
          </cell>
          <cell r="J186">
            <v>0</v>
          </cell>
          <cell r="K186">
            <v>0</v>
          </cell>
          <cell r="L186" t="str">
            <v>Undefined</v>
          </cell>
          <cell r="N186" t="str">
            <v>5142</v>
          </cell>
          <cell r="O186">
            <v>7903.3473631650031</v>
          </cell>
          <cell r="P186">
            <v>472.06142792589986</v>
          </cell>
          <cell r="Q186">
            <v>331.0983534496998</v>
          </cell>
          <cell r="R186">
            <v>0</v>
          </cell>
          <cell r="S186">
            <v>0</v>
          </cell>
          <cell r="T186">
            <v>26.666618811600003</v>
          </cell>
          <cell r="U186">
            <v>0</v>
          </cell>
          <cell r="V186">
            <v>0</v>
          </cell>
          <cell r="W186">
            <v>0</v>
          </cell>
          <cell r="X186">
            <v>0</v>
          </cell>
          <cell r="Y186">
            <v>0</v>
          </cell>
          <cell r="Z186">
            <v>27.432530165099998</v>
          </cell>
          <cell r="AA186">
            <v>0</v>
          </cell>
          <cell r="AB186">
            <v>0</v>
          </cell>
          <cell r="AC186">
            <v>0</v>
          </cell>
          <cell r="AD186">
            <v>0</v>
          </cell>
          <cell r="AE186">
            <v>0</v>
          </cell>
        </row>
        <row r="187">
          <cell r="E187" t="str">
            <v/>
          </cell>
          <cell r="F187" t="str">
            <v>Moving Services</v>
          </cell>
          <cell r="G187" t="str">
            <v/>
          </cell>
          <cell r="H187">
            <v>0</v>
          </cell>
          <cell r="I187">
            <v>0</v>
          </cell>
          <cell r="J187">
            <v>0</v>
          </cell>
          <cell r="K187">
            <v>0</v>
          </cell>
          <cell r="L187" t="str">
            <v>Undefined</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row>
        <row r="188">
          <cell r="E188" t="str">
            <v>5144</v>
          </cell>
          <cell r="F188" t="str">
            <v>Physical - Moving Services</v>
          </cell>
          <cell r="G188" t="str">
            <v>Non-postal Service</v>
          </cell>
          <cell r="H188">
            <v>0</v>
          </cell>
          <cell r="I188">
            <v>0</v>
          </cell>
          <cell r="J188">
            <v>0</v>
          </cell>
          <cell r="K188">
            <v>0</v>
          </cell>
          <cell r="L188" t="str">
            <v>Undefined</v>
          </cell>
          <cell r="N188" t="str">
            <v>5144</v>
          </cell>
          <cell r="O188">
            <v>2700.5028095338002</v>
          </cell>
          <cell r="P188">
            <v>161.2991500958</v>
          </cell>
          <cell r="Q188">
            <v>113.13333358390001</v>
          </cell>
          <cell r="R188">
            <v>0</v>
          </cell>
          <cell r="S188">
            <v>0</v>
          </cell>
          <cell r="T188">
            <v>12.6313286015</v>
          </cell>
          <cell r="U188">
            <v>0</v>
          </cell>
          <cell r="V188">
            <v>0</v>
          </cell>
          <cell r="W188">
            <v>0</v>
          </cell>
          <cell r="X188">
            <v>0</v>
          </cell>
          <cell r="Y188">
            <v>0</v>
          </cell>
          <cell r="Z188">
            <v>12.244034444368401</v>
          </cell>
          <cell r="AA188">
            <v>0</v>
          </cell>
          <cell r="AB188">
            <v>0</v>
          </cell>
          <cell r="AC188">
            <v>0</v>
          </cell>
          <cell r="AD188">
            <v>0</v>
          </cell>
          <cell r="AE188">
            <v>0</v>
          </cell>
        </row>
        <row r="189">
          <cell r="E189" t="str">
            <v/>
          </cell>
          <cell r="F189" t="str">
            <v>Land Title ID Checks</v>
          </cell>
          <cell r="G189" t="str">
            <v/>
          </cell>
          <cell r="H189">
            <v>0</v>
          </cell>
          <cell r="I189">
            <v>0</v>
          </cell>
          <cell r="J189">
            <v>0</v>
          </cell>
          <cell r="K189">
            <v>0</v>
          </cell>
          <cell r="L189" t="str">
            <v>Undefined</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row>
        <row r="190">
          <cell r="E190" t="str">
            <v/>
          </cell>
          <cell r="F190" t="str">
            <v>Land Title ID Checks Services</v>
          </cell>
          <cell r="G190" t="str">
            <v/>
          </cell>
          <cell r="H190">
            <v>0</v>
          </cell>
          <cell r="I190">
            <v>0</v>
          </cell>
          <cell r="J190">
            <v>0</v>
          </cell>
          <cell r="K190">
            <v>0</v>
          </cell>
          <cell r="L190" t="str">
            <v>Undefined</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row>
        <row r="191">
          <cell r="E191" t="str">
            <v>5146</v>
          </cell>
          <cell r="F191" t="str">
            <v>Physical - Land Title ID Checks</v>
          </cell>
          <cell r="G191" t="str">
            <v>Non-postal Service</v>
          </cell>
          <cell r="H191">
            <v>0</v>
          </cell>
          <cell r="I191">
            <v>0</v>
          </cell>
          <cell r="J191">
            <v>0</v>
          </cell>
          <cell r="K191">
            <v>0</v>
          </cell>
          <cell r="L191" t="str">
            <v>Undefined</v>
          </cell>
          <cell r="N191" t="str">
            <v>5146</v>
          </cell>
          <cell r="O191">
            <v>22785.294959429099</v>
          </cell>
          <cell r="P191">
            <v>1360.9497825489004</v>
          </cell>
          <cell r="Q191">
            <v>954.55422830509985</v>
          </cell>
          <cell r="R191">
            <v>0</v>
          </cell>
          <cell r="S191">
            <v>0</v>
          </cell>
          <cell r="T191">
            <v>1008.4119189356999</v>
          </cell>
          <cell r="U191">
            <v>0</v>
          </cell>
          <cell r="V191">
            <v>0</v>
          </cell>
          <cell r="W191">
            <v>0</v>
          </cell>
          <cell r="X191">
            <v>0</v>
          </cell>
          <cell r="Y191">
            <v>0</v>
          </cell>
          <cell r="Z191">
            <v>19.765056021669295</v>
          </cell>
          <cell r="AA191">
            <v>0</v>
          </cell>
          <cell r="AB191">
            <v>0</v>
          </cell>
          <cell r="AC191">
            <v>0</v>
          </cell>
          <cell r="AD191">
            <v>0</v>
          </cell>
          <cell r="AE191">
            <v>0</v>
          </cell>
        </row>
        <row r="192">
          <cell r="E192" t="str">
            <v/>
          </cell>
          <cell r="F192" t="str">
            <v>Comm. &amp; Insight Services</v>
          </cell>
          <cell r="G192" t="str">
            <v/>
          </cell>
          <cell r="H192">
            <v>0</v>
          </cell>
          <cell r="I192">
            <v>0</v>
          </cell>
          <cell r="J192">
            <v>0</v>
          </cell>
          <cell r="K192">
            <v>0</v>
          </cell>
          <cell r="L192" t="str">
            <v>Undefined</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row>
        <row r="193">
          <cell r="E193" t="str">
            <v/>
          </cell>
          <cell r="F193" t="str">
            <v>Insight Services</v>
          </cell>
          <cell r="G193" t="str">
            <v/>
          </cell>
          <cell r="H193">
            <v>0</v>
          </cell>
          <cell r="I193">
            <v>0</v>
          </cell>
          <cell r="J193">
            <v>0</v>
          </cell>
          <cell r="K193">
            <v>0</v>
          </cell>
          <cell r="L193" t="str">
            <v>Undefined</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row>
        <row r="194">
          <cell r="E194" t="str">
            <v>5123</v>
          </cell>
          <cell r="F194" t="str">
            <v>Digital - Insight Services</v>
          </cell>
          <cell r="G194" t="str">
            <v>Non-postal Service</v>
          </cell>
          <cell r="H194">
            <v>0</v>
          </cell>
          <cell r="I194">
            <v>0</v>
          </cell>
          <cell r="J194">
            <v>0</v>
          </cell>
          <cell r="K194">
            <v>0</v>
          </cell>
          <cell r="L194" t="str">
            <v>Undefined</v>
          </cell>
          <cell r="N194" t="str">
            <v>5123</v>
          </cell>
          <cell r="O194">
            <v>13486.948140077</v>
          </cell>
          <cell r="P194">
            <v>805.56600968329985</v>
          </cell>
          <cell r="Q194">
            <v>565.01455861939996</v>
          </cell>
          <cell r="R194">
            <v>0</v>
          </cell>
          <cell r="S194">
            <v>0</v>
          </cell>
          <cell r="T194">
            <v>132.5191686630142</v>
          </cell>
          <cell r="U194">
            <v>0</v>
          </cell>
          <cell r="V194">
            <v>0</v>
          </cell>
          <cell r="W194">
            <v>0</v>
          </cell>
          <cell r="X194">
            <v>0</v>
          </cell>
          <cell r="Y194">
            <v>0</v>
          </cell>
          <cell r="Z194">
            <v>205.8919116587283</v>
          </cell>
          <cell r="AA194">
            <v>0</v>
          </cell>
          <cell r="AB194">
            <v>0</v>
          </cell>
          <cell r="AC194">
            <v>0</v>
          </cell>
          <cell r="AD194">
            <v>0</v>
          </cell>
          <cell r="AE194">
            <v>0</v>
          </cell>
        </row>
        <row r="195">
          <cell r="E195" t="str">
            <v>5124</v>
          </cell>
          <cell r="F195" t="str">
            <v>Physical - Insight Services</v>
          </cell>
          <cell r="G195" t="str">
            <v>Non-postal Service</v>
          </cell>
          <cell r="H195">
            <v>0</v>
          </cell>
          <cell r="I195">
            <v>0</v>
          </cell>
          <cell r="J195">
            <v>0</v>
          </cell>
          <cell r="K195">
            <v>0</v>
          </cell>
          <cell r="L195" t="str">
            <v>Undefined</v>
          </cell>
          <cell r="N195" t="str">
            <v>5124</v>
          </cell>
          <cell r="O195">
            <v>9325.6320043570013</v>
          </cell>
          <cell r="P195">
            <v>557.01349808399982</v>
          </cell>
          <cell r="Q195">
            <v>390.68273984489997</v>
          </cell>
          <cell r="R195">
            <v>0</v>
          </cell>
          <cell r="S195">
            <v>0</v>
          </cell>
          <cell r="T195">
            <v>132.5191687181142</v>
          </cell>
          <cell r="U195">
            <v>0</v>
          </cell>
          <cell r="V195">
            <v>0</v>
          </cell>
          <cell r="W195">
            <v>0</v>
          </cell>
          <cell r="X195">
            <v>0</v>
          </cell>
          <cell r="Y195">
            <v>0</v>
          </cell>
          <cell r="Z195">
            <v>204.20709021612828</v>
          </cell>
          <cell r="AA195">
            <v>0</v>
          </cell>
          <cell r="AB195">
            <v>0</v>
          </cell>
          <cell r="AC195">
            <v>0</v>
          </cell>
          <cell r="AD195">
            <v>0</v>
          </cell>
          <cell r="AE195">
            <v>0</v>
          </cell>
        </row>
        <row r="196">
          <cell r="E196" t="str">
            <v/>
          </cell>
          <cell r="F196" t="str">
            <v>Decipha</v>
          </cell>
          <cell r="G196" t="str">
            <v/>
          </cell>
          <cell r="H196">
            <v>0</v>
          </cell>
          <cell r="I196">
            <v>0</v>
          </cell>
          <cell r="J196">
            <v>0</v>
          </cell>
          <cell r="K196">
            <v>0</v>
          </cell>
          <cell r="L196" t="str">
            <v>Undefined</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row>
        <row r="197">
          <cell r="E197" t="str">
            <v>5125</v>
          </cell>
          <cell r="F197" t="str">
            <v>Digtal - Decipha</v>
          </cell>
          <cell r="G197" t="str">
            <v>Non-postal Service</v>
          </cell>
          <cell r="H197">
            <v>0</v>
          </cell>
          <cell r="I197">
            <v>0</v>
          </cell>
          <cell r="J197">
            <v>0</v>
          </cell>
          <cell r="K197">
            <v>0</v>
          </cell>
          <cell r="L197" t="str">
            <v>Undefined</v>
          </cell>
          <cell r="N197" t="str">
            <v>5125</v>
          </cell>
          <cell r="O197">
            <v>219239.21514618999</v>
          </cell>
          <cell r="P197">
            <v>12843.109681539599</v>
          </cell>
          <cell r="Q197">
            <v>9008.0066198877994</v>
          </cell>
          <cell r="R197">
            <v>0</v>
          </cell>
          <cell r="S197">
            <v>0</v>
          </cell>
          <cell r="T197">
            <v>3379.5516767403001</v>
          </cell>
          <cell r="U197">
            <v>0</v>
          </cell>
          <cell r="V197">
            <v>0</v>
          </cell>
          <cell r="W197">
            <v>0</v>
          </cell>
          <cell r="X197">
            <v>0</v>
          </cell>
          <cell r="Y197">
            <v>0</v>
          </cell>
          <cell r="Z197">
            <v>6142.0143065743996</v>
          </cell>
          <cell r="AA197">
            <v>0</v>
          </cell>
          <cell r="AB197">
            <v>0</v>
          </cell>
          <cell r="AC197">
            <v>0</v>
          </cell>
          <cell r="AD197">
            <v>0</v>
          </cell>
          <cell r="AE197">
            <v>0</v>
          </cell>
        </row>
        <row r="198">
          <cell r="E198" t="str">
            <v/>
          </cell>
          <cell r="F198" t="str">
            <v>Identity Services</v>
          </cell>
          <cell r="G198" t="str">
            <v/>
          </cell>
          <cell r="H198">
            <v>0</v>
          </cell>
          <cell r="I198">
            <v>0</v>
          </cell>
          <cell r="J198">
            <v>0</v>
          </cell>
          <cell r="K198">
            <v>0</v>
          </cell>
          <cell r="L198" t="str">
            <v>Undefined</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row>
        <row r="199">
          <cell r="E199" t="str">
            <v/>
          </cell>
          <cell r="F199" t="str">
            <v>Physical Identity</v>
          </cell>
          <cell r="G199" t="str">
            <v/>
          </cell>
          <cell r="H199">
            <v>0</v>
          </cell>
          <cell r="I199">
            <v>0</v>
          </cell>
          <cell r="J199">
            <v>0</v>
          </cell>
          <cell r="K199">
            <v>0</v>
          </cell>
          <cell r="L199" t="str">
            <v>Undefined</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row>
        <row r="200">
          <cell r="E200" t="str">
            <v/>
          </cell>
          <cell r="F200" t="str">
            <v>Instant ID Photos</v>
          </cell>
          <cell r="G200" t="str">
            <v/>
          </cell>
          <cell r="H200">
            <v>0</v>
          </cell>
          <cell r="I200">
            <v>0</v>
          </cell>
          <cell r="J200">
            <v>0</v>
          </cell>
          <cell r="K200">
            <v>0</v>
          </cell>
          <cell r="L200" t="str">
            <v>Undefined</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row>
        <row r="201">
          <cell r="E201" t="str">
            <v>5114</v>
          </cell>
          <cell r="F201" t="str">
            <v>Physical - Instant ID Photos</v>
          </cell>
          <cell r="G201" t="str">
            <v>Non-postal Service</v>
          </cell>
          <cell r="H201">
            <v>0</v>
          </cell>
          <cell r="I201">
            <v>0</v>
          </cell>
          <cell r="J201">
            <v>0</v>
          </cell>
          <cell r="K201">
            <v>0</v>
          </cell>
          <cell r="L201" t="str">
            <v>Undefined</v>
          </cell>
          <cell r="N201" t="str">
            <v>5114</v>
          </cell>
          <cell r="O201">
            <v>79318.302111647892</v>
          </cell>
          <cell r="P201">
            <v>4737.1467868912996</v>
          </cell>
          <cell r="Q201">
            <v>3322.5792407721005</v>
          </cell>
          <cell r="R201">
            <v>0</v>
          </cell>
          <cell r="S201">
            <v>0</v>
          </cell>
          <cell r="T201">
            <v>2365.4492973727752</v>
          </cell>
          <cell r="U201">
            <v>0</v>
          </cell>
          <cell r="V201">
            <v>0</v>
          </cell>
          <cell r="W201">
            <v>0</v>
          </cell>
          <cell r="X201">
            <v>0</v>
          </cell>
          <cell r="Y201">
            <v>0</v>
          </cell>
          <cell r="Z201">
            <v>474.50777355458308</v>
          </cell>
          <cell r="AA201">
            <v>0</v>
          </cell>
          <cell r="AB201">
            <v>0</v>
          </cell>
          <cell r="AC201">
            <v>0</v>
          </cell>
          <cell r="AD201">
            <v>0</v>
          </cell>
          <cell r="AE201">
            <v>0</v>
          </cell>
        </row>
        <row r="202">
          <cell r="E202" t="str">
            <v/>
          </cell>
          <cell r="F202" t="str">
            <v>Document Witnessing</v>
          </cell>
          <cell r="G202" t="str">
            <v/>
          </cell>
          <cell r="H202">
            <v>0</v>
          </cell>
          <cell r="I202">
            <v>0</v>
          </cell>
          <cell r="J202">
            <v>0</v>
          </cell>
          <cell r="K202">
            <v>0</v>
          </cell>
          <cell r="L202" t="str">
            <v>Undefined</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row>
        <row r="203">
          <cell r="E203" t="str">
            <v>5115</v>
          </cell>
          <cell r="F203" t="str">
            <v>Physical - Document Witnessing</v>
          </cell>
          <cell r="G203" t="str">
            <v>Non-postal Service</v>
          </cell>
          <cell r="H203">
            <v>0</v>
          </cell>
          <cell r="I203">
            <v>0</v>
          </cell>
          <cell r="J203">
            <v>0</v>
          </cell>
          <cell r="K203">
            <v>0</v>
          </cell>
          <cell r="L203" t="str">
            <v>Undefined</v>
          </cell>
          <cell r="N203" t="str">
            <v>5115</v>
          </cell>
          <cell r="O203">
            <v>4002.3493682067001</v>
          </cell>
          <cell r="P203">
            <v>239.05753743239998</v>
          </cell>
          <cell r="Q203">
            <v>167.672155197</v>
          </cell>
          <cell r="R203">
            <v>0</v>
          </cell>
          <cell r="S203">
            <v>0</v>
          </cell>
          <cell r="T203">
            <v>208.6078274463753</v>
          </cell>
          <cell r="U203">
            <v>0</v>
          </cell>
          <cell r="V203">
            <v>0</v>
          </cell>
          <cell r="W203">
            <v>0</v>
          </cell>
          <cell r="X203">
            <v>0</v>
          </cell>
          <cell r="Y203">
            <v>0</v>
          </cell>
          <cell r="Z203">
            <v>381.43260752028311</v>
          </cell>
          <cell r="AA203">
            <v>0</v>
          </cell>
          <cell r="AB203">
            <v>0</v>
          </cell>
          <cell r="AC203">
            <v>0</v>
          </cell>
          <cell r="AD203">
            <v>0</v>
          </cell>
          <cell r="AE203">
            <v>0</v>
          </cell>
        </row>
        <row r="204">
          <cell r="E204" t="str">
            <v/>
          </cell>
          <cell r="F204" t="str">
            <v>Forms</v>
          </cell>
          <cell r="G204" t="str">
            <v/>
          </cell>
          <cell r="H204">
            <v>0</v>
          </cell>
          <cell r="I204">
            <v>0</v>
          </cell>
          <cell r="J204">
            <v>0</v>
          </cell>
          <cell r="K204">
            <v>0</v>
          </cell>
          <cell r="L204" t="str">
            <v>Undefined</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row>
        <row r="205">
          <cell r="E205" t="str">
            <v>5116</v>
          </cell>
          <cell r="F205" t="str">
            <v>Physical - Forms</v>
          </cell>
          <cell r="G205" t="str">
            <v>Non-postal Service</v>
          </cell>
          <cell r="H205">
            <v>0</v>
          </cell>
          <cell r="I205">
            <v>0</v>
          </cell>
          <cell r="J205">
            <v>0</v>
          </cell>
          <cell r="K205">
            <v>0</v>
          </cell>
          <cell r="L205" t="str">
            <v>Undefined</v>
          </cell>
          <cell r="N205" t="str">
            <v>5116</v>
          </cell>
          <cell r="O205">
            <v>4002.3493682067001</v>
          </cell>
          <cell r="P205">
            <v>239.05753743239998</v>
          </cell>
          <cell r="Q205">
            <v>167.672155197</v>
          </cell>
          <cell r="R205">
            <v>0</v>
          </cell>
          <cell r="S205">
            <v>0</v>
          </cell>
          <cell r="T205">
            <v>208.6078274463753</v>
          </cell>
          <cell r="U205">
            <v>0</v>
          </cell>
          <cell r="V205">
            <v>0</v>
          </cell>
          <cell r="W205">
            <v>0</v>
          </cell>
          <cell r="X205">
            <v>0</v>
          </cell>
          <cell r="Y205">
            <v>0</v>
          </cell>
          <cell r="Z205">
            <v>381.43260752028311</v>
          </cell>
          <cell r="AA205">
            <v>0</v>
          </cell>
          <cell r="AB205">
            <v>0</v>
          </cell>
          <cell r="AC205">
            <v>0</v>
          </cell>
          <cell r="AD205">
            <v>0</v>
          </cell>
          <cell r="AE205">
            <v>0</v>
          </cell>
        </row>
        <row r="206">
          <cell r="E206" t="str">
            <v/>
          </cell>
          <cell r="F206" t="str">
            <v>Secure Collect</v>
          </cell>
          <cell r="G206" t="str">
            <v/>
          </cell>
          <cell r="H206">
            <v>0</v>
          </cell>
          <cell r="I206">
            <v>0</v>
          </cell>
          <cell r="J206">
            <v>0</v>
          </cell>
          <cell r="K206">
            <v>0</v>
          </cell>
          <cell r="L206" t="str">
            <v>Undefined</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row>
        <row r="207">
          <cell r="E207" t="str">
            <v>5117</v>
          </cell>
          <cell r="F207" t="str">
            <v>Physical - Secure Collect</v>
          </cell>
          <cell r="G207" t="str">
            <v>Non-postal Service</v>
          </cell>
          <cell r="H207">
            <v>0</v>
          </cell>
          <cell r="I207">
            <v>0</v>
          </cell>
          <cell r="J207">
            <v>0</v>
          </cell>
          <cell r="K207">
            <v>0</v>
          </cell>
          <cell r="L207" t="str">
            <v>Undefined</v>
          </cell>
          <cell r="N207" t="str">
            <v>5117</v>
          </cell>
          <cell r="O207">
            <v>4050.7953343267</v>
          </cell>
          <cell r="P207">
            <v>241.95118121339999</v>
          </cell>
          <cell r="Q207">
            <v>169.701723034</v>
          </cell>
          <cell r="R207">
            <v>0</v>
          </cell>
          <cell r="S207">
            <v>0</v>
          </cell>
          <cell r="T207">
            <v>208.6078274463753</v>
          </cell>
          <cell r="U207">
            <v>0</v>
          </cell>
          <cell r="V207">
            <v>0</v>
          </cell>
          <cell r="W207">
            <v>0</v>
          </cell>
          <cell r="X207">
            <v>0</v>
          </cell>
          <cell r="Y207">
            <v>0</v>
          </cell>
          <cell r="Z207">
            <v>381.4522221872831</v>
          </cell>
          <cell r="AA207">
            <v>0</v>
          </cell>
          <cell r="AB207">
            <v>0</v>
          </cell>
          <cell r="AC207">
            <v>0</v>
          </cell>
          <cell r="AD207">
            <v>0</v>
          </cell>
          <cell r="AE207">
            <v>0</v>
          </cell>
        </row>
        <row r="208">
          <cell r="E208" t="str">
            <v/>
          </cell>
          <cell r="F208" t="str">
            <v>Consumer Passport &amp; Visa Service</v>
          </cell>
          <cell r="G208" t="str">
            <v/>
          </cell>
          <cell r="H208">
            <v>0</v>
          </cell>
          <cell r="I208">
            <v>0</v>
          </cell>
          <cell r="J208">
            <v>0</v>
          </cell>
          <cell r="K208">
            <v>0</v>
          </cell>
          <cell r="L208" t="str">
            <v>Undefined</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row>
        <row r="209">
          <cell r="E209" t="str">
            <v>5118</v>
          </cell>
          <cell r="F209" t="str">
            <v>Physical - Consumer Passport &amp; Visa Service</v>
          </cell>
          <cell r="G209" t="str">
            <v>Non-postal Service</v>
          </cell>
          <cell r="H209">
            <v>0</v>
          </cell>
          <cell r="I209">
            <v>0</v>
          </cell>
          <cell r="J209">
            <v>0</v>
          </cell>
          <cell r="K209">
            <v>0</v>
          </cell>
          <cell r="L209" t="str">
            <v>Undefined</v>
          </cell>
          <cell r="N209" t="str">
            <v>5118</v>
          </cell>
          <cell r="O209">
            <v>4002.3493682067001</v>
          </cell>
          <cell r="P209">
            <v>239.05753743239998</v>
          </cell>
          <cell r="Q209">
            <v>167.672155197</v>
          </cell>
          <cell r="R209">
            <v>0</v>
          </cell>
          <cell r="S209">
            <v>0</v>
          </cell>
          <cell r="T209">
            <v>212.01848032917528</v>
          </cell>
          <cell r="U209">
            <v>0</v>
          </cell>
          <cell r="V209">
            <v>0</v>
          </cell>
          <cell r="W209">
            <v>0</v>
          </cell>
          <cell r="X209">
            <v>0</v>
          </cell>
          <cell r="Y209">
            <v>0</v>
          </cell>
          <cell r="Z209">
            <v>381.43260752028311</v>
          </cell>
          <cell r="AA209">
            <v>0</v>
          </cell>
          <cell r="AB209">
            <v>0</v>
          </cell>
          <cell r="AC209">
            <v>0</v>
          </cell>
          <cell r="AD209">
            <v>0</v>
          </cell>
          <cell r="AE209">
            <v>0</v>
          </cell>
        </row>
        <row r="210">
          <cell r="E210" t="str">
            <v/>
          </cell>
          <cell r="F210" t="str">
            <v>MyPost Card Revenue</v>
          </cell>
          <cell r="G210" t="str">
            <v/>
          </cell>
          <cell r="H210">
            <v>0</v>
          </cell>
          <cell r="I210">
            <v>0</v>
          </cell>
          <cell r="J210">
            <v>0</v>
          </cell>
          <cell r="K210">
            <v>0</v>
          </cell>
          <cell r="L210" t="str">
            <v>Undefined</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row>
        <row r="211">
          <cell r="E211" t="str">
            <v>5119</v>
          </cell>
          <cell r="F211" t="str">
            <v>Physical - MyPost Card Revenue</v>
          </cell>
          <cell r="G211" t="str">
            <v>Non-postal Service</v>
          </cell>
          <cell r="H211">
            <v>0</v>
          </cell>
          <cell r="I211">
            <v>0</v>
          </cell>
          <cell r="J211">
            <v>0</v>
          </cell>
          <cell r="K211">
            <v>0</v>
          </cell>
          <cell r="L211" t="str">
            <v>Undefined</v>
          </cell>
          <cell r="N211" t="str">
            <v>5119</v>
          </cell>
          <cell r="O211">
            <v>4002.3493682067001</v>
          </cell>
          <cell r="P211">
            <v>239.05753743239998</v>
          </cell>
          <cell r="Q211">
            <v>167.672155197</v>
          </cell>
          <cell r="R211">
            <v>0</v>
          </cell>
          <cell r="S211">
            <v>0</v>
          </cell>
          <cell r="T211">
            <v>208.6078274463753</v>
          </cell>
          <cell r="U211">
            <v>0</v>
          </cell>
          <cell r="V211">
            <v>0</v>
          </cell>
          <cell r="W211">
            <v>0</v>
          </cell>
          <cell r="X211">
            <v>0</v>
          </cell>
          <cell r="Y211">
            <v>0</v>
          </cell>
          <cell r="Z211">
            <v>381.43260752028311</v>
          </cell>
          <cell r="AA211">
            <v>0</v>
          </cell>
          <cell r="AB211">
            <v>0</v>
          </cell>
          <cell r="AC211">
            <v>0</v>
          </cell>
          <cell r="AD211">
            <v>0</v>
          </cell>
          <cell r="AE211">
            <v>0</v>
          </cell>
        </row>
        <row r="212">
          <cell r="E212" t="str">
            <v/>
          </cell>
          <cell r="F212" t="str">
            <v>Passports &amp; Visas</v>
          </cell>
          <cell r="G212" t="str">
            <v/>
          </cell>
          <cell r="H212">
            <v>0</v>
          </cell>
          <cell r="I212">
            <v>0</v>
          </cell>
          <cell r="J212">
            <v>0</v>
          </cell>
          <cell r="K212">
            <v>0</v>
          </cell>
          <cell r="L212" t="str">
            <v>Undefined</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row>
        <row r="213">
          <cell r="E213" t="str">
            <v>5102</v>
          </cell>
          <cell r="F213" t="str">
            <v>Physical - Passports &amp; Visas</v>
          </cell>
          <cell r="G213" t="str">
            <v>Non-postal Service</v>
          </cell>
          <cell r="H213">
            <v>0</v>
          </cell>
          <cell r="I213">
            <v>0</v>
          </cell>
          <cell r="J213">
            <v>0</v>
          </cell>
          <cell r="K213">
            <v>0</v>
          </cell>
          <cell r="L213" t="str">
            <v>Undefined</v>
          </cell>
          <cell r="N213" t="str">
            <v>5102</v>
          </cell>
          <cell r="O213">
            <v>189710.8775085574</v>
          </cell>
          <cell r="P213">
            <v>11330.198317121802</v>
          </cell>
          <cell r="Q213">
            <v>7946.8683188249997</v>
          </cell>
          <cell r="R213">
            <v>0</v>
          </cell>
          <cell r="S213">
            <v>0</v>
          </cell>
          <cell r="T213">
            <v>6039.6206648521757</v>
          </cell>
          <cell r="U213">
            <v>0</v>
          </cell>
          <cell r="V213">
            <v>0</v>
          </cell>
          <cell r="W213">
            <v>0</v>
          </cell>
          <cell r="X213">
            <v>0</v>
          </cell>
          <cell r="Y213">
            <v>0</v>
          </cell>
          <cell r="Z213">
            <v>606.57656172438305</v>
          </cell>
          <cell r="AA213">
            <v>0</v>
          </cell>
          <cell r="AB213">
            <v>0</v>
          </cell>
          <cell r="AC213">
            <v>0</v>
          </cell>
          <cell r="AD213">
            <v>0</v>
          </cell>
          <cell r="AE213">
            <v>0</v>
          </cell>
        </row>
        <row r="214">
          <cell r="E214" t="str">
            <v/>
          </cell>
          <cell r="F214" t="str">
            <v>AML / 100 PT-CHECKS</v>
          </cell>
          <cell r="G214" t="str">
            <v/>
          </cell>
          <cell r="H214">
            <v>0</v>
          </cell>
          <cell r="I214">
            <v>0</v>
          </cell>
          <cell r="J214">
            <v>0</v>
          </cell>
          <cell r="K214">
            <v>0</v>
          </cell>
          <cell r="L214" t="str">
            <v>Undefined</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row>
        <row r="215">
          <cell r="E215" t="str">
            <v>5120</v>
          </cell>
          <cell r="F215" t="str">
            <v>Digital - AML / 100 Point Checks</v>
          </cell>
          <cell r="G215" t="str">
            <v>Non-postal Service</v>
          </cell>
          <cell r="H215">
            <v>0</v>
          </cell>
          <cell r="I215">
            <v>0</v>
          </cell>
          <cell r="J215">
            <v>0</v>
          </cell>
          <cell r="K215">
            <v>0</v>
          </cell>
          <cell r="L215" t="str">
            <v>Undefined</v>
          </cell>
          <cell r="N215" t="str">
            <v>5120</v>
          </cell>
          <cell r="O215">
            <v>810.23925725039999</v>
          </cell>
          <cell r="P215">
            <v>48.3950259585</v>
          </cell>
          <cell r="Q215">
            <v>33.943704056800001</v>
          </cell>
          <cell r="R215">
            <v>0</v>
          </cell>
          <cell r="S215">
            <v>0</v>
          </cell>
          <cell r="T215">
            <v>41.721635254724802</v>
          </cell>
          <cell r="U215">
            <v>0</v>
          </cell>
          <cell r="V215">
            <v>0</v>
          </cell>
          <cell r="W215">
            <v>0</v>
          </cell>
          <cell r="X215">
            <v>0</v>
          </cell>
          <cell r="Y215">
            <v>0</v>
          </cell>
          <cell r="Z215">
            <v>76.290470134492594</v>
          </cell>
          <cell r="AA215">
            <v>0</v>
          </cell>
          <cell r="AB215">
            <v>0</v>
          </cell>
          <cell r="AC215">
            <v>0</v>
          </cell>
          <cell r="AD215">
            <v>0</v>
          </cell>
          <cell r="AE215">
            <v>0</v>
          </cell>
        </row>
        <row r="216">
          <cell r="E216" t="str">
            <v>5159</v>
          </cell>
          <cell r="F216" t="str">
            <v>Physical - AML / 100 Point Checks</v>
          </cell>
          <cell r="G216" t="str">
            <v>Non-postal Service</v>
          </cell>
          <cell r="H216">
            <v>0</v>
          </cell>
          <cell r="I216">
            <v>0</v>
          </cell>
          <cell r="J216">
            <v>0</v>
          </cell>
          <cell r="K216">
            <v>0</v>
          </cell>
          <cell r="L216" t="str">
            <v>Undefined</v>
          </cell>
          <cell r="N216" t="str">
            <v>5159</v>
          </cell>
          <cell r="O216">
            <v>3201.9998446262002</v>
          </cell>
          <cell r="P216">
            <v>191.25321837250002</v>
          </cell>
          <cell r="Q216">
            <v>134.14276603599998</v>
          </cell>
          <cell r="R216">
            <v>0</v>
          </cell>
          <cell r="S216">
            <v>0</v>
          </cell>
          <cell r="T216">
            <v>166.8863756031366</v>
          </cell>
          <cell r="U216">
            <v>0</v>
          </cell>
          <cell r="V216">
            <v>0</v>
          </cell>
          <cell r="W216">
            <v>0</v>
          </cell>
          <cell r="X216">
            <v>0</v>
          </cell>
          <cell r="Y216">
            <v>0</v>
          </cell>
          <cell r="Z216">
            <v>305.14614161232856</v>
          </cell>
          <cell r="AA216">
            <v>0</v>
          </cell>
          <cell r="AB216">
            <v>0</v>
          </cell>
          <cell r="AC216">
            <v>0</v>
          </cell>
          <cell r="AD216">
            <v>0</v>
          </cell>
          <cell r="AE216">
            <v>0</v>
          </cell>
        </row>
        <row r="217">
          <cell r="E217" t="str">
            <v/>
          </cell>
          <cell r="F217" t="str">
            <v>Digital Identity</v>
          </cell>
          <cell r="G217" t="str">
            <v/>
          </cell>
          <cell r="H217">
            <v>0</v>
          </cell>
          <cell r="I217">
            <v>0</v>
          </cell>
          <cell r="J217">
            <v>0</v>
          </cell>
          <cell r="K217">
            <v>0</v>
          </cell>
          <cell r="L217" t="str">
            <v>Undefined</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row>
        <row r="218">
          <cell r="E218" t="str">
            <v/>
          </cell>
          <cell r="F218" t="str">
            <v>Digital Identity Services</v>
          </cell>
          <cell r="G218" t="str">
            <v/>
          </cell>
          <cell r="H218">
            <v>0</v>
          </cell>
          <cell r="I218">
            <v>0</v>
          </cell>
          <cell r="J218">
            <v>0</v>
          </cell>
          <cell r="K218">
            <v>0</v>
          </cell>
          <cell r="L218" t="str">
            <v>Undefined</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row>
        <row r="219">
          <cell r="E219" t="str">
            <v>5163</v>
          </cell>
          <cell r="F219" t="str">
            <v>Digital - Digital Identity</v>
          </cell>
          <cell r="G219" t="str">
            <v>Non-postal Service</v>
          </cell>
          <cell r="H219">
            <v>0</v>
          </cell>
          <cell r="I219">
            <v>0</v>
          </cell>
          <cell r="J219">
            <v>0</v>
          </cell>
          <cell r="K219">
            <v>0</v>
          </cell>
          <cell r="L219" t="str">
            <v>Undefined</v>
          </cell>
          <cell r="N219" t="str">
            <v>5163</v>
          </cell>
          <cell r="O219">
            <v>16405.5753680118</v>
          </cell>
          <cell r="P219">
            <v>979.88320321149979</v>
          </cell>
          <cell r="Q219">
            <v>687.27859531000024</v>
          </cell>
          <cell r="R219">
            <v>0</v>
          </cell>
          <cell r="S219">
            <v>0</v>
          </cell>
          <cell r="T219">
            <v>598.31540063965622</v>
          </cell>
          <cell r="U219">
            <v>0</v>
          </cell>
          <cell r="V219">
            <v>0</v>
          </cell>
          <cell r="W219">
            <v>0</v>
          </cell>
          <cell r="X219">
            <v>0</v>
          </cell>
          <cell r="Y219">
            <v>0</v>
          </cell>
          <cell r="Z219">
            <v>390.91740843267678</v>
          </cell>
          <cell r="AA219">
            <v>0</v>
          </cell>
          <cell r="AB219">
            <v>0</v>
          </cell>
          <cell r="AC219">
            <v>0</v>
          </cell>
          <cell r="AD219">
            <v>0</v>
          </cell>
          <cell r="AE219">
            <v>0</v>
          </cell>
        </row>
        <row r="220">
          <cell r="E220" t="str">
            <v/>
          </cell>
          <cell r="F220" t="str">
            <v>Identity Fraud</v>
          </cell>
          <cell r="G220" t="str">
            <v/>
          </cell>
          <cell r="H220">
            <v>0</v>
          </cell>
          <cell r="I220">
            <v>0</v>
          </cell>
          <cell r="J220">
            <v>0</v>
          </cell>
          <cell r="K220">
            <v>0</v>
          </cell>
          <cell r="L220" t="str">
            <v>Undefined</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row>
        <row r="221">
          <cell r="E221" t="str">
            <v/>
          </cell>
          <cell r="F221" t="str">
            <v>Digital - Identity Fraud</v>
          </cell>
          <cell r="G221" t="str">
            <v/>
          </cell>
          <cell r="H221">
            <v>0</v>
          </cell>
          <cell r="I221">
            <v>0</v>
          </cell>
          <cell r="J221">
            <v>0</v>
          </cell>
          <cell r="K221">
            <v>0</v>
          </cell>
          <cell r="L221" t="str">
            <v>Undefined</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row>
        <row r="222">
          <cell r="E222" t="str">
            <v>5121</v>
          </cell>
          <cell r="F222" t="str">
            <v>Digital - Identity Fraud</v>
          </cell>
          <cell r="G222" t="str">
            <v>Non-postal Service</v>
          </cell>
          <cell r="H222">
            <v>0</v>
          </cell>
          <cell r="I222">
            <v>0</v>
          </cell>
          <cell r="J222">
            <v>0</v>
          </cell>
          <cell r="K222">
            <v>0</v>
          </cell>
          <cell r="L222" t="str">
            <v>Undefined</v>
          </cell>
          <cell r="N222" t="str">
            <v>5121</v>
          </cell>
          <cell r="O222">
            <v>2025.4979393709</v>
          </cell>
          <cell r="P222">
            <v>120.98157979350002</v>
          </cell>
          <cell r="Q222">
            <v>84.855062262600001</v>
          </cell>
          <cell r="R222">
            <v>0</v>
          </cell>
          <cell r="S222">
            <v>0</v>
          </cell>
          <cell r="T222">
            <v>104.26500711826048</v>
          </cell>
          <cell r="U222">
            <v>0</v>
          </cell>
          <cell r="V222">
            <v>0</v>
          </cell>
          <cell r="W222">
            <v>0</v>
          </cell>
          <cell r="X222">
            <v>0</v>
          </cell>
          <cell r="Y222">
            <v>0</v>
          </cell>
          <cell r="Z222">
            <v>190.72439290068158</v>
          </cell>
          <cell r="AA222">
            <v>0</v>
          </cell>
          <cell r="AB222">
            <v>0</v>
          </cell>
          <cell r="AC222">
            <v>0</v>
          </cell>
          <cell r="AD222">
            <v>0</v>
          </cell>
          <cell r="AE222">
            <v>0</v>
          </cell>
        </row>
        <row r="223">
          <cell r="E223" t="str">
            <v/>
          </cell>
          <cell r="F223" t="str">
            <v>Physical - Identity Fraud</v>
          </cell>
          <cell r="G223" t="str">
            <v/>
          </cell>
          <cell r="H223">
            <v>0</v>
          </cell>
          <cell r="I223">
            <v>0</v>
          </cell>
          <cell r="J223">
            <v>0</v>
          </cell>
          <cell r="K223">
            <v>0</v>
          </cell>
          <cell r="L223" t="str">
            <v>Undefined</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row>
        <row r="224">
          <cell r="E224" t="str">
            <v>5122</v>
          </cell>
          <cell r="F224" t="str">
            <v>Physical - Identity Fraud</v>
          </cell>
          <cell r="G224" t="str">
            <v>Non-postal Service</v>
          </cell>
          <cell r="H224">
            <v>0</v>
          </cell>
          <cell r="I224">
            <v>0</v>
          </cell>
          <cell r="J224">
            <v>0</v>
          </cell>
          <cell r="K224">
            <v>0</v>
          </cell>
          <cell r="L224" t="str">
            <v>Undefined</v>
          </cell>
          <cell r="N224" t="str">
            <v>5122</v>
          </cell>
          <cell r="O224">
            <v>2001.2749544909</v>
          </cell>
          <cell r="P224">
            <v>119.53475779450002</v>
          </cell>
          <cell r="Q224">
            <v>83.840278267599999</v>
          </cell>
          <cell r="R224">
            <v>0</v>
          </cell>
          <cell r="S224">
            <v>0</v>
          </cell>
          <cell r="T224">
            <v>104.26500711826048</v>
          </cell>
          <cell r="U224">
            <v>0</v>
          </cell>
          <cell r="V224">
            <v>0</v>
          </cell>
          <cell r="W224">
            <v>0</v>
          </cell>
          <cell r="X224">
            <v>0</v>
          </cell>
          <cell r="Y224">
            <v>0</v>
          </cell>
          <cell r="Z224">
            <v>190.71458556668159</v>
          </cell>
          <cell r="AA224">
            <v>0</v>
          </cell>
          <cell r="AB224">
            <v>0</v>
          </cell>
          <cell r="AC224">
            <v>0</v>
          </cell>
          <cell r="AD224">
            <v>0</v>
          </cell>
          <cell r="AE224">
            <v>0</v>
          </cell>
        </row>
        <row r="225">
          <cell r="E225" t="str">
            <v/>
          </cell>
          <cell r="F225" t="str">
            <v>Government Digital Identity</v>
          </cell>
          <cell r="G225" t="str">
            <v/>
          </cell>
          <cell r="H225">
            <v>0</v>
          </cell>
          <cell r="I225">
            <v>0</v>
          </cell>
          <cell r="J225">
            <v>0</v>
          </cell>
          <cell r="K225">
            <v>0</v>
          </cell>
          <cell r="L225" t="str">
            <v>Undefined</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row>
        <row r="226">
          <cell r="E226" t="str">
            <v/>
          </cell>
          <cell r="F226" t="str">
            <v>State Services</v>
          </cell>
          <cell r="G226" t="str">
            <v/>
          </cell>
          <cell r="H226">
            <v>0</v>
          </cell>
          <cell r="I226">
            <v>0</v>
          </cell>
          <cell r="J226">
            <v>0</v>
          </cell>
          <cell r="K226">
            <v>0</v>
          </cell>
          <cell r="L226" t="str">
            <v>Undefined</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row>
        <row r="227">
          <cell r="E227" t="str">
            <v/>
          </cell>
          <cell r="F227" t="str">
            <v>Working with Children Identity Checks</v>
          </cell>
          <cell r="G227" t="str">
            <v/>
          </cell>
          <cell r="H227">
            <v>0</v>
          </cell>
          <cell r="I227">
            <v>0</v>
          </cell>
          <cell r="J227">
            <v>0</v>
          </cell>
          <cell r="K227">
            <v>0</v>
          </cell>
          <cell r="L227" t="str">
            <v>Undefined</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row>
        <row r="228">
          <cell r="E228" t="str">
            <v>5104</v>
          </cell>
          <cell r="F228" t="str">
            <v>Physical - Working with Children Identity Checks</v>
          </cell>
          <cell r="G228" t="str">
            <v>Non-postal Service</v>
          </cell>
          <cell r="H228">
            <v>0</v>
          </cell>
          <cell r="I228">
            <v>0</v>
          </cell>
          <cell r="J228">
            <v>0</v>
          </cell>
          <cell r="K228">
            <v>0</v>
          </cell>
          <cell r="L228" t="str">
            <v>Undefined</v>
          </cell>
          <cell r="N228" t="str">
            <v>5104</v>
          </cell>
          <cell r="O228">
            <v>4002.3493682067001</v>
          </cell>
          <cell r="P228">
            <v>239.05753743239998</v>
          </cell>
          <cell r="Q228">
            <v>167.672155197</v>
          </cell>
          <cell r="R228">
            <v>0</v>
          </cell>
          <cell r="S228">
            <v>0</v>
          </cell>
          <cell r="T228">
            <v>210.32413304387529</v>
          </cell>
          <cell r="U228">
            <v>0</v>
          </cell>
          <cell r="V228">
            <v>0</v>
          </cell>
          <cell r="W228">
            <v>0</v>
          </cell>
          <cell r="X228">
            <v>0</v>
          </cell>
          <cell r="Y228">
            <v>0</v>
          </cell>
          <cell r="Z228">
            <v>381.70132641248313</v>
          </cell>
          <cell r="AA228">
            <v>0</v>
          </cell>
          <cell r="AB228">
            <v>0</v>
          </cell>
          <cell r="AC228">
            <v>0</v>
          </cell>
          <cell r="AD228">
            <v>0</v>
          </cell>
          <cell r="AE228">
            <v>0</v>
          </cell>
        </row>
        <row r="229">
          <cell r="E229" t="str">
            <v/>
          </cell>
          <cell r="F229" t="str">
            <v>Workcover Checks</v>
          </cell>
          <cell r="G229" t="str">
            <v/>
          </cell>
          <cell r="H229">
            <v>0</v>
          </cell>
          <cell r="I229">
            <v>0</v>
          </cell>
          <cell r="J229">
            <v>0</v>
          </cell>
          <cell r="K229">
            <v>0</v>
          </cell>
          <cell r="L229" t="str">
            <v>Undefined</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row>
        <row r="230">
          <cell r="E230" t="str">
            <v>5106</v>
          </cell>
          <cell r="F230" t="str">
            <v>Physical - Workcover Checks</v>
          </cell>
          <cell r="G230" t="str">
            <v>Non-postal Service</v>
          </cell>
          <cell r="H230">
            <v>0</v>
          </cell>
          <cell r="I230">
            <v>0</v>
          </cell>
          <cell r="J230">
            <v>0</v>
          </cell>
          <cell r="K230">
            <v>0</v>
          </cell>
          <cell r="L230" t="str">
            <v>Undefined</v>
          </cell>
          <cell r="N230" t="str">
            <v>5106</v>
          </cell>
          <cell r="O230">
            <v>50188.765645162501</v>
          </cell>
          <cell r="P230">
            <v>2997.345974487399</v>
          </cell>
          <cell r="Q230">
            <v>2102.3033400727995</v>
          </cell>
          <cell r="R230">
            <v>0</v>
          </cell>
          <cell r="S230">
            <v>0</v>
          </cell>
          <cell r="T230">
            <v>1169.8400835218754</v>
          </cell>
          <cell r="U230">
            <v>0</v>
          </cell>
          <cell r="V230">
            <v>0</v>
          </cell>
          <cell r="W230">
            <v>0</v>
          </cell>
          <cell r="X230">
            <v>0</v>
          </cell>
          <cell r="Y230">
            <v>0</v>
          </cell>
          <cell r="Z230">
            <v>444.83599317536516</v>
          </cell>
          <cell r="AA230">
            <v>0</v>
          </cell>
          <cell r="AB230">
            <v>0</v>
          </cell>
          <cell r="AC230">
            <v>0</v>
          </cell>
          <cell r="AD230">
            <v>0</v>
          </cell>
          <cell r="AE230">
            <v>0</v>
          </cell>
        </row>
        <row r="231">
          <cell r="E231" t="str">
            <v/>
          </cell>
          <cell r="F231" t="str">
            <v>Drivers Licences &amp; Transport ID Checks</v>
          </cell>
          <cell r="G231" t="str">
            <v/>
          </cell>
          <cell r="H231">
            <v>0</v>
          </cell>
          <cell r="I231">
            <v>0</v>
          </cell>
          <cell r="J231">
            <v>0</v>
          </cell>
          <cell r="K231">
            <v>0</v>
          </cell>
          <cell r="L231" t="str">
            <v>Undefined</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row>
        <row r="232">
          <cell r="E232" t="str">
            <v>5107</v>
          </cell>
          <cell r="F232" t="str">
            <v>Digital - Drivers Licences &amp; Transport ID Checks</v>
          </cell>
          <cell r="G232" t="str">
            <v>Non-postal Service</v>
          </cell>
          <cell r="H232">
            <v>0</v>
          </cell>
          <cell r="I232">
            <v>0</v>
          </cell>
          <cell r="J232">
            <v>0</v>
          </cell>
          <cell r="K232">
            <v>0</v>
          </cell>
          <cell r="L232" t="str">
            <v>Undefined</v>
          </cell>
          <cell r="N232" t="str">
            <v>5107</v>
          </cell>
          <cell r="O232" t="str">
            <v/>
          </cell>
          <cell r="P232" t="str">
            <v/>
          </cell>
          <cell r="Q232" t="str">
            <v/>
          </cell>
          <cell r="R232">
            <v>0</v>
          </cell>
          <cell r="S232">
            <v>0</v>
          </cell>
          <cell r="T232">
            <v>19.3102364099</v>
          </cell>
          <cell r="U232">
            <v>0</v>
          </cell>
          <cell r="V232">
            <v>0</v>
          </cell>
          <cell r="W232">
            <v>0</v>
          </cell>
          <cell r="X232">
            <v>0</v>
          </cell>
          <cell r="Y232">
            <v>0</v>
          </cell>
          <cell r="Z232">
            <v>0.82526502360000009</v>
          </cell>
          <cell r="AA232">
            <v>0</v>
          </cell>
          <cell r="AB232">
            <v>0</v>
          </cell>
          <cell r="AC232">
            <v>0</v>
          </cell>
          <cell r="AD232">
            <v>0</v>
          </cell>
          <cell r="AE232">
            <v>0</v>
          </cell>
        </row>
        <row r="233">
          <cell r="E233" t="str">
            <v>5108</v>
          </cell>
          <cell r="F233" t="str">
            <v>Physical - Drivers Licences &amp; Transport ID Checks</v>
          </cell>
          <cell r="G233" t="str">
            <v>Non-postal Service</v>
          </cell>
          <cell r="H233">
            <v>0</v>
          </cell>
          <cell r="I233">
            <v>0</v>
          </cell>
          <cell r="J233">
            <v>0</v>
          </cell>
          <cell r="K233">
            <v>0</v>
          </cell>
          <cell r="L233" t="str">
            <v>Undefined</v>
          </cell>
          <cell r="N233" t="str">
            <v>5108</v>
          </cell>
          <cell r="O233">
            <v>75472.766633743318</v>
          </cell>
          <cell r="P233">
            <v>4507.7284942176993</v>
          </cell>
          <cell r="Q233">
            <v>3161.6679388484999</v>
          </cell>
          <cell r="R233">
            <v>0</v>
          </cell>
          <cell r="S233">
            <v>0</v>
          </cell>
          <cell r="T233">
            <v>2617.7968215872752</v>
          </cell>
          <cell r="U233">
            <v>0</v>
          </cell>
          <cell r="V233">
            <v>0</v>
          </cell>
          <cell r="W233">
            <v>0</v>
          </cell>
          <cell r="X233">
            <v>0</v>
          </cell>
          <cell r="Y233">
            <v>0</v>
          </cell>
          <cell r="Z233">
            <v>453.19651899088296</v>
          </cell>
          <cell r="AA233">
            <v>0</v>
          </cell>
          <cell r="AB233">
            <v>0</v>
          </cell>
          <cell r="AC233">
            <v>0</v>
          </cell>
          <cell r="AD233">
            <v>0</v>
          </cell>
          <cell r="AE233">
            <v>0</v>
          </cell>
        </row>
        <row r="234">
          <cell r="E234" t="str">
            <v/>
          </cell>
          <cell r="F234" t="str">
            <v>Police Certificates</v>
          </cell>
          <cell r="G234" t="str">
            <v/>
          </cell>
          <cell r="H234">
            <v>0</v>
          </cell>
          <cell r="I234">
            <v>0</v>
          </cell>
          <cell r="J234">
            <v>0</v>
          </cell>
          <cell r="K234">
            <v>0</v>
          </cell>
          <cell r="L234" t="str">
            <v>Undefined</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row>
        <row r="235">
          <cell r="E235" t="str">
            <v>5109</v>
          </cell>
          <cell r="F235" t="str">
            <v>Digital - Police Certificates</v>
          </cell>
          <cell r="G235" t="str">
            <v>Non-postal Service</v>
          </cell>
          <cell r="H235">
            <v>0</v>
          </cell>
          <cell r="I235">
            <v>0</v>
          </cell>
          <cell r="J235">
            <v>0</v>
          </cell>
          <cell r="K235">
            <v>0</v>
          </cell>
          <cell r="L235" t="str">
            <v>Undefined</v>
          </cell>
          <cell r="N235" t="str">
            <v>5109</v>
          </cell>
          <cell r="O235">
            <v>405.01935817269998</v>
          </cell>
          <cell r="P235">
            <v>24.1915238952</v>
          </cell>
          <cell r="Q235">
            <v>16.967651354999997</v>
          </cell>
          <cell r="R235">
            <v>0</v>
          </cell>
          <cell r="S235">
            <v>0</v>
          </cell>
          <cell r="T235">
            <v>21.032356501880308</v>
          </cell>
          <cell r="U235">
            <v>0</v>
          </cell>
          <cell r="V235">
            <v>0</v>
          </cell>
          <cell r="W235">
            <v>0</v>
          </cell>
          <cell r="X235">
            <v>0</v>
          </cell>
          <cell r="Y235">
            <v>0</v>
          </cell>
          <cell r="Z235">
            <v>38.152529424312725</v>
          </cell>
          <cell r="AA235">
            <v>0</v>
          </cell>
          <cell r="AB235">
            <v>0</v>
          </cell>
          <cell r="AC235">
            <v>0</v>
          </cell>
          <cell r="AD235">
            <v>0</v>
          </cell>
          <cell r="AE235">
            <v>0</v>
          </cell>
        </row>
        <row r="236">
          <cell r="E236" t="str">
            <v>5110</v>
          </cell>
          <cell r="F236" t="str">
            <v>Physical - Police Certificates</v>
          </cell>
          <cell r="G236" t="str">
            <v>Non-postal Service</v>
          </cell>
          <cell r="H236">
            <v>0</v>
          </cell>
          <cell r="I236">
            <v>0</v>
          </cell>
          <cell r="J236">
            <v>0</v>
          </cell>
          <cell r="K236">
            <v>0</v>
          </cell>
          <cell r="L236" t="str">
            <v>Undefined</v>
          </cell>
          <cell r="N236" t="str">
            <v>5110</v>
          </cell>
          <cell r="O236">
            <v>21947.401670405699</v>
          </cell>
          <cell r="P236">
            <v>1310.8303686991001</v>
          </cell>
          <cell r="Q236">
            <v>919.40105874599988</v>
          </cell>
          <cell r="R236">
            <v>0</v>
          </cell>
          <cell r="S236">
            <v>0</v>
          </cell>
          <cell r="T236">
            <v>417.26159472622805</v>
          </cell>
          <cell r="U236">
            <v>0</v>
          </cell>
          <cell r="V236">
            <v>0</v>
          </cell>
          <cell r="W236">
            <v>0</v>
          </cell>
          <cell r="X236">
            <v>0</v>
          </cell>
          <cell r="Y236">
            <v>0</v>
          </cell>
          <cell r="Z236">
            <v>360.81949500936463</v>
          </cell>
          <cell r="AA236">
            <v>0</v>
          </cell>
          <cell r="AB236">
            <v>0</v>
          </cell>
          <cell r="AC236">
            <v>0</v>
          </cell>
          <cell r="AD236">
            <v>0</v>
          </cell>
          <cell r="AE236">
            <v>0</v>
          </cell>
        </row>
        <row r="237">
          <cell r="E237" t="str">
            <v/>
          </cell>
          <cell r="F237" t="str">
            <v>Enrolment Identity Solutions</v>
          </cell>
          <cell r="G237" t="str">
            <v/>
          </cell>
          <cell r="H237">
            <v>0</v>
          </cell>
          <cell r="I237">
            <v>0</v>
          </cell>
          <cell r="J237">
            <v>0</v>
          </cell>
          <cell r="K237">
            <v>0</v>
          </cell>
          <cell r="L237" t="str">
            <v>Undefined</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row>
        <row r="238">
          <cell r="E238" t="str">
            <v>5112</v>
          </cell>
          <cell r="F238" t="str">
            <v>Physical - Enrolment Identity Solutions</v>
          </cell>
          <cell r="G238" t="str">
            <v>Non-postal Service</v>
          </cell>
          <cell r="H238">
            <v>0</v>
          </cell>
          <cell r="I238">
            <v>0</v>
          </cell>
          <cell r="J238">
            <v>0</v>
          </cell>
          <cell r="K238">
            <v>0</v>
          </cell>
          <cell r="L238" t="str">
            <v>Undefined</v>
          </cell>
          <cell r="N238" t="str">
            <v>5112</v>
          </cell>
          <cell r="O238">
            <v>24957.516427890401</v>
          </cell>
          <cell r="P238">
            <v>1490.6605633485003</v>
          </cell>
          <cell r="Q238">
            <v>1045.531849812</v>
          </cell>
          <cell r="R238">
            <v>0</v>
          </cell>
          <cell r="S238">
            <v>0</v>
          </cell>
          <cell r="T238">
            <v>1483.5374690943752</v>
          </cell>
          <cell r="U238">
            <v>0</v>
          </cell>
          <cell r="V238">
            <v>0</v>
          </cell>
          <cell r="W238">
            <v>0</v>
          </cell>
          <cell r="X238">
            <v>0</v>
          </cell>
          <cell r="Y238">
            <v>0</v>
          </cell>
          <cell r="Z238">
            <v>402.41456613377449</v>
          </cell>
          <cell r="AA238">
            <v>0</v>
          </cell>
          <cell r="AB238">
            <v>0</v>
          </cell>
          <cell r="AC238">
            <v>0</v>
          </cell>
          <cell r="AD238">
            <v>0</v>
          </cell>
          <cell r="AE238">
            <v>0</v>
          </cell>
        </row>
        <row r="239">
          <cell r="E239" t="str">
            <v/>
          </cell>
          <cell r="F239" t="str">
            <v>Government Solution Centre</v>
          </cell>
          <cell r="G239" t="str">
            <v/>
          </cell>
          <cell r="H239">
            <v>0</v>
          </cell>
          <cell r="I239">
            <v>0</v>
          </cell>
          <cell r="J239">
            <v>0</v>
          </cell>
          <cell r="K239">
            <v>0</v>
          </cell>
          <cell r="L239" t="str">
            <v>Undefined</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row>
        <row r="240">
          <cell r="E240" t="str">
            <v/>
          </cell>
          <cell r="F240" t="str">
            <v>Federal Services</v>
          </cell>
          <cell r="G240" t="str">
            <v/>
          </cell>
          <cell r="H240">
            <v>0</v>
          </cell>
          <cell r="I240">
            <v>0</v>
          </cell>
          <cell r="J240">
            <v>0</v>
          </cell>
          <cell r="K240">
            <v>0</v>
          </cell>
          <cell r="L240" t="str">
            <v>Undefined</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row>
        <row r="241">
          <cell r="E241" t="str">
            <v/>
          </cell>
          <cell r="F241" t="str">
            <v>National Disability Insurance Scheme (NDIS)</v>
          </cell>
          <cell r="G241" t="str">
            <v/>
          </cell>
          <cell r="H241">
            <v>0</v>
          </cell>
          <cell r="I241">
            <v>0</v>
          </cell>
          <cell r="J241">
            <v>0</v>
          </cell>
          <cell r="K241">
            <v>0</v>
          </cell>
          <cell r="L241" t="str">
            <v>Undefined</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row>
        <row r="242">
          <cell r="E242" t="str">
            <v>5160</v>
          </cell>
          <cell r="F242" t="str">
            <v>Digital - National Disability Insurance Scheme (NDIS)</v>
          </cell>
          <cell r="G242" t="str">
            <v>Non-postal Service</v>
          </cell>
          <cell r="H242">
            <v>0</v>
          </cell>
          <cell r="I242">
            <v>0</v>
          </cell>
          <cell r="J242">
            <v>0</v>
          </cell>
          <cell r="K242">
            <v>0</v>
          </cell>
          <cell r="L242" t="str">
            <v>Undefined</v>
          </cell>
          <cell r="N242" t="str">
            <v>5160</v>
          </cell>
          <cell r="O242">
            <v>4639.0520767177004</v>
          </cell>
          <cell r="P242">
            <v>277.08734631640004</v>
          </cell>
          <cell r="Q242">
            <v>194.345817471</v>
          </cell>
          <cell r="R242">
            <v>0</v>
          </cell>
          <cell r="S242">
            <v>0</v>
          </cell>
          <cell r="T242">
            <v>35.448620258299997</v>
          </cell>
          <cell r="U242">
            <v>0</v>
          </cell>
          <cell r="V242">
            <v>0</v>
          </cell>
          <cell r="W242">
            <v>0</v>
          </cell>
          <cell r="X242">
            <v>0</v>
          </cell>
          <cell r="Y242">
            <v>0</v>
          </cell>
          <cell r="Z242">
            <v>12.3223562016485</v>
          </cell>
          <cell r="AA242">
            <v>0</v>
          </cell>
          <cell r="AB242">
            <v>0</v>
          </cell>
          <cell r="AC242">
            <v>0</v>
          </cell>
          <cell r="AD242">
            <v>0</v>
          </cell>
          <cell r="AE242">
            <v>0</v>
          </cell>
        </row>
        <row r="243">
          <cell r="E243" t="str">
            <v/>
          </cell>
          <cell r="F243" t="str">
            <v>eMarketplaces</v>
          </cell>
          <cell r="G243" t="str">
            <v/>
          </cell>
          <cell r="H243">
            <v>0</v>
          </cell>
          <cell r="I243">
            <v>0</v>
          </cell>
          <cell r="J243">
            <v>0</v>
          </cell>
          <cell r="K243">
            <v>0</v>
          </cell>
          <cell r="L243" t="str">
            <v>Undefined</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row>
        <row r="244">
          <cell r="E244" t="str">
            <v/>
          </cell>
          <cell r="F244" t="str">
            <v>Digital - eMarketplaces</v>
          </cell>
          <cell r="G244" t="str">
            <v/>
          </cell>
          <cell r="H244">
            <v>0</v>
          </cell>
          <cell r="I244">
            <v>0</v>
          </cell>
          <cell r="J244">
            <v>0</v>
          </cell>
          <cell r="K244">
            <v>0</v>
          </cell>
          <cell r="L244" t="str">
            <v>Undefined</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row>
        <row r="245">
          <cell r="E245" t="str">
            <v>5113</v>
          </cell>
          <cell r="F245" t="str">
            <v>Digital - eMarketplaces</v>
          </cell>
          <cell r="G245" t="str">
            <v>Non-postal Service</v>
          </cell>
          <cell r="H245">
            <v>0</v>
          </cell>
          <cell r="I245">
            <v>0</v>
          </cell>
          <cell r="J245">
            <v>0</v>
          </cell>
          <cell r="K245">
            <v>0</v>
          </cell>
          <cell r="L245" t="str">
            <v>Undefined</v>
          </cell>
          <cell r="N245" t="str">
            <v>5113</v>
          </cell>
          <cell r="O245">
            <v>16038.864023071299</v>
          </cell>
          <cell r="P245">
            <v>957.99016622499994</v>
          </cell>
          <cell r="Q245">
            <v>671.92307573100004</v>
          </cell>
          <cell r="R245">
            <v>0</v>
          </cell>
          <cell r="S245">
            <v>0</v>
          </cell>
          <cell r="T245">
            <v>49.755028700300002</v>
          </cell>
          <cell r="U245">
            <v>0</v>
          </cell>
          <cell r="V245">
            <v>0</v>
          </cell>
          <cell r="W245">
            <v>0</v>
          </cell>
          <cell r="X245">
            <v>0</v>
          </cell>
          <cell r="Y245">
            <v>0</v>
          </cell>
          <cell r="Z245">
            <v>20.433225342300002</v>
          </cell>
          <cell r="AA245">
            <v>0</v>
          </cell>
          <cell r="AB245">
            <v>0</v>
          </cell>
          <cell r="AC245">
            <v>0</v>
          </cell>
          <cell r="AD245">
            <v>0</v>
          </cell>
          <cell r="AE245">
            <v>0</v>
          </cell>
        </row>
        <row r="246">
          <cell r="E246" t="str">
            <v/>
          </cell>
          <cell r="F246" t="str">
            <v>Digital ID</v>
          </cell>
          <cell r="G246" t="str">
            <v/>
          </cell>
          <cell r="H246">
            <v>0</v>
          </cell>
          <cell r="I246">
            <v>0</v>
          </cell>
          <cell r="J246">
            <v>0</v>
          </cell>
          <cell r="K246">
            <v>0</v>
          </cell>
          <cell r="L246" t="str">
            <v>Undefined</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row>
        <row r="247">
          <cell r="E247" t="str">
            <v/>
          </cell>
          <cell r="F247" t="str">
            <v>Digital ID Verification</v>
          </cell>
          <cell r="G247" t="str">
            <v/>
          </cell>
          <cell r="H247">
            <v>0</v>
          </cell>
          <cell r="I247">
            <v>0</v>
          </cell>
          <cell r="J247">
            <v>0</v>
          </cell>
          <cell r="K247">
            <v>0</v>
          </cell>
          <cell r="L247" t="str">
            <v>Undefined</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row>
        <row r="248">
          <cell r="E248" t="str">
            <v>5165</v>
          </cell>
          <cell r="F248" t="str">
            <v>Digital ID Verification</v>
          </cell>
          <cell r="G248" t="str">
            <v>Non-postal Service</v>
          </cell>
          <cell r="H248">
            <v>0</v>
          </cell>
          <cell r="I248">
            <v>0</v>
          </cell>
          <cell r="J248">
            <v>0</v>
          </cell>
          <cell r="K248">
            <v>0</v>
          </cell>
          <cell r="L248" t="str">
            <v>Undefined</v>
          </cell>
          <cell r="N248" t="str">
            <v>5165</v>
          </cell>
          <cell r="O248">
            <v>54594.341224751006</v>
          </cell>
          <cell r="P248">
            <v>3260.8819396094</v>
          </cell>
          <cell r="Q248">
            <v>2287.1443776475999</v>
          </cell>
          <cell r="R248">
            <v>0</v>
          </cell>
          <cell r="S248">
            <v>0</v>
          </cell>
          <cell r="T248">
            <v>81.755741944600004</v>
          </cell>
          <cell r="U248">
            <v>0</v>
          </cell>
          <cell r="V248">
            <v>0</v>
          </cell>
          <cell r="W248">
            <v>0</v>
          </cell>
          <cell r="X248">
            <v>0</v>
          </cell>
          <cell r="Y248">
            <v>0</v>
          </cell>
          <cell r="Z248">
            <v>34.797254836400015</v>
          </cell>
          <cell r="AA248">
            <v>0</v>
          </cell>
          <cell r="AB248">
            <v>0</v>
          </cell>
          <cell r="AC248">
            <v>0</v>
          </cell>
          <cell r="AD248">
            <v>0</v>
          </cell>
          <cell r="AE248">
            <v>0</v>
          </cell>
        </row>
        <row r="249">
          <cell r="E249" t="str">
            <v>5166</v>
          </cell>
          <cell r="F249" t="str">
            <v>Digital ID Authentication</v>
          </cell>
          <cell r="G249" t="str">
            <v>Non-postal Service</v>
          </cell>
          <cell r="H249">
            <v>0</v>
          </cell>
          <cell r="I249">
            <v>0</v>
          </cell>
          <cell r="J249">
            <v>0</v>
          </cell>
          <cell r="K249">
            <v>0</v>
          </cell>
          <cell r="L249" t="str">
            <v>Undefined</v>
          </cell>
          <cell r="N249" t="str">
            <v>5166</v>
          </cell>
          <cell r="O249">
            <v>54594.341224751006</v>
          </cell>
          <cell r="P249">
            <v>3260.8819396094</v>
          </cell>
          <cell r="Q249">
            <v>2287.1443776475999</v>
          </cell>
          <cell r="R249">
            <v>0</v>
          </cell>
          <cell r="S249">
            <v>0</v>
          </cell>
          <cell r="T249">
            <v>81.755741944600004</v>
          </cell>
          <cell r="U249">
            <v>0</v>
          </cell>
          <cell r="V249">
            <v>0</v>
          </cell>
          <cell r="W249">
            <v>0</v>
          </cell>
          <cell r="X249">
            <v>0</v>
          </cell>
          <cell r="Y249">
            <v>0</v>
          </cell>
          <cell r="Z249">
            <v>34.797254836400015</v>
          </cell>
          <cell r="AA249">
            <v>0</v>
          </cell>
          <cell r="AB249">
            <v>0</v>
          </cell>
          <cell r="AC249">
            <v>0</v>
          </cell>
          <cell r="AD249">
            <v>0</v>
          </cell>
          <cell r="AE249">
            <v>0</v>
          </cell>
        </row>
        <row r="250">
          <cell r="E250" t="str">
            <v>5167</v>
          </cell>
          <cell r="F250" t="str">
            <v>Digital ID Delegation</v>
          </cell>
          <cell r="G250" t="str">
            <v>Non-postal Service</v>
          </cell>
          <cell r="H250">
            <v>0</v>
          </cell>
          <cell r="I250">
            <v>0</v>
          </cell>
          <cell r="J250">
            <v>0</v>
          </cell>
          <cell r="K250">
            <v>0</v>
          </cell>
          <cell r="L250" t="str">
            <v>Undefined</v>
          </cell>
          <cell r="N250" t="str">
            <v>5167</v>
          </cell>
          <cell r="O250">
            <v>54594.341224751006</v>
          </cell>
          <cell r="P250">
            <v>3260.8819396094</v>
          </cell>
          <cell r="Q250">
            <v>2287.1443776475999</v>
          </cell>
          <cell r="R250">
            <v>0</v>
          </cell>
          <cell r="S250">
            <v>0</v>
          </cell>
          <cell r="T250">
            <v>81.755741944600004</v>
          </cell>
          <cell r="U250">
            <v>0</v>
          </cell>
          <cell r="V250">
            <v>0</v>
          </cell>
          <cell r="W250">
            <v>0</v>
          </cell>
          <cell r="X250">
            <v>0</v>
          </cell>
          <cell r="Y250">
            <v>0</v>
          </cell>
          <cell r="Z250">
            <v>34.797254836400015</v>
          </cell>
          <cell r="AA250">
            <v>0</v>
          </cell>
          <cell r="AB250">
            <v>0</v>
          </cell>
          <cell r="AC250">
            <v>0</v>
          </cell>
          <cell r="AD250">
            <v>0</v>
          </cell>
          <cell r="AE250">
            <v>0</v>
          </cell>
        </row>
        <row r="251">
          <cell r="E251" t="str">
            <v/>
          </cell>
          <cell r="F251" t="str">
            <v>Parcels and eCommerce Services</v>
          </cell>
          <cell r="G251" t="str">
            <v/>
          </cell>
          <cell r="H251">
            <v>0</v>
          </cell>
          <cell r="I251">
            <v>0</v>
          </cell>
          <cell r="J251">
            <v>0</v>
          </cell>
          <cell r="K251">
            <v>0</v>
          </cell>
          <cell r="L251" t="str">
            <v>Undefined</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row>
        <row r="252">
          <cell r="E252" t="str">
            <v/>
          </cell>
          <cell r="F252" t="str">
            <v>Parcel Services - Parcel Post</v>
          </cell>
          <cell r="G252" t="str">
            <v/>
          </cell>
          <cell r="H252">
            <v>0</v>
          </cell>
          <cell r="I252">
            <v>0</v>
          </cell>
          <cell r="J252">
            <v>0</v>
          </cell>
          <cell r="K252">
            <v>0</v>
          </cell>
          <cell r="L252" t="str">
            <v>Undefined</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row>
        <row r="253">
          <cell r="E253" t="str">
            <v/>
          </cell>
          <cell r="F253" t="str">
            <v>Parcels Services - Parcels - Card Rate</v>
          </cell>
          <cell r="G253" t="str">
            <v/>
          </cell>
          <cell r="H253">
            <v>0</v>
          </cell>
          <cell r="I253">
            <v>0</v>
          </cell>
          <cell r="J253">
            <v>0</v>
          </cell>
          <cell r="K253">
            <v>0</v>
          </cell>
          <cell r="L253" t="str">
            <v>Undefined</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row>
        <row r="254">
          <cell r="E254" t="str">
            <v>2030</v>
          </cell>
          <cell r="F254" t="str">
            <v>Pop Pcls &lt;500g Parcel Post Satchel</v>
          </cell>
          <cell r="G254" t="str">
            <v>Regular Parcels - Small</v>
          </cell>
          <cell r="H254">
            <v>6957703</v>
          </cell>
          <cell r="I254">
            <v>0.375</v>
          </cell>
          <cell r="J254">
            <v>2609138.625</v>
          </cell>
          <cell r="K254">
            <v>0</v>
          </cell>
          <cell r="L254" t="str">
            <v>Parcel - small</v>
          </cell>
          <cell r="N254" t="str">
            <v>2030</v>
          </cell>
          <cell r="O254">
            <v>121558.59270098316</v>
          </cell>
          <cell r="P254">
            <v>7266.9635917181822</v>
          </cell>
          <cell r="Q254">
            <v>5092.2168158277027</v>
          </cell>
          <cell r="R254">
            <v>0</v>
          </cell>
          <cell r="S254">
            <v>9717.6428112232006</v>
          </cell>
          <cell r="T254">
            <v>1331.4842467450576</v>
          </cell>
          <cell r="U254">
            <v>17297.512973999597</v>
          </cell>
          <cell r="V254">
            <v>12336.279064920425</v>
          </cell>
          <cell r="W254">
            <v>49340.285501853301</v>
          </cell>
          <cell r="X254">
            <v>27515.495455119002</v>
          </cell>
          <cell r="Y254">
            <v>5600.5964936827004</v>
          </cell>
          <cell r="Z254">
            <v>4729173.0453658551</v>
          </cell>
          <cell r="AA254">
            <v>279585.32329717674</v>
          </cell>
          <cell r="AB254">
            <v>289650.19794192538</v>
          </cell>
          <cell r="AC254">
            <v>0.1189919051</v>
          </cell>
          <cell r="AD254">
            <v>22731.927068747598</v>
          </cell>
          <cell r="AE254">
            <v>12125.790201881598</v>
          </cell>
        </row>
        <row r="255">
          <cell r="E255" t="str">
            <v>2011</v>
          </cell>
          <cell r="F255" t="str">
            <v>Pop Pcls &lt;500g Fr Other Bulk Meter</v>
          </cell>
          <cell r="G255" t="str">
            <v>Regular Parcels - Small</v>
          </cell>
          <cell r="H255">
            <v>2582266</v>
          </cell>
          <cell r="I255">
            <v>0.25</v>
          </cell>
          <cell r="J255">
            <v>645566.5</v>
          </cell>
          <cell r="K255">
            <v>0</v>
          </cell>
          <cell r="L255" t="str">
            <v>Parcel - small</v>
          </cell>
          <cell r="N255" t="str">
            <v>2011</v>
          </cell>
          <cell r="O255">
            <v>33737.527309467994</v>
          </cell>
          <cell r="P255">
            <v>2016.7112281505183</v>
          </cell>
          <cell r="Q255">
            <v>1413.3329858615007</v>
          </cell>
          <cell r="R255">
            <v>0</v>
          </cell>
          <cell r="S255">
            <v>5396.2392315330999</v>
          </cell>
          <cell r="T255">
            <v>297.05496479910693</v>
          </cell>
          <cell r="U255">
            <v>2794.9880711366004</v>
          </cell>
          <cell r="V255">
            <v>3468.3579385975145</v>
          </cell>
          <cell r="W255">
            <v>6491.2421463493993</v>
          </cell>
          <cell r="X255">
            <v>14666.668276825501</v>
          </cell>
          <cell r="Y255">
            <v>797.60463722930012</v>
          </cell>
          <cell r="Z255">
            <v>694261.60960437788</v>
          </cell>
          <cell r="AA255">
            <v>68146.981031672709</v>
          </cell>
          <cell r="AB255">
            <v>50528.887501058292</v>
          </cell>
          <cell r="AC255">
            <v>4.4162363199999999E-2</v>
          </cell>
          <cell r="AD255">
            <v>5663.9504320999004</v>
          </cell>
          <cell r="AE255">
            <v>3020.5646700317002</v>
          </cell>
        </row>
        <row r="256">
          <cell r="E256" t="str">
            <v>2010</v>
          </cell>
          <cell r="F256" t="str">
            <v>Pop Pcls &lt;500g Fr Stamp Label</v>
          </cell>
          <cell r="G256" t="str">
            <v>Regular Parcels - Small</v>
          </cell>
          <cell r="H256">
            <v>7085862.0000000009</v>
          </cell>
          <cell r="I256">
            <v>0.25</v>
          </cell>
          <cell r="J256">
            <v>1771465.5000000002</v>
          </cell>
          <cell r="K256">
            <v>0</v>
          </cell>
          <cell r="L256" t="str">
            <v>Parcel - small</v>
          </cell>
          <cell r="N256" t="str">
            <v>2010</v>
          </cell>
          <cell r="O256">
            <v>126005.39027954113</v>
          </cell>
          <cell r="P256">
            <v>7530.5418670806584</v>
          </cell>
          <cell r="Q256">
            <v>5278.6445395009969</v>
          </cell>
          <cell r="R256">
            <v>0</v>
          </cell>
          <cell r="S256">
            <v>14807.544670093703</v>
          </cell>
          <cell r="T256">
            <v>1376.3315521457089</v>
          </cell>
          <cell r="U256">
            <v>8187.4221931718985</v>
          </cell>
          <cell r="V256">
            <v>9986.2613620143202</v>
          </cell>
          <cell r="W256">
            <v>30223.981854944803</v>
          </cell>
          <cell r="X256">
            <v>39527.181062809701</v>
          </cell>
          <cell r="Y256">
            <v>2828.7871748271004</v>
          </cell>
          <cell r="Z256">
            <v>1904512.3245816976</v>
          </cell>
          <cell r="AA256">
            <v>190397.91618828441</v>
          </cell>
          <cell r="AB256">
            <v>177515.29175620081</v>
          </cell>
          <cell r="AC256">
            <v>0.121183687</v>
          </cell>
          <cell r="AD256">
            <v>15771.127637512202</v>
          </cell>
          <cell r="AE256">
            <v>9866.6001784529999</v>
          </cell>
        </row>
        <row r="257">
          <cell r="E257" t="str">
            <v>2040</v>
          </cell>
          <cell r="F257" t="str">
            <v>Pop Pcls &lt;500g Local Rate</v>
          </cell>
          <cell r="G257" t="str">
            <v>Parcels within 50km</v>
          </cell>
          <cell r="H257">
            <v>25276</v>
          </cell>
          <cell r="I257">
            <v>0.25</v>
          </cell>
          <cell r="J257">
            <v>6319</v>
          </cell>
          <cell r="K257">
            <v>0</v>
          </cell>
          <cell r="L257" t="str">
            <v>Parcel - small</v>
          </cell>
          <cell r="N257" t="str">
            <v>2040</v>
          </cell>
          <cell r="O257">
            <v>188.71754871269997</v>
          </cell>
          <cell r="P257">
            <v>11.287968648200003</v>
          </cell>
          <cell r="Q257">
            <v>7.9058421413000008</v>
          </cell>
          <cell r="R257">
            <v>0</v>
          </cell>
          <cell r="S257">
            <v>57.781419643500001</v>
          </cell>
          <cell r="T257">
            <v>-0.4720773167963449</v>
          </cell>
          <cell r="U257">
            <v>15.226041998099999</v>
          </cell>
          <cell r="V257">
            <v>6.0757788300000004E-2</v>
          </cell>
          <cell r="W257">
            <v>0</v>
          </cell>
          <cell r="X257">
            <v>0</v>
          </cell>
          <cell r="Y257">
            <v>6.9335955069999997</v>
          </cell>
          <cell r="Z257">
            <v>7213.7706126749026</v>
          </cell>
          <cell r="AA257">
            <v>172.39240771661423</v>
          </cell>
          <cell r="AB257">
            <v>2.3007521056</v>
          </cell>
          <cell r="AC257">
            <v>4.7716179999999998E-4</v>
          </cell>
          <cell r="AD257">
            <v>3.1025957965999997</v>
          </cell>
          <cell r="AE257">
            <v>1.3385025236999999</v>
          </cell>
        </row>
        <row r="258">
          <cell r="E258" t="str">
            <v>2110</v>
          </cell>
          <cell r="F258" t="str">
            <v>Pop Pcls &gt;500g Fr Stamp Label</v>
          </cell>
          <cell r="G258" t="str">
            <v>Regular Parcels - Large</v>
          </cell>
          <cell r="H258">
            <v>6271115.0000000009</v>
          </cell>
          <cell r="I258">
            <v>2.85</v>
          </cell>
          <cell r="J258">
            <v>17872677.750000004</v>
          </cell>
          <cell r="K258">
            <v>0</v>
          </cell>
          <cell r="L258" t="str">
            <v>Parcel - medium</v>
          </cell>
          <cell r="N258" t="str">
            <v>2110</v>
          </cell>
          <cell r="O258">
            <v>268529.29100532032</v>
          </cell>
          <cell r="P258">
            <v>16048.316967083338</v>
          </cell>
          <cell r="Q258">
            <v>11249.257386211399</v>
          </cell>
          <cell r="R258">
            <v>0</v>
          </cell>
          <cell r="S258">
            <v>724.37570084250012</v>
          </cell>
          <cell r="T258">
            <v>4410.4795977819449</v>
          </cell>
          <cell r="U258">
            <v>20199.455207050894</v>
          </cell>
          <cell r="V258">
            <v>73690.388803517344</v>
          </cell>
          <cell r="W258">
            <v>313412.87905278301</v>
          </cell>
          <cell r="X258">
            <v>153070.56070822832</v>
          </cell>
          <cell r="Y258">
            <v>7314.8936764384998</v>
          </cell>
          <cell r="Z258">
            <v>8724680.9041911606</v>
          </cell>
          <cell r="AA258">
            <v>1986869.7490331726</v>
          </cell>
          <cell r="AB258">
            <v>1860639.7627500866</v>
          </cell>
          <cell r="AC258">
            <v>0.1036759795</v>
          </cell>
          <cell r="AD258">
            <v>152561.40490341801</v>
          </cell>
          <cell r="AE258">
            <v>17033.562604340001</v>
          </cell>
        </row>
        <row r="259">
          <cell r="E259" t="str">
            <v>2140</v>
          </cell>
          <cell r="F259" t="str">
            <v>Pop Pcls &gt;500g Local Rate</v>
          </cell>
          <cell r="G259" t="str">
            <v>Parcels within 50km</v>
          </cell>
          <cell r="H259">
            <v>128047</v>
          </cell>
          <cell r="I259">
            <v>1.75</v>
          </cell>
          <cell r="J259">
            <v>224082.25</v>
          </cell>
          <cell r="K259">
            <v>0</v>
          </cell>
          <cell r="L259" t="str">
            <v>Parcel - medium</v>
          </cell>
          <cell r="N259" t="str">
            <v>2140</v>
          </cell>
          <cell r="O259">
            <v>1453.7102596614006</v>
          </cell>
          <cell r="P259">
            <v>87.024284648499986</v>
          </cell>
          <cell r="Q259">
            <v>60.896104293200004</v>
          </cell>
          <cell r="R259">
            <v>0</v>
          </cell>
          <cell r="S259">
            <v>17.870932585200002</v>
          </cell>
          <cell r="T259">
            <v>8.7253355434917417</v>
          </cell>
          <cell r="U259">
            <v>455.46272593300006</v>
          </cell>
          <cell r="V259">
            <v>0.81837371739999998</v>
          </cell>
          <cell r="W259">
            <v>0</v>
          </cell>
          <cell r="X259">
            <v>0</v>
          </cell>
          <cell r="Y259">
            <v>61.597175946900002</v>
          </cell>
          <cell r="Z259">
            <v>189550.24447769052</v>
          </cell>
          <cell r="AA259">
            <v>0</v>
          </cell>
          <cell r="AB259">
            <v>0</v>
          </cell>
          <cell r="AC259">
            <v>2.4480543E-3</v>
          </cell>
          <cell r="AD259">
            <v>4.4639139062000002</v>
          </cell>
          <cell r="AE259">
            <v>15.643577944499999</v>
          </cell>
        </row>
        <row r="260">
          <cell r="E260" t="str">
            <v>2130</v>
          </cell>
          <cell r="F260" t="str">
            <v>Pop Pcls &gt;500g Parcel Post Satchel</v>
          </cell>
          <cell r="G260" t="str">
            <v>Parcel Post Satchels</v>
          </cell>
          <cell r="H260">
            <v>3837456.9999999995</v>
          </cell>
          <cell r="I260">
            <v>1.5</v>
          </cell>
          <cell r="J260">
            <v>5756185.4999999991</v>
          </cell>
          <cell r="K260">
            <v>0</v>
          </cell>
          <cell r="L260" t="str">
            <v>Parcel - medium</v>
          </cell>
          <cell r="N260" t="str">
            <v>2130</v>
          </cell>
          <cell r="O260">
            <v>158270.13239943743</v>
          </cell>
          <cell r="P260">
            <v>9459.1956713564996</v>
          </cell>
          <cell r="Q260">
            <v>6630.2230955549985</v>
          </cell>
          <cell r="R260">
            <v>0</v>
          </cell>
          <cell r="S260">
            <v>459.47019989340004</v>
          </cell>
          <cell r="T260">
            <v>2589.2652575085713</v>
          </cell>
          <cell r="U260">
            <v>21750.924507905598</v>
          </cell>
          <cell r="V260">
            <v>32628.166937567286</v>
          </cell>
          <cell r="W260">
            <v>145385.03585733299</v>
          </cell>
          <cell r="X260">
            <v>56136.103069168603</v>
          </cell>
          <cell r="Y260">
            <v>4845.9212120141001</v>
          </cell>
          <cell r="Z260">
            <v>5437776.9807603406</v>
          </cell>
          <cell r="AA260">
            <v>669092.67447728326</v>
          </cell>
          <cell r="AB260">
            <v>850230.48743259662</v>
          </cell>
          <cell r="AC260">
            <v>6.5761486699999996E-2</v>
          </cell>
          <cell r="AD260">
            <v>54227.000523353003</v>
          </cell>
          <cell r="AE260">
            <v>11362.982614758001</v>
          </cell>
        </row>
        <row r="261">
          <cell r="E261" t="str">
            <v>2150</v>
          </cell>
          <cell r="F261" t="str">
            <v>Pop Pcls 5kg - Parcel Post Satchel</v>
          </cell>
          <cell r="G261" t="str">
            <v>Parcel Post Satchels</v>
          </cell>
          <cell r="H261">
            <v>1095740</v>
          </cell>
          <cell r="I261">
            <v>5</v>
          </cell>
          <cell r="J261">
            <v>5478700</v>
          </cell>
          <cell r="K261">
            <v>0</v>
          </cell>
          <cell r="L261" t="str">
            <v>Parcel - large</v>
          </cell>
          <cell r="N261" t="str">
            <v>2150</v>
          </cell>
          <cell r="O261">
            <v>48964.956831316689</v>
          </cell>
          <cell r="P261">
            <v>2926.2655733190418</v>
          </cell>
          <cell r="Q261">
            <v>2051.2459765556</v>
          </cell>
          <cell r="R261">
            <v>0</v>
          </cell>
          <cell r="S261">
            <v>126.56877046859998</v>
          </cell>
          <cell r="T261">
            <v>763.96640423822771</v>
          </cell>
          <cell r="U261">
            <v>5980.6278375358997</v>
          </cell>
          <cell r="V261">
            <v>15327.618984046259</v>
          </cell>
          <cell r="W261">
            <v>97414.78385303801</v>
          </cell>
          <cell r="X261">
            <v>15321.0669056076</v>
          </cell>
          <cell r="Y261">
            <v>1750.4924458908999</v>
          </cell>
          <cell r="Z261">
            <v>1530361.4693908242</v>
          </cell>
          <cell r="AA261">
            <v>438785.19091511588</v>
          </cell>
          <cell r="AB261">
            <v>550219.11057114822</v>
          </cell>
          <cell r="AC261">
            <v>1.8115104100000001E-2</v>
          </cell>
          <cell r="AD261">
            <v>32994.825187280498</v>
          </cell>
          <cell r="AE261">
            <v>3269.0207438490002</v>
          </cell>
        </row>
        <row r="262">
          <cell r="E262" t="str">
            <v>2115</v>
          </cell>
          <cell r="F262" t="str">
            <v>Pop Pcls &gt;500g Fr Other Bulk Meter</v>
          </cell>
          <cell r="G262" t="str">
            <v>Regular Parcels - Large</v>
          </cell>
          <cell r="H262">
            <v>3005886.9999999995</v>
          </cell>
          <cell r="I262">
            <v>2.1</v>
          </cell>
          <cell r="J262">
            <v>6312362.6999999993</v>
          </cell>
          <cell r="K262">
            <v>0</v>
          </cell>
          <cell r="L262" t="str">
            <v>Parcel - medium</v>
          </cell>
          <cell r="N262" t="str">
            <v>2115</v>
          </cell>
          <cell r="O262">
            <v>96391.414816259508</v>
          </cell>
          <cell r="P262">
            <v>5761.7796668560713</v>
          </cell>
          <cell r="Q262">
            <v>4037.753376557001</v>
          </cell>
          <cell r="R262">
            <v>0</v>
          </cell>
          <cell r="S262">
            <v>347.20963330030003</v>
          </cell>
          <cell r="T262">
            <v>1547.468866802034</v>
          </cell>
          <cell r="U262">
            <v>23408.533510701702</v>
          </cell>
          <cell r="V262">
            <v>27489.462270185366</v>
          </cell>
          <cell r="W262">
            <v>67481.924678826006</v>
          </cell>
          <cell r="X262">
            <v>72783.9086668495</v>
          </cell>
          <cell r="Y262">
            <v>2777.2207518690002</v>
          </cell>
          <cell r="Z262">
            <v>4181950.0527890511</v>
          </cell>
          <cell r="AA262">
            <v>702909.86512174271</v>
          </cell>
          <cell r="AB262">
            <v>488734.18242980039</v>
          </cell>
          <cell r="AC262">
            <v>4.9694238500000001E-2</v>
          </cell>
          <cell r="AD262">
            <v>54109.408941251597</v>
          </cell>
          <cell r="AE262">
            <v>7057.7249707819992</v>
          </cell>
        </row>
        <row r="263">
          <cell r="E263" t="str">
            <v>2050</v>
          </cell>
          <cell r="F263" t="str">
            <v>Pop Pcls &lt;500g Ebay Flat Rate</v>
          </cell>
          <cell r="G263" t="str">
            <v>Parcels Flat Rate</v>
          </cell>
          <cell r="H263">
            <v>2037458</v>
          </cell>
          <cell r="I263">
            <v>0.3</v>
          </cell>
          <cell r="J263">
            <v>611237.4</v>
          </cell>
          <cell r="K263">
            <v>0</v>
          </cell>
          <cell r="L263" t="str">
            <v>Parcel - small</v>
          </cell>
          <cell r="N263" t="str">
            <v>2050</v>
          </cell>
          <cell r="O263">
            <v>30738.848165912394</v>
          </cell>
          <cell r="P263">
            <v>1837.8610922404937</v>
          </cell>
          <cell r="Q263">
            <v>1287.6679090129001</v>
          </cell>
          <cell r="R263">
            <v>0</v>
          </cell>
          <cell r="S263">
            <v>2313.5475421286001</v>
          </cell>
          <cell r="T263">
            <v>333.42391537585456</v>
          </cell>
          <cell r="U263">
            <v>5091.0141864108</v>
          </cell>
          <cell r="V263">
            <v>3630.1966966452828</v>
          </cell>
          <cell r="W263">
            <v>13235.2236343234</v>
          </cell>
          <cell r="X263">
            <v>8126.2308888054995</v>
          </cell>
          <cell r="Y263">
            <v>869.65903831339983</v>
          </cell>
          <cell r="Z263">
            <v>1357046.9506553884</v>
          </cell>
          <cell r="AA263">
            <v>80577.761107409897</v>
          </cell>
          <cell r="AB263">
            <v>87473.776738369401</v>
          </cell>
          <cell r="AC263">
            <v>3.4844968099999998E-2</v>
          </cell>
          <cell r="AD263">
            <v>6713.3311402329009</v>
          </cell>
          <cell r="AE263">
            <v>3579.3340982595</v>
          </cell>
        </row>
        <row r="264">
          <cell r="E264" t="str">
            <v>2051</v>
          </cell>
          <cell r="F264" t="str">
            <v>Pop Pcls &gt;500g Ebay Flat Rate</v>
          </cell>
          <cell r="G264" t="str">
            <v>Parcels Flat Rate</v>
          </cell>
          <cell r="H264">
            <v>461267</v>
          </cell>
          <cell r="I264">
            <v>2.65</v>
          </cell>
          <cell r="J264">
            <v>1222357.55</v>
          </cell>
          <cell r="K264">
            <v>0</v>
          </cell>
          <cell r="L264" t="str">
            <v>Parcel - medium</v>
          </cell>
          <cell r="N264" t="str">
            <v>2051</v>
          </cell>
          <cell r="O264">
            <v>18263.479500168698</v>
          </cell>
          <cell r="P264">
            <v>1091.5400891939894</v>
          </cell>
          <cell r="Q264">
            <v>765.09053159140012</v>
          </cell>
          <cell r="R264">
            <v>0</v>
          </cell>
          <cell r="S264">
            <v>53.2808923065</v>
          </cell>
          <cell r="T264">
            <v>298.28552664450933</v>
          </cell>
          <cell r="U264">
            <v>1516.1883451078002</v>
          </cell>
          <cell r="V264">
            <v>5418.3446036462374</v>
          </cell>
          <cell r="W264">
            <v>22735.537753225799</v>
          </cell>
          <cell r="X264">
            <v>11225.7935986386</v>
          </cell>
          <cell r="Y264">
            <v>500.58727267019992</v>
          </cell>
          <cell r="Z264">
            <v>641257.40860875545</v>
          </cell>
          <cell r="AA264">
            <v>145539.96772311171</v>
          </cell>
          <cell r="AB264">
            <v>140777.13383875898</v>
          </cell>
          <cell r="AC264">
            <v>7.6258061999999998E-3</v>
          </cell>
          <cell r="AD264">
            <v>11612.3288939956</v>
          </cell>
          <cell r="AE264">
            <v>1296.376414864</v>
          </cell>
        </row>
        <row r="265">
          <cell r="E265" t="str">
            <v>2052</v>
          </cell>
          <cell r="F265" t="str">
            <v>Pop Pcls &lt;500g Ebay Assessed Parcel</v>
          </cell>
          <cell r="G265" t="str">
            <v>Regular Parcels - Small</v>
          </cell>
          <cell r="H265">
            <v>324590.99999999994</v>
          </cell>
          <cell r="I265">
            <v>0.3</v>
          </cell>
          <cell r="J265">
            <v>97377.299999999974</v>
          </cell>
          <cell r="K265">
            <v>0</v>
          </cell>
          <cell r="L265" t="str">
            <v>Parcel - small</v>
          </cell>
          <cell r="N265" t="str">
            <v>2052</v>
          </cell>
          <cell r="O265">
            <v>5208.475463459099</v>
          </cell>
          <cell r="P265">
            <v>311.39111638066277</v>
          </cell>
          <cell r="Q265">
            <v>218.18557039800001</v>
          </cell>
          <cell r="R265">
            <v>0</v>
          </cell>
          <cell r="S265">
            <v>368.5753081757</v>
          </cell>
          <cell r="T265">
            <v>58.641555305326925</v>
          </cell>
          <cell r="U265">
            <v>809.70367217990008</v>
          </cell>
          <cell r="V265">
            <v>579.24929164510377</v>
          </cell>
          <cell r="W265">
            <v>2106.1621848414002</v>
          </cell>
          <cell r="X265">
            <v>1293.6427698814</v>
          </cell>
          <cell r="Y265">
            <v>138.912592426</v>
          </cell>
          <cell r="Z265">
            <v>216226.97721560308</v>
          </cell>
          <cell r="AA265">
            <v>12790.738735155601</v>
          </cell>
          <cell r="AB265">
            <v>13862.259949574902</v>
          </cell>
          <cell r="AC265">
            <v>5.5512128999999997E-3</v>
          </cell>
          <cell r="AD265">
            <v>1092.6794410505997</v>
          </cell>
          <cell r="AE265">
            <v>569.18991070609991</v>
          </cell>
        </row>
        <row r="266">
          <cell r="E266" t="str">
            <v>2053</v>
          </cell>
          <cell r="F266" t="str">
            <v>Pop Pcls &gt;500g Ebay Assessed Parcel</v>
          </cell>
          <cell r="G266" t="str">
            <v>Regular Parcels - Large</v>
          </cell>
          <cell r="H266">
            <v>291648</v>
          </cell>
          <cell r="I266">
            <v>2.65</v>
          </cell>
          <cell r="J266">
            <v>772867.2</v>
          </cell>
          <cell r="K266">
            <v>0</v>
          </cell>
          <cell r="L266" t="str">
            <v>Parcel - medium</v>
          </cell>
          <cell r="N266" t="str">
            <v>2053</v>
          </cell>
          <cell r="O266">
            <v>11148.661725690798</v>
          </cell>
          <cell r="P266">
            <v>666.32330474877017</v>
          </cell>
          <cell r="Q266">
            <v>467.0355290794999</v>
          </cell>
          <cell r="R266">
            <v>0</v>
          </cell>
          <cell r="S266">
            <v>33.688223261999994</v>
          </cell>
          <cell r="T266">
            <v>184.06712387094203</v>
          </cell>
          <cell r="U266">
            <v>961.52935273500009</v>
          </cell>
          <cell r="V266">
            <v>3457.5566647085425</v>
          </cell>
          <cell r="W266">
            <v>13082.041306442799</v>
          </cell>
          <cell r="X266">
            <v>7359.8525966042989</v>
          </cell>
          <cell r="Y266">
            <v>318.77960615539996</v>
          </cell>
          <cell r="Z266">
            <v>405095.96883314714</v>
          </cell>
          <cell r="AA266">
            <v>88868.653938173695</v>
          </cell>
          <cell r="AB266">
            <v>88326.295924285994</v>
          </cell>
          <cell r="AC266">
            <v>4.8216133000000003E-3</v>
          </cell>
          <cell r="AD266">
            <v>7479.3323704733994</v>
          </cell>
          <cell r="AE266">
            <v>825.56704235509994</v>
          </cell>
        </row>
        <row r="267">
          <cell r="E267" t="str">
            <v>2054</v>
          </cell>
          <cell r="F267" t="str">
            <v>Pop Pcls Return Paid Card</v>
          </cell>
          <cell r="G267" t="str">
            <v>Return Paid Parcel &gt; 500g</v>
          </cell>
          <cell r="H267">
            <v>941607.99999999988</v>
          </cell>
          <cell r="I267">
            <v>0.25</v>
          </cell>
          <cell r="J267">
            <v>235401.99999999997</v>
          </cell>
          <cell r="K267">
            <v>0</v>
          </cell>
          <cell r="L267" t="str">
            <v>Undefined</v>
          </cell>
          <cell r="N267" t="str">
            <v>2054</v>
          </cell>
          <cell r="O267">
            <v>21709.068419136791</v>
          </cell>
          <cell r="P267">
            <v>1298.0610969696752</v>
          </cell>
          <cell r="Q267">
            <v>909.40808486110006</v>
          </cell>
          <cell r="R267">
            <v>0</v>
          </cell>
          <cell r="S267">
            <v>108.7650721297</v>
          </cell>
          <cell r="T267">
            <v>321.63048098329955</v>
          </cell>
          <cell r="U267">
            <v>3229.0667036898003</v>
          </cell>
          <cell r="V267">
            <v>5421.1660479581715</v>
          </cell>
          <cell r="W267">
            <v>22380.667373467601</v>
          </cell>
          <cell r="X267">
            <v>13470.429155586098</v>
          </cell>
          <cell r="Y267">
            <v>746.44819750960005</v>
          </cell>
          <cell r="Z267">
            <v>1280430.0533423782</v>
          </cell>
          <cell r="AA267">
            <v>145119.685245334</v>
          </cell>
          <cell r="AB267">
            <v>223076.29101285283</v>
          </cell>
          <cell r="AC267">
            <v>1.5566956999999999E-2</v>
          </cell>
          <cell r="AD267">
            <v>11571.6445212699</v>
          </cell>
          <cell r="AE267">
            <v>1354.1977138172001</v>
          </cell>
        </row>
        <row r="268">
          <cell r="E268" t="str">
            <v>2055</v>
          </cell>
          <cell r="F268" t="str">
            <v>Pop Pcls 500g Click &amp; Send Satchel</v>
          </cell>
          <cell r="G268" t="str">
            <v>Click and Send Tracking</v>
          </cell>
          <cell r="H268">
            <v>527717</v>
          </cell>
          <cell r="I268">
            <v>0</v>
          </cell>
          <cell r="J268">
            <v>0</v>
          </cell>
          <cell r="K268">
            <v>0</v>
          </cell>
          <cell r="L268" t="str">
            <v>Undefined</v>
          </cell>
          <cell r="N268" t="str">
            <v>2055</v>
          </cell>
          <cell r="O268">
            <v>8415.8553694784987</v>
          </cell>
          <cell r="P268">
            <v>503.15349746000339</v>
          </cell>
          <cell r="Q268">
            <v>352.54679376979993</v>
          </cell>
          <cell r="R268">
            <v>0</v>
          </cell>
          <cell r="S268">
            <v>737.0483961952001</v>
          </cell>
          <cell r="T268">
            <v>85.190613877720551</v>
          </cell>
          <cell r="U268">
            <v>1311.3127615624999</v>
          </cell>
          <cell r="V268">
            <v>936.25599405234675</v>
          </cell>
          <cell r="W268">
            <v>3593.7624656063999</v>
          </cell>
          <cell r="X268">
            <v>2092.6593363972001</v>
          </cell>
          <cell r="Y268">
            <v>228.16235877049999</v>
          </cell>
          <cell r="Z268">
            <v>358498.73999573494</v>
          </cell>
          <cell r="AA268">
            <v>21135.605478887199</v>
          </cell>
          <cell r="AB268">
            <v>22405.057207952501</v>
          </cell>
          <cell r="AC268">
            <v>9.0251097000000006E-3</v>
          </cell>
          <cell r="AD268">
            <v>1738.5926834525001</v>
          </cell>
          <cell r="AE268">
            <v>921.96064595819996</v>
          </cell>
        </row>
        <row r="269">
          <cell r="E269" t="str">
            <v>2056</v>
          </cell>
          <cell r="F269" t="str">
            <v>Pop Pcls 3kg Click &amp; Send Satchel</v>
          </cell>
          <cell r="G269" t="str">
            <v>Click and Send Tracking</v>
          </cell>
          <cell r="H269">
            <v>203572</v>
          </cell>
          <cell r="I269">
            <v>0</v>
          </cell>
          <cell r="J269">
            <v>0</v>
          </cell>
          <cell r="K269">
            <v>0</v>
          </cell>
          <cell r="L269" t="str">
            <v>Undefined</v>
          </cell>
          <cell r="N269" t="str">
            <v>2056</v>
          </cell>
          <cell r="O269">
            <v>8012.8508703349007</v>
          </cell>
          <cell r="P269">
            <v>478.90707388623071</v>
          </cell>
          <cell r="Q269">
            <v>335.67966515250015</v>
          </cell>
          <cell r="R269">
            <v>0</v>
          </cell>
          <cell r="S269">
            <v>23.514575740899993</v>
          </cell>
          <cell r="T269">
            <v>135.16729445964688</v>
          </cell>
          <cell r="U269">
            <v>760.85240467069991</v>
          </cell>
          <cell r="V269">
            <v>1671.3615090267779</v>
          </cell>
          <cell r="W269">
            <v>7355.7202832788007</v>
          </cell>
          <cell r="X269">
            <v>2882.9044247731003</v>
          </cell>
          <cell r="Y269">
            <v>164.2420969911</v>
          </cell>
          <cell r="Z269">
            <v>278224.68911826343</v>
          </cell>
          <cell r="AA269">
            <v>33976.559852541497</v>
          </cell>
          <cell r="AB269">
            <v>43233.75117729319</v>
          </cell>
          <cell r="AC269">
            <v>3.3655142000000001E-3</v>
          </cell>
          <cell r="AD269">
            <v>2811.9517006450001</v>
          </cell>
          <cell r="AE269">
            <v>615.12643265060012</v>
          </cell>
        </row>
        <row r="270">
          <cell r="E270" t="str">
            <v>2057</v>
          </cell>
          <cell r="F270" t="str">
            <v>Pop Pcls 5kg Click &amp; Send Satchel</v>
          </cell>
          <cell r="G270" t="str">
            <v>Regular Parcels - Large</v>
          </cell>
          <cell r="H270">
            <v>53884</v>
          </cell>
          <cell r="I270">
            <v>0</v>
          </cell>
          <cell r="J270">
            <v>0</v>
          </cell>
          <cell r="K270">
            <v>0</v>
          </cell>
          <cell r="L270" t="str">
            <v>Undefined</v>
          </cell>
          <cell r="N270" t="str">
            <v>2057</v>
          </cell>
          <cell r="O270">
            <v>2376.2092565976996</v>
          </cell>
          <cell r="P270">
            <v>142.01024680996701</v>
          </cell>
          <cell r="Q270">
            <v>99.545983970099954</v>
          </cell>
          <cell r="R270">
            <v>0</v>
          </cell>
          <cell r="S270">
            <v>6.2241339639</v>
          </cell>
          <cell r="T270">
            <v>38.303899524957252</v>
          </cell>
          <cell r="U270">
            <v>202.254727495254</v>
          </cell>
          <cell r="V270">
            <v>754.78720945268174</v>
          </cell>
          <cell r="W270">
            <v>4629.2109174262005</v>
          </cell>
          <cell r="X270">
            <v>757.90611094760015</v>
          </cell>
          <cell r="Y270">
            <v>66.263765163200006</v>
          </cell>
          <cell r="Z270">
            <v>75170.838318510068</v>
          </cell>
          <cell r="AA270">
            <v>21270.807305244896</v>
          </cell>
          <cell r="AB270">
            <v>27035.200464185698</v>
          </cell>
          <cell r="AC270">
            <v>8.9082669999999997E-4</v>
          </cell>
          <cell r="AD270">
            <v>1653.6844980799999</v>
          </cell>
          <cell r="AE270">
            <v>169.7953627508</v>
          </cell>
        </row>
        <row r="271">
          <cell r="E271" t="str">
            <v>2058</v>
          </cell>
          <cell r="F271" t="str">
            <v>Pop Pcls &lt;500g Click &amp; Send Assessed Parcel</v>
          </cell>
          <cell r="G271" t="str">
            <v>Click and Send Tracking</v>
          </cell>
          <cell r="H271">
            <v>390865.00000000006</v>
          </cell>
          <cell r="I271">
            <v>0</v>
          </cell>
          <cell r="J271">
            <v>0</v>
          </cell>
          <cell r="K271">
            <v>0</v>
          </cell>
          <cell r="L271" t="str">
            <v>Undefined</v>
          </cell>
          <cell r="N271" t="str">
            <v>2058</v>
          </cell>
          <cell r="O271">
            <v>5283.7287969008994</v>
          </cell>
          <cell r="P271">
            <v>315.80531842751321</v>
          </cell>
          <cell r="Q271">
            <v>221.32596733009999</v>
          </cell>
          <cell r="R271">
            <v>0</v>
          </cell>
          <cell r="S271">
            <v>816.80253983409978</v>
          </cell>
          <cell r="T271">
            <v>46.771322073004903</v>
          </cell>
          <cell r="U271">
            <v>938.36995541810029</v>
          </cell>
          <cell r="V271">
            <v>529.42116123775963</v>
          </cell>
          <cell r="W271">
            <v>1047.4386140931001</v>
          </cell>
          <cell r="X271">
            <v>2210.4950890158002</v>
          </cell>
          <cell r="Y271">
            <v>122.3764089102</v>
          </cell>
          <cell r="Z271">
            <v>104639.97007989693</v>
          </cell>
          <cell r="AA271">
            <v>9994.749472211899</v>
          </cell>
          <cell r="AB271">
            <v>7580.5918009832994</v>
          </cell>
          <cell r="AC271">
            <v>6.6846426000000004E-3</v>
          </cell>
          <cell r="AD271">
            <v>953.52695419249994</v>
          </cell>
          <cell r="AE271">
            <v>446.44946004499997</v>
          </cell>
        </row>
        <row r="272">
          <cell r="E272" t="str">
            <v>2059</v>
          </cell>
          <cell r="F272" t="str">
            <v>Pop Pcls &gt;500g Click &amp; Send Assessed Parcel</v>
          </cell>
          <cell r="G272" t="str">
            <v>Click and Send Tracking</v>
          </cell>
          <cell r="H272">
            <v>186957</v>
          </cell>
          <cell r="I272">
            <v>0</v>
          </cell>
          <cell r="J272">
            <v>0</v>
          </cell>
          <cell r="K272">
            <v>0</v>
          </cell>
          <cell r="L272" t="str">
            <v>Undefined</v>
          </cell>
          <cell r="N272" t="str">
            <v>2059</v>
          </cell>
          <cell r="O272">
            <v>6551.9395626916976</v>
          </cell>
          <cell r="P272">
            <v>391.61478393968508</v>
          </cell>
          <cell r="Q272">
            <v>274.47065627439986</v>
          </cell>
          <cell r="R272">
            <v>0</v>
          </cell>
          <cell r="S272">
            <v>21.595379211800001</v>
          </cell>
          <cell r="T272">
            <v>104.26232165295093</v>
          </cell>
          <cell r="U272">
            <v>551.22283277252666</v>
          </cell>
          <cell r="V272">
            <v>1721.7983927581192</v>
          </cell>
          <cell r="W272">
            <v>4075.5608282549001</v>
          </cell>
          <cell r="X272">
            <v>4664.1462229341005</v>
          </cell>
          <cell r="Y272">
            <v>174.32620927689999</v>
          </cell>
          <cell r="Z272">
            <v>257180.8585415041</v>
          </cell>
          <cell r="AA272">
            <v>42377.3596125002</v>
          </cell>
          <cell r="AB272">
            <v>30465.404420072602</v>
          </cell>
          <cell r="AC272">
            <v>3.0908299000000001E-3</v>
          </cell>
          <cell r="AD272">
            <v>3523.6564325868003</v>
          </cell>
          <cell r="AE272">
            <v>481.74682773550001</v>
          </cell>
        </row>
        <row r="273">
          <cell r="E273" t="str">
            <v/>
          </cell>
          <cell r="F273" t="str">
            <v>Parcel Services - Parcels - Contract</v>
          </cell>
          <cell r="G273" t="str">
            <v/>
          </cell>
          <cell r="H273">
            <v>0</v>
          </cell>
          <cell r="I273">
            <v>0</v>
          </cell>
          <cell r="J273">
            <v>0</v>
          </cell>
          <cell r="K273">
            <v>0</v>
          </cell>
          <cell r="L273" t="str">
            <v>Undefined</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row>
        <row r="274">
          <cell r="E274" t="str">
            <v>2065</v>
          </cell>
          <cell r="F274" t="str">
            <v>Pop Pcls &lt;500g Contract</v>
          </cell>
          <cell r="G274" t="str">
            <v>Regular Parcels - Small</v>
          </cell>
          <cell r="H274">
            <v>4083043</v>
          </cell>
          <cell r="I274">
            <v>0.373</v>
          </cell>
          <cell r="J274">
            <v>1522975.0390000001</v>
          </cell>
          <cell r="K274">
            <v>0</v>
          </cell>
          <cell r="L274" t="str">
            <v>Parcel - small</v>
          </cell>
          <cell r="N274" t="str">
            <v>2065</v>
          </cell>
          <cell r="O274">
            <v>58733.194705879308</v>
          </cell>
          <cell r="P274">
            <v>3512.7909122307988</v>
          </cell>
          <cell r="Q274">
            <v>2460.4153876698001</v>
          </cell>
          <cell r="R274">
            <v>0</v>
          </cell>
          <cell r="S274">
            <v>4704.0561433266994</v>
          </cell>
          <cell r="T274">
            <v>704.653906659482</v>
          </cell>
          <cell r="U274">
            <v>6472.5865677781985</v>
          </cell>
          <cell r="V274">
            <v>7447.0357164518991</v>
          </cell>
          <cell r="W274">
            <v>25504.560479432701</v>
          </cell>
          <cell r="X274">
            <v>26473.911066127206</v>
          </cell>
          <cell r="Y274">
            <v>2016.0823467649002</v>
          </cell>
          <cell r="Z274">
            <v>3893648.5782240387</v>
          </cell>
          <cell r="AA274">
            <v>161944.3060778213</v>
          </cell>
          <cell r="AB274">
            <v>150848.03819650435</v>
          </cell>
          <cell r="AC274">
            <v>6.8848870600000001E-2</v>
          </cell>
          <cell r="AD274">
            <v>13141.967481329901</v>
          </cell>
          <cell r="AE274">
            <v>5496.3159370659987</v>
          </cell>
        </row>
        <row r="275">
          <cell r="E275" t="str">
            <v>2180</v>
          </cell>
          <cell r="F275" t="str">
            <v>Pop Pcls &gt;500g Eparcels B2b</v>
          </cell>
          <cell r="G275" t="str">
            <v>eParcel</v>
          </cell>
          <cell r="H275">
            <v>143679</v>
          </cell>
          <cell r="I275">
            <v>8</v>
          </cell>
          <cell r="J275">
            <v>1149432</v>
          </cell>
          <cell r="K275">
            <v>0</v>
          </cell>
          <cell r="L275" t="str">
            <v>Parcel - medium</v>
          </cell>
          <cell r="N275" t="str">
            <v>2180</v>
          </cell>
          <cell r="O275">
            <v>6090.0590012302982</v>
          </cell>
          <cell r="P275">
            <v>363.81036013114027</v>
          </cell>
          <cell r="Q275">
            <v>255.02598570639989</v>
          </cell>
          <cell r="R275">
            <v>0</v>
          </cell>
          <cell r="S275">
            <v>4.0770829720000004</v>
          </cell>
          <cell r="T275">
            <v>125.05480325038026</v>
          </cell>
          <cell r="U275">
            <v>2451.807168889</v>
          </cell>
          <cell r="V275">
            <v>2027.2381045608413</v>
          </cell>
          <cell r="W275">
            <v>8039.3995317882</v>
          </cell>
          <cell r="X275">
            <v>3679.3217761967999</v>
          </cell>
          <cell r="Y275">
            <v>153.96170746070001</v>
          </cell>
          <cell r="Z275">
            <v>303558.97238831071</v>
          </cell>
          <cell r="AA275">
            <v>34541.691370799599</v>
          </cell>
          <cell r="AB275">
            <v>68218.615072372704</v>
          </cell>
          <cell r="AC275">
            <v>2.8593637E-3</v>
          </cell>
          <cell r="AD275">
            <v>4655.6775370094001</v>
          </cell>
          <cell r="AE275">
            <v>387.65700231310001</v>
          </cell>
        </row>
        <row r="276">
          <cell r="E276" t="str">
            <v>2178</v>
          </cell>
          <cell r="F276" t="str">
            <v>Pop Pcls &gt;500g Point To Point Ulds</v>
          </cell>
          <cell r="G276" t="str">
            <v>Point to Point ULDs</v>
          </cell>
          <cell r="H276">
            <v>4105</v>
          </cell>
          <cell r="I276">
            <v>230</v>
          </cell>
          <cell r="J276">
            <v>944150</v>
          </cell>
          <cell r="K276">
            <v>0</v>
          </cell>
          <cell r="L276" t="str">
            <v>Parcel - medium</v>
          </cell>
          <cell r="N276" t="str">
            <v>2178</v>
          </cell>
          <cell r="O276">
            <v>1941.1855274375</v>
          </cell>
          <cell r="P276">
            <v>115.74476972169995</v>
          </cell>
          <cell r="Q276">
            <v>81.178677918599959</v>
          </cell>
          <cell r="R276">
            <v>0</v>
          </cell>
          <cell r="S276">
            <v>0</v>
          </cell>
          <cell r="T276">
            <v>44.648445874041997</v>
          </cell>
          <cell r="U276">
            <v>4282.0142062291025</v>
          </cell>
          <cell r="V276">
            <v>2714.7714215343003</v>
          </cell>
          <cell r="W276">
            <v>6324.9704088216013</v>
          </cell>
          <cell r="X276">
            <v>11155.061521461301</v>
          </cell>
          <cell r="Y276">
            <v>87.798681326799993</v>
          </cell>
          <cell r="Z276">
            <v>34729.603464561158</v>
          </cell>
          <cell r="AA276">
            <v>43750.524779450199</v>
          </cell>
          <cell r="AB276">
            <v>47038.413820801507</v>
          </cell>
          <cell r="AC276">
            <v>0</v>
          </cell>
          <cell r="AD276">
            <v>6436.9452839527003</v>
          </cell>
          <cell r="AE276">
            <v>114.5958341171</v>
          </cell>
        </row>
        <row r="277">
          <cell r="E277" t="str">
            <v>2175</v>
          </cell>
          <cell r="F277" t="str">
            <v>Pop Pcls &gt;500g Eparcels Ordinary</v>
          </cell>
          <cell r="G277" t="str">
            <v>eParcel</v>
          </cell>
          <cell r="H277">
            <v>88383380</v>
          </cell>
          <cell r="I277">
            <v>5.8</v>
          </cell>
          <cell r="J277">
            <v>512623604</v>
          </cell>
          <cell r="K277">
            <v>0</v>
          </cell>
          <cell r="L277" t="str">
            <v>Parcel - medium</v>
          </cell>
          <cell r="N277" t="str">
            <v>2175</v>
          </cell>
          <cell r="O277">
            <v>2449015.7681233143</v>
          </cell>
          <cell r="P277">
            <v>146367.39493081914</v>
          </cell>
          <cell r="Q277">
            <v>102572.40379530731</v>
          </cell>
          <cell r="R277">
            <v>0</v>
          </cell>
          <cell r="S277">
            <v>39337.414718719709</v>
          </cell>
          <cell r="T277">
            <v>37713.453527444697</v>
          </cell>
          <cell r="U277">
            <v>1053502.1893167086</v>
          </cell>
          <cell r="V277">
            <v>955325.72480192431</v>
          </cell>
          <cell r="W277">
            <v>3555184.1615842897</v>
          </cell>
          <cell r="X277">
            <v>1924184.1092590534</v>
          </cell>
          <cell r="Y277">
            <v>91726.997989244977</v>
          </cell>
          <cell r="Z277">
            <v>131590221.51591665</v>
          </cell>
          <cell r="AA277">
            <v>24894430.004146479</v>
          </cell>
          <cell r="AB277">
            <v>27324407.823898636</v>
          </cell>
          <cell r="AC277">
            <v>1.1517789680999999</v>
          </cell>
          <cell r="AD277">
            <v>2107026.1205865699</v>
          </cell>
          <cell r="AE277">
            <v>161223.36210433999</v>
          </cell>
        </row>
        <row r="278">
          <cell r="E278" t="str">
            <v>2165</v>
          </cell>
          <cell r="F278" t="str">
            <v>Pop Pcls &gt;500g Contract</v>
          </cell>
          <cell r="G278" t="str">
            <v>eParcel</v>
          </cell>
          <cell r="H278">
            <v>7597575.0000000009</v>
          </cell>
          <cell r="I278">
            <v>2.6</v>
          </cell>
          <cell r="J278">
            <v>19753695.000000004</v>
          </cell>
          <cell r="K278">
            <v>0</v>
          </cell>
          <cell r="L278" t="str">
            <v>Parcel - medium</v>
          </cell>
          <cell r="N278" t="str">
            <v>2165</v>
          </cell>
          <cell r="O278">
            <v>251631.91658508175</v>
          </cell>
          <cell r="P278">
            <v>15040.942574324597</v>
          </cell>
          <cell r="Q278">
            <v>10540.369978092203</v>
          </cell>
          <cell r="R278">
            <v>0</v>
          </cell>
          <cell r="S278">
            <v>877.3773356713001</v>
          </cell>
          <cell r="T278">
            <v>4284.2155305323995</v>
          </cell>
          <cell r="U278">
            <v>73168.014470628405</v>
          </cell>
          <cell r="V278">
            <v>84219.31147112191</v>
          </cell>
          <cell r="W278">
            <v>247602.10129637097</v>
          </cell>
          <cell r="X278">
            <v>196355.36128693749</v>
          </cell>
          <cell r="Y278">
            <v>8093.6183026808003</v>
          </cell>
          <cell r="Z278">
            <v>11816109.149170309</v>
          </cell>
          <cell r="AA278">
            <v>2113738.5646612602</v>
          </cell>
          <cell r="AB278">
            <v>2019819.3279991457</v>
          </cell>
          <cell r="AC278">
            <v>0.1246635697</v>
          </cell>
          <cell r="AD278">
            <v>168198.07374174701</v>
          </cell>
          <cell r="AE278">
            <v>18667.193507402997</v>
          </cell>
        </row>
        <row r="279">
          <cell r="E279" t="str">
            <v>2191</v>
          </cell>
          <cell r="F279" t="str">
            <v>Pop Pcls Contract Without Signature</v>
          </cell>
          <cell r="G279" t="str">
            <v>eParcel</v>
          </cell>
          <cell r="H279">
            <v>5467214</v>
          </cell>
          <cell r="I279">
            <v>2.4</v>
          </cell>
          <cell r="J279">
            <v>13121313.6</v>
          </cell>
          <cell r="K279">
            <v>0</v>
          </cell>
          <cell r="L279" t="str">
            <v>Parcel - small</v>
          </cell>
          <cell r="N279" t="str">
            <v>2191</v>
          </cell>
          <cell r="O279">
            <v>180524.28286211428</v>
          </cell>
          <cell r="P279">
            <v>10790.940562005699</v>
          </cell>
          <cell r="Q279">
            <v>7561.9599357401012</v>
          </cell>
          <cell r="R279">
            <v>0</v>
          </cell>
          <cell r="S279">
            <v>2895.0987891218001</v>
          </cell>
          <cell r="T279">
            <v>2798.2766373920463</v>
          </cell>
          <cell r="U279">
            <v>42719.223970179904</v>
          </cell>
          <cell r="V279">
            <v>68335.80231363239</v>
          </cell>
          <cell r="W279">
            <v>170465.30781808498</v>
          </cell>
          <cell r="X279">
            <v>144917.6525525224</v>
          </cell>
          <cell r="Y279">
            <v>6510.4556019968995</v>
          </cell>
          <cell r="Z279">
            <v>8326246.9784104172</v>
          </cell>
          <cell r="AA279">
            <v>1708623.770948455</v>
          </cell>
          <cell r="AB279">
            <v>2253814.0140301129</v>
          </cell>
          <cell r="AC279">
            <v>8.9818909700000005E-2</v>
          </cell>
          <cell r="AD279">
            <v>139625.685335827</v>
          </cell>
          <cell r="AE279">
            <v>12977.336119785999</v>
          </cell>
        </row>
        <row r="280">
          <cell r="E280" t="str">
            <v>2192</v>
          </cell>
          <cell r="F280" t="str">
            <v>Pop Pcls Contract Wine With Signature</v>
          </cell>
          <cell r="G280" t="str">
            <v>eParcel</v>
          </cell>
          <cell r="H280">
            <v>2656769.0000000005</v>
          </cell>
          <cell r="I280">
            <v>2.4</v>
          </cell>
          <cell r="J280">
            <v>6376245.6000000006</v>
          </cell>
          <cell r="K280">
            <v>0</v>
          </cell>
          <cell r="L280" t="str">
            <v>Parcel - small</v>
          </cell>
          <cell r="N280" t="str">
            <v>2192</v>
          </cell>
          <cell r="O280">
            <v>112279.75490048363</v>
          </cell>
          <cell r="P280">
            <v>6709.7495366601997</v>
          </cell>
          <cell r="Q280">
            <v>4702.1091772037007</v>
          </cell>
          <cell r="R280">
            <v>0</v>
          </cell>
          <cell r="S280">
            <v>0</v>
          </cell>
          <cell r="T280">
            <v>1889.8659801072258</v>
          </cell>
          <cell r="U280">
            <v>97090.073682451708</v>
          </cell>
          <cell r="V280">
            <v>78686.248091394489</v>
          </cell>
          <cell r="W280">
            <v>274287.34038548998</v>
          </cell>
          <cell r="X280">
            <v>68218.234507098605</v>
          </cell>
          <cell r="Y280">
            <v>6281.6583098028996</v>
          </cell>
          <cell r="Z280">
            <v>6310788.8977794442</v>
          </cell>
          <cell r="AA280">
            <v>2614028.5584143768</v>
          </cell>
          <cell r="AB280">
            <v>3670477.6692853719</v>
          </cell>
          <cell r="AC280">
            <v>4.36471108E-2</v>
          </cell>
          <cell r="AD280">
            <v>199669.099931818</v>
          </cell>
          <cell r="AE280">
            <v>7365.551619285</v>
          </cell>
        </row>
        <row r="281">
          <cell r="E281" t="str">
            <v>2193</v>
          </cell>
          <cell r="F281" t="str">
            <v>Pop Pcls Contract Wine Without Signature</v>
          </cell>
          <cell r="G281" t="str">
            <v>eParcel</v>
          </cell>
          <cell r="H281">
            <v>392.00000000000006</v>
          </cell>
          <cell r="I281">
            <v>2.4</v>
          </cell>
          <cell r="J281">
            <v>940.80000000000007</v>
          </cell>
          <cell r="K281">
            <v>0</v>
          </cell>
          <cell r="L281" t="str">
            <v>Parcel - small</v>
          </cell>
          <cell r="N281" t="str">
            <v>2193</v>
          </cell>
          <cell r="O281">
            <v>14.913673958199997</v>
          </cell>
          <cell r="P281">
            <v>0.8914283500360386</v>
          </cell>
          <cell r="Q281">
            <v>0.62477786989820028</v>
          </cell>
          <cell r="R281">
            <v>0</v>
          </cell>
          <cell r="S281">
            <v>0</v>
          </cell>
          <cell r="T281">
            <v>0.24521923000530782</v>
          </cell>
          <cell r="U281">
            <v>0.67189249973030007</v>
          </cell>
          <cell r="V281">
            <v>12.590441299505258</v>
          </cell>
          <cell r="W281">
            <v>46.091901496399998</v>
          </cell>
          <cell r="X281">
            <v>10.9975795028131</v>
          </cell>
          <cell r="Y281">
            <v>0.83267926183399987</v>
          </cell>
          <cell r="Z281">
            <v>751.93615512389692</v>
          </cell>
          <cell r="AA281">
            <v>367.96285817831648</v>
          </cell>
          <cell r="AB281">
            <v>431.91293394790006</v>
          </cell>
          <cell r="AC281">
            <v>6.4400282999999999E-6</v>
          </cell>
          <cell r="AD281">
            <v>23.707202711399997</v>
          </cell>
          <cell r="AE281">
            <v>1.1462575773000001</v>
          </cell>
        </row>
        <row r="282">
          <cell r="E282" t="str">
            <v>2194</v>
          </cell>
          <cell r="F282" t="str">
            <v>Pop Pcls Return Paid Contract</v>
          </cell>
          <cell r="G282" t="str">
            <v>Undefined</v>
          </cell>
          <cell r="H282">
            <v>1543143.9999999998</v>
          </cell>
          <cell r="I282">
            <v>2.4</v>
          </cell>
          <cell r="J282">
            <v>3703545.5999999992</v>
          </cell>
          <cell r="K282">
            <v>0</v>
          </cell>
          <cell r="L282" t="str">
            <v>Parcel - small</v>
          </cell>
          <cell r="N282" t="str">
            <v>2194</v>
          </cell>
          <cell r="O282">
            <v>64727.541261216604</v>
          </cell>
          <cell r="P282">
            <v>3868.232203683915</v>
          </cell>
          <cell r="Q282">
            <v>2711.4601956481997</v>
          </cell>
          <cell r="R282">
            <v>0</v>
          </cell>
          <cell r="S282">
            <v>178.248366516</v>
          </cell>
          <cell r="T282">
            <v>1135.1455115967944</v>
          </cell>
          <cell r="U282">
            <v>12862.128477100698</v>
          </cell>
          <cell r="V282">
            <v>16464.121605015622</v>
          </cell>
          <cell r="W282">
            <v>41695.639146196401</v>
          </cell>
          <cell r="X282">
            <v>21944.7780480941</v>
          </cell>
          <cell r="Y282">
            <v>1328.2572144002002</v>
          </cell>
          <cell r="Z282">
            <v>2102481.7902875119</v>
          </cell>
          <cell r="AA282">
            <v>224001.67192281154</v>
          </cell>
          <cell r="AB282">
            <v>315363.293159016</v>
          </cell>
          <cell r="AC282">
            <v>2.5511725400000001E-2</v>
          </cell>
          <cell r="AD282">
            <v>25003.432821763199</v>
          </cell>
          <cell r="AE282">
            <v>5704.8683305875993</v>
          </cell>
        </row>
        <row r="283">
          <cell r="E283" t="str">
            <v>2195</v>
          </cell>
          <cell r="F283" t="str">
            <v>Pop Pcls Eparcel Returns</v>
          </cell>
          <cell r="G283" t="str">
            <v>eParcel Post Return</v>
          </cell>
          <cell r="H283">
            <v>3549465</v>
          </cell>
          <cell r="I283">
            <v>2.4</v>
          </cell>
          <cell r="J283">
            <v>8518716</v>
          </cell>
          <cell r="K283">
            <v>0</v>
          </cell>
          <cell r="L283" t="str">
            <v>Parcel - small</v>
          </cell>
          <cell r="N283" t="str">
            <v>2195</v>
          </cell>
          <cell r="O283">
            <v>123961.67837359662</v>
          </cell>
          <cell r="P283">
            <v>7409.4115591500185</v>
          </cell>
          <cell r="Q283">
            <v>5193.0007255795008</v>
          </cell>
          <cell r="R283">
            <v>0</v>
          </cell>
          <cell r="S283">
            <v>409.99732511669998</v>
          </cell>
          <cell r="T283">
            <v>2150.7505426311609</v>
          </cell>
          <cell r="U283">
            <v>18619.5829698618</v>
          </cell>
          <cell r="V283">
            <v>32251.402336011808</v>
          </cell>
          <cell r="W283">
            <v>128948.783114394</v>
          </cell>
          <cell r="X283">
            <v>51298.339182811396</v>
          </cell>
          <cell r="Y283">
            <v>3053.9675836234005</v>
          </cell>
          <cell r="Z283">
            <v>4853088.2569186892</v>
          </cell>
          <cell r="AA283">
            <v>710001.89838894631</v>
          </cell>
          <cell r="AB283">
            <v>1003312.5350107648</v>
          </cell>
          <cell r="AC283">
            <v>5.8680701500000002E-2</v>
          </cell>
          <cell r="AD283">
            <v>54863.231083510203</v>
          </cell>
          <cell r="AE283">
            <v>10324.786994180999</v>
          </cell>
        </row>
        <row r="284">
          <cell r="E284" t="str">
            <v/>
          </cell>
          <cell r="F284" t="str">
            <v>Parcel Services - Parcels - Other</v>
          </cell>
          <cell r="G284" t="str">
            <v/>
          </cell>
          <cell r="H284">
            <v>0</v>
          </cell>
          <cell r="I284">
            <v>0</v>
          </cell>
          <cell r="J284">
            <v>0</v>
          </cell>
          <cell r="K284">
            <v>0</v>
          </cell>
          <cell r="L284" t="str">
            <v>Undefined</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row>
        <row r="285">
          <cell r="E285" t="str">
            <v>2200</v>
          </cell>
          <cell r="F285" t="str">
            <v>Pop Cash On Delivery</v>
          </cell>
          <cell r="G285" t="str">
            <v>Cash on Delivery</v>
          </cell>
          <cell r="H285">
            <v>78932</v>
          </cell>
          <cell r="I285">
            <v>0</v>
          </cell>
          <cell r="J285">
            <v>0</v>
          </cell>
          <cell r="K285">
            <v>0</v>
          </cell>
          <cell r="L285" t="str">
            <v>Parcel - small</v>
          </cell>
          <cell r="N285" t="str">
            <v>2200</v>
          </cell>
          <cell r="O285">
            <v>844.31530327971006</v>
          </cell>
          <cell r="P285">
            <v>50.430364430626533</v>
          </cell>
          <cell r="Q285">
            <v>35.371266609226979</v>
          </cell>
          <cell r="R285">
            <v>0</v>
          </cell>
          <cell r="S285">
            <v>0</v>
          </cell>
          <cell r="T285">
            <v>1.9325228285137515</v>
          </cell>
          <cell r="U285">
            <v>1.6922687158985998</v>
          </cell>
          <cell r="V285">
            <v>0</v>
          </cell>
          <cell r="W285">
            <v>0</v>
          </cell>
          <cell r="X285">
            <v>0</v>
          </cell>
          <cell r="Y285">
            <v>35.062356195900009</v>
          </cell>
          <cell r="Z285">
            <v>68.67045887002439</v>
          </cell>
          <cell r="AA285">
            <v>0</v>
          </cell>
          <cell r="AB285">
            <v>0</v>
          </cell>
          <cell r="AC285">
            <v>0</v>
          </cell>
          <cell r="AD285">
            <v>0</v>
          </cell>
          <cell r="AE285">
            <v>0</v>
          </cell>
        </row>
        <row r="286">
          <cell r="E286" t="str">
            <v>2205</v>
          </cell>
          <cell r="F286" t="str">
            <v>Pop Retail Parcel Tracking</v>
          </cell>
          <cell r="G286" t="str">
            <v>Click &amp; Send Tracking</v>
          </cell>
          <cell r="H286">
            <v>258</v>
          </cell>
          <cell r="I286">
            <v>0</v>
          </cell>
          <cell r="J286">
            <v>0</v>
          </cell>
          <cell r="K286">
            <v>0</v>
          </cell>
          <cell r="L286" t="str">
            <v>Parcel - small</v>
          </cell>
          <cell r="N286" t="str">
            <v>2205</v>
          </cell>
          <cell r="O286">
            <v>0.36085919002240013</v>
          </cell>
          <cell r="P286">
            <v>2.1553867737999992E-2</v>
          </cell>
          <cell r="Q286">
            <v>1.5117630314870002E-2</v>
          </cell>
          <cell r="R286">
            <v>0</v>
          </cell>
          <cell r="S286">
            <v>0</v>
          </cell>
          <cell r="T286">
            <v>-2.8869350086076018E-3</v>
          </cell>
          <cell r="U286">
            <v>0</v>
          </cell>
          <cell r="V286">
            <v>0</v>
          </cell>
          <cell r="W286">
            <v>0</v>
          </cell>
          <cell r="X286">
            <v>0</v>
          </cell>
          <cell r="Y286">
            <v>5.0398698999999996E-3</v>
          </cell>
          <cell r="Z286">
            <v>2.0549816966854009E-2</v>
          </cell>
          <cell r="AA286">
            <v>0</v>
          </cell>
          <cell r="AB286">
            <v>0</v>
          </cell>
          <cell r="AC286">
            <v>0</v>
          </cell>
          <cell r="AD286">
            <v>0</v>
          </cell>
          <cell r="AE286">
            <v>0</v>
          </cell>
        </row>
        <row r="287">
          <cell r="E287" t="str">
            <v/>
          </cell>
          <cell r="F287" t="str">
            <v>Parcel Services - International</v>
          </cell>
          <cell r="G287" t="str">
            <v/>
          </cell>
          <cell r="H287">
            <v>0</v>
          </cell>
          <cell r="I287">
            <v>0</v>
          </cell>
          <cell r="J287">
            <v>0</v>
          </cell>
          <cell r="K287">
            <v>0</v>
          </cell>
          <cell r="L287" t="str">
            <v>Undefined</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row>
        <row r="288">
          <cell r="E288" t="str">
            <v/>
          </cell>
          <cell r="F288" t="str">
            <v>Parcel Services - International Postal</v>
          </cell>
          <cell r="G288" t="str">
            <v/>
          </cell>
          <cell r="H288">
            <v>0</v>
          </cell>
          <cell r="I288">
            <v>0</v>
          </cell>
          <cell r="J288">
            <v>0</v>
          </cell>
          <cell r="K288">
            <v>0</v>
          </cell>
          <cell r="L288" t="str">
            <v>Undefined</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row>
        <row r="289">
          <cell r="E289" t="str">
            <v/>
          </cell>
          <cell r="F289" t="str">
            <v>Parcel Services - International Inward</v>
          </cell>
          <cell r="G289" t="str">
            <v/>
          </cell>
          <cell r="H289">
            <v>0</v>
          </cell>
          <cell r="I289">
            <v>0</v>
          </cell>
          <cell r="J289">
            <v>0</v>
          </cell>
          <cell r="K289">
            <v>0</v>
          </cell>
          <cell r="L289" t="str">
            <v>Undefined</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row>
        <row r="290">
          <cell r="E290" t="str">
            <v/>
          </cell>
          <cell r="F290" t="str">
            <v>Parcel Services - International Inward Parcels</v>
          </cell>
          <cell r="G290" t="str">
            <v/>
          </cell>
          <cell r="H290">
            <v>0</v>
          </cell>
          <cell r="I290">
            <v>0</v>
          </cell>
          <cell r="J290">
            <v>0</v>
          </cell>
          <cell r="K290">
            <v>0</v>
          </cell>
          <cell r="L290" t="str">
            <v>Undefined</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row>
        <row r="291">
          <cell r="E291" t="str">
            <v/>
          </cell>
          <cell r="F291" t="str">
            <v>Parcel Services - International Inward Parcels &lt; 2kg</v>
          </cell>
          <cell r="G291" t="str">
            <v/>
          </cell>
          <cell r="H291">
            <v>0</v>
          </cell>
          <cell r="I291">
            <v>0</v>
          </cell>
          <cell r="J291">
            <v>0</v>
          </cell>
          <cell r="K291">
            <v>0</v>
          </cell>
          <cell r="L291" t="str">
            <v>Undefined</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row>
        <row r="292">
          <cell r="E292" t="str">
            <v>3445</v>
          </cell>
          <cell r="F292" t="str">
            <v>Pop Inward Da Parcels</v>
          </cell>
          <cell r="G292" t="str">
            <v>Direct Access (Inwards) - Parcels</v>
          </cell>
          <cell r="H292">
            <v>1504143</v>
          </cell>
          <cell r="I292">
            <v>0.7</v>
          </cell>
          <cell r="J292">
            <v>1052900.0999999999</v>
          </cell>
          <cell r="K292">
            <v>0</v>
          </cell>
          <cell r="L292" t="str">
            <v>Parcel - small</v>
          </cell>
          <cell r="N292" t="str">
            <v>3445</v>
          </cell>
          <cell r="O292">
            <v>32574.294960297986</v>
          </cell>
          <cell r="P292">
            <v>1947.5242744924003</v>
          </cell>
          <cell r="Q292">
            <v>1364.6318536069</v>
          </cell>
          <cell r="R292">
            <v>0</v>
          </cell>
          <cell r="S292">
            <v>5102.0363773886011</v>
          </cell>
          <cell r="T292">
            <v>2300.6086781534141</v>
          </cell>
          <cell r="U292">
            <v>3016.9817091746995</v>
          </cell>
          <cell r="V292">
            <v>3562.8514616840002</v>
          </cell>
          <cell r="W292">
            <v>0</v>
          </cell>
          <cell r="X292">
            <v>25083.0917588052</v>
          </cell>
          <cell r="Y292">
            <v>650.59990139289994</v>
          </cell>
          <cell r="Z292">
            <v>1806858.5580769717</v>
          </cell>
          <cell r="AA292">
            <v>3870.86231464</v>
          </cell>
          <cell r="AB292">
            <v>0</v>
          </cell>
          <cell r="AC292">
            <v>2.3346260300000001E-2</v>
          </cell>
          <cell r="AD292">
            <v>738.65752419699993</v>
          </cell>
          <cell r="AE292">
            <v>202904.1069401977</v>
          </cell>
        </row>
        <row r="293">
          <cell r="E293" t="str">
            <v>3395</v>
          </cell>
          <cell r="F293" t="str">
            <v>Pop Epackets In Tracked Airmail</v>
          </cell>
          <cell r="G293" t="str">
            <v>Direct Access (Inwards) - Parcels</v>
          </cell>
          <cell r="H293">
            <v>9615692</v>
          </cell>
          <cell r="I293">
            <v>0.39</v>
          </cell>
          <cell r="J293">
            <v>3750119.8800000004</v>
          </cell>
          <cell r="K293">
            <v>0</v>
          </cell>
          <cell r="L293" t="str">
            <v>Parcel - small</v>
          </cell>
          <cell r="N293" t="str">
            <v>3395</v>
          </cell>
          <cell r="O293">
            <v>113276.51235043333</v>
          </cell>
          <cell r="P293">
            <v>6774.3812989748012</v>
          </cell>
          <cell r="Q293">
            <v>4745.4997155323008</v>
          </cell>
          <cell r="R293">
            <v>0</v>
          </cell>
          <cell r="S293">
            <v>16198.362443316601</v>
          </cell>
          <cell r="T293">
            <v>9045.2927455991812</v>
          </cell>
          <cell r="U293">
            <v>6093.3858843697999</v>
          </cell>
          <cell r="V293">
            <v>17162.912570973498</v>
          </cell>
          <cell r="W293">
            <v>0</v>
          </cell>
          <cell r="X293">
            <v>61673.576750363703</v>
          </cell>
          <cell r="Y293">
            <v>3566.9412272322002</v>
          </cell>
          <cell r="Z293">
            <v>5001264.5151349055</v>
          </cell>
          <cell r="AA293">
            <v>370340.76912905707</v>
          </cell>
          <cell r="AB293">
            <v>4792.2998385170004</v>
          </cell>
          <cell r="AC293">
            <v>0.17182796310000001</v>
          </cell>
          <cell r="AD293">
            <v>7821.8756815099005</v>
          </cell>
          <cell r="AE293">
            <v>758883.89145023492</v>
          </cell>
        </row>
        <row r="294">
          <cell r="E294" t="str">
            <v/>
          </cell>
          <cell r="F294" t="str">
            <v>Parcel Services - International Inward Parcels &gt; 2kg</v>
          </cell>
          <cell r="G294" t="str">
            <v/>
          </cell>
          <cell r="H294">
            <v>0</v>
          </cell>
          <cell r="I294">
            <v>0</v>
          </cell>
          <cell r="J294">
            <v>0</v>
          </cell>
          <cell r="K294">
            <v>0</v>
          </cell>
          <cell r="L294" t="str">
            <v>Undefined</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row>
        <row r="295">
          <cell r="E295" t="str">
            <v>3460</v>
          </cell>
          <cell r="F295" t="str">
            <v>Pop Parcels In Economy</v>
          </cell>
          <cell r="G295" t="str">
            <v>Direct Access (Inwards) - Parcels</v>
          </cell>
          <cell r="H295">
            <v>185643</v>
          </cell>
          <cell r="I295">
            <v>6.9450000000000003</v>
          </cell>
          <cell r="J295">
            <v>1289290.635</v>
          </cell>
          <cell r="K295">
            <v>0</v>
          </cell>
          <cell r="L295" t="str">
            <v>Letter - medium</v>
          </cell>
          <cell r="N295" t="str">
            <v>3460</v>
          </cell>
          <cell r="O295">
            <v>10521.536879207695</v>
          </cell>
          <cell r="P295">
            <v>628.74612345014725</v>
          </cell>
          <cell r="Q295">
            <v>440.78003642499993</v>
          </cell>
          <cell r="R295">
            <v>0</v>
          </cell>
          <cell r="S295">
            <v>18.059337324500003</v>
          </cell>
          <cell r="T295">
            <v>432.21366803642371</v>
          </cell>
          <cell r="U295">
            <v>423.4098389637</v>
          </cell>
          <cell r="V295">
            <v>3601.3620282275997</v>
          </cell>
          <cell r="W295">
            <v>5797.0646028932997</v>
          </cell>
          <cell r="X295">
            <v>5292.2801537875994</v>
          </cell>
          <cell r="Y295">
            <v>274.9734090444</v>
          </cell>
          <cell r="Z295">
            <v>308662.81552670331</v>
          </cell>
          <cell r="AA295">
            <v>107094.66393933361</v>
          </cell>
          <cell r="AB295">
            <v>91105.360897309496</v>
          </cell>
          <cell r="AC295">
            <v>2.9916376999999999E-3</v>
          </cell>
          <cell r="AD295">
            <v>7589.4742608907</v>
          </cell>
          <cell r="AE295">
            <v>1266.2562678718</v>
          </cell>
        </row>
        <row r="296">
          <cell r="E296" t="str">
            <v>3440</v>
          </cell>
          <cell r="F296" t="str">
            <v>Pop Parcels In Sea</v>
          </cell>
          <cell r="G296" t="str">
            <v>Direct Access (Inwards) - Parcels</v>
          </cell>
          <cell r="H296">
            <v>257817.00000000003</v>
          </cell>
          <cell r="I296">
            <v>10.685</v>
          </cell>
          <cell r="J296">
            <v>2754774.6450000005</v>
          </cell>
          <cell r="K296">
            <v>0</v>
          </cell>
          <cell r="L296" t="str">
            <v>Letter - medium</v>
          </cell>
          <cell r="N296" t="str">
            <v>3440</v>
          </cell>
          <cell r="O296">
            <v>15476.154408866099</v>
          </cell>
          <cell r="P296">
            <v>924.79940858206658</v>
          </cell>
          <cell r="Q296">
            <v>648.34470504479998</v>
          </cell>
          <cell r="R296">
            <v>0</v>
          </cell>
          <cell r="S296">
            <v>25.080389314800001</v>
          </cell>
          <cell r="T296">
            <v>647.3605132604614</v>
          </cell>
          <cell r="U296">
            <v>588.02177566730006</v>
          </cell>
          <cell r="V296">
            <v>8042.1954332545683</v>
          </cell>
          <cell r="W296">
            <v>22051.986008216001</v>
          </cell>
          <cell r="X296">
            <v>3045.5872269725</v>
          </cell>
          <cell r="Y296">
            <v>597.51149676050011</v>
          </cell>
          <cell r="Z296">
            <v>434179.02530351433</v>
          </cell>
          <cell r="AA296">
            <v>270698.38994933531</v>
          </cell>
          <cell r="AB296">
            <v>447432.14471965958</v>
          </cell>
          <cell r="AC296">
            <v>4.1547171000000001E-3</v>
          </cell>
          <cell r="AD296">
            <v>18948.3554368738</v>
          </cell>
          <cell r="AE296">
            <v>1846.2277204575</v>
          </cell>
        </row>
        <row r="297">
          <cell r="E297" t="str">
            <v>3430</v>
          </cell>
          <cell r="F297" t="str">
            <v>Pop Parcels In Airmail</v>
          </cell>
          <cell r="G297" t="str">
            <v>Direct Access (Inwards) - Parcels</v>
          </cell>
          <cell r="H297">
            <v>1545396.0000000002</v>
          </cell>
          <cell r="I297">
            <v>3.387</v>
          </cell>
          <cell r="J297">
            <v>5234256.2520000013</v>
          </cell>
          <cell r="K297">
            <v>0</v>
          </cell>
          <cell r="L297" t="str">
            <v>Letter - medium</v>
          </cell>
          <cell r="N297" t="str">
            <v>3430</v>
          </cell>
          <cell r="O297">
            <v>84612.018852027002</v>
          </cell>
          <cell r="P297">
            <v>5056.3318094809983</v>
          </cell>
          <cell r="Q297">
            <v>3544.6607723228008</v>
          </cell>
          <cell r="R297">
            <v>0</v>
          </cell>
          <cell r="S297">
            <v>150.33577227980004</v>
          </cell>
          <cell r="T297">
            <v>3439.7391658654578</v>
          </cell>
          <cell r="U297">
            <v>3524.6943997918002</v>
          </cell>
          <cell r="V297">
            <v>8125.0901232944007</v>
          </cell>
          <cell r="W297">
            <v>0</v>
          </cell>
          <cell r="X297">
            <v>39647.743910701902</v>
          </cell>
          <cell r="Y297">
            <v>748.28417755930013</v>
          </cell>
          <cell r="Z297">
            <v>2521439.0721316673</v>
          </cell>
          <cell r="AA297">
            <v>14914.513349782397</v>
          </cell>
          <cell r="AB297">
            <v>0</v>
          </cell>
          <cell r="AC297">
            <v>2.4904023500000001E-2</v>
          </cell>
          <cell r="AD297">
            <v>2737.4807929459998</v>
          </cell>
          <cell r="AE297">
            <v>911699.50383929594</v>
          </cell>
        </row>
        <row r="298">
          <cell r="E298" t="str">
            <v>3530</v>
          </cell>
          <cell r="F298" t="str">
            <v>Pop Ems Ap In</v>
          </cell>
          <cell r="G298" t="str">
            <v>Direct Access (Inwards) - Parcels</v>
          </cell>
          <cell r="H298">
            <v>2316702</v>
          </cell>
          <cell r="I298">
            <v>2.8919999999999999</v>
          </cell>
          <cell r="J298">
            <v>6699902.1839999994</v>
          </cell>
          <cell r="K298">
            <v>0</v>
          </cell>
          <cell r="L298" t="str">
            <v>Letter - medium</v>
          </cell>
          <cell r="N298" t="str">
            <v>3530</v>
          </cell>
          <cell r="O298">
            <v>91727.607158288476</v>
          </cell>
          <cell r="P298">
            <v>5478.7908499138011</v>
          </cell>
          <cell r="Q298">
            <v>3842.7436327034989</v>
          </cell>
          <cell r="R298">
            <v>0</v>
          </cell>
          <cell r="S298">
            <v>0</v>
          </cell>
          <cell r="T298">
            <v>3765.9830651038387</v>
          </cell>
          <cell r="U298">
            <v>2800.5858786109998</v>
          </cell>
          <cell r="V298">
            <v>9815.9778882899027</v>
          </cell>
          <cell r="W298">
            <v>0</v>
          </cell>
          <cell r="X298">
            <v>54812.534675677904</v>
          </cell>
          <cell r="Y298">
            <v>85.299669687800005</v>
          </cell>
          <cell r="Z298">
            <v>2732024.415398519</v>
          </cell>
          <cell r="AA298">
            <v>26276.464882609198</v>
          </cell>
          <cell r="AB298">
            <v>0</v>
          </cell>
          <cell r="AC298">
            <v>0</v>
          </cell>
          <cell r="AD298">
            <v>2909.3916246930003</v>
          </cell>
          <cell r="AE298">
            <v>618477.55191067699</v>
          </cell>
        </row>
        <row r="299">
          <cell r="E299" t="str">
            <v/>
          </cell>
          <cell r="F299" t="str">
            <v>Parcel Services - International Inward Parcels - Other</v>
          </cell>
          <cell r="G299" t="str">
            <v/>
          </cell>
          <cell r="H299">
            <v>0</v>
          </cell>
          <cell r="I299">
            <v>0</v>
          </cell>
          <cell r="J299">
            <v>0</v>
          </cell>
          <cell r="K299">
            <v>0</v>
          </cell>
          <cell r="L299" t="str">
            <v>Undefined</v>
          </cell>
          <cell r="N299" t="str">
            <v/>
          </cell>
          <cell r="O299" t="str">
            <v/>
          </cell>
          <cell r="P299" t="str">
            <v/>
          </cell>
          <cell r="Q299" t="str">
            <v/>
          </cell>
          <cell r="R299" t="str">
            <v/>
          </cell>
          <cell r="S299" t="str">
            <v/>
          </cell>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row>
        <row r="300">
          <cell r="E300" t="str">
            <v>3555</v>
          </cell>
          <cell r="F300" t="str">
            <v>Pop Shopmate</v>
          </cell>
          <cell r="G300" t="str">
            <v>Direct Access (Inwards) - Parcels</v>
          </cell>
          <cell r="H300">
            <v>73121.999999999985</v>
          </cell>
          <cell r="I300">
            <v>0</v>
          </cell>
          <cell r="J300">
            <v>0</v>
          </cell>
          <cell r="K300">
            <v>0</v>
          </cell>
          <cell r="L300" t="str">
            <v>Undefined</v>
          </cell>
          <cell r="N300" t="str">
            <v>3555</v>
          </cell>
          <cell r="O300">
            <v>1254.1518191598002</v>
          </cell>
          <cell r="P300">
            <v>74.908520423109309</v>
          </cell>
          <cell r="Q300">
            <v>52.539439546700009</v>
          </cell>
          <cell r="R300">
            <v>0</v>
          </cell>
          <cell r="S300">
            <v>82.558386970499996</v>
          </cell>
          <cell r="T300">
            <v>86.681484251446918</v>
          </cell>
          <cell r="U300">
            <v>145.22610042130003</v>
          </cell>
          <cell r="V300">
            <v>413.48104821238553</v>
          </cell>
          <cell r="W300">
            <v>1383.7140287228999</v>
          </cell>
          <cell r="X300">
            <v>863.7882000707001</v>
          </cell>
          <cell r="Y300">
            <v>21.750860163900001</v>
          </cell>
          <cell r="Z300">
            <v>131138.27099197122</v>
          </cell>
          <cell r="AA300">
            <v>10599.729469534701</v>
          </cell>
          <cell r="AB300">
            <v>9174.4912816096003</v>
          </cell>
          <cell r="AC300">
            <v>1.2633150999999999E-3</v>
          </cell>
          <cell r="AD300">
            <v>750.66271352050001</v>
          </cell>
          <cell r="AE300">
            <v>109.6628591251</v>
          </cell>
        </row>
        <row r="301">
          <cell r="E301" t="str">
            <v>3660</v>
          </cell>
          <cell r="F301" t="str">
            <v>Pop Int'l Parcels Fx Journalised</v>
          </cell>
          <cell r="G301" t="str">
            <v/>
          </cell>
          <cell r="H301">
            <v>1</v>
          </cell>
          <cell r="I301">
            <v>0</v>
          </cell>
          <cell r="J301">
            <v>0</v>
          </cell>
          <cell r="K301">
            <v>0</v>
          </cell>
          <cell r="L301" t="str">
            <v>Parcel - small</v>
          </cell>
          <cell r="N301" t="str">
            <v>3660</v>
          </cell>
          <cell r="O301">
            <v>0.1175466132</v>
          </cell>
          <cell r="P301">
            <v>7.0209773E-3</v>
          </cell>
          <cell r="Q301">
            <v>4.9244312E-3</v>
          </cell>
          <cell r="R301" t="str">
            <v/>
          </cell>
          <cell r="S301" t="str">
            <v/>
          </cell>
          <cell r="T301" t="str">
            <v/>
          </cell>
          <cell r="U301" t="str">
            <v/>
          </cell>
          <cell r="V301" t="str">
            <v/>
          </cell>
          <cell r="W301" t="str">
            <v/>
          </cell>
          <cell r="X301" t="str">
            <v/>
          </cell>
          <cell r="Y301">
            <v>0</v>
          </cell>
          <cell r="Z301">
            <v>4.7591900000000001E-5</v>
          </cell>
          <cell r="AA301">
            <v>0</v>
          </cell>
          <cell r="AB301">
            <v>0</v>
          </cell>
          <cell r="AC301">
            <v>0</v>
          </cell>
          <cell r="AD301">
            <v>0</v>
          </cell>
          <cell r="AE301">
            <v>0</v>
          </cell>
        </row>
        <row r="302">
          <cell r="E302" t="str">
            <v/>
          </cell>
          <cell r="F302" t="str">
            <v>Parcel Services - International Outward</v>
          </cell>
          <cell r="G302" t="str">
            <v/>
          </cell>
          <cell r="H302">
            <v>0</v>
          </cell>
          <cell r="I302">
            <v>0</v>
          </cell>
          <cell r="J302">
            <v>0</v>
          </cell>
          <cell r="K302">
            <v>0</v>
          </cell>
          <cell r="L302" t="str">
            <v>Undefined</v>
          </cell>
          <cell r="N302" t="str">
            <v/>
          </cell>
          <cell r="O302" t="str">
            <v/>
          </cell>
          <cell r="P302" t="str">
            <v/>
          </cell>
          <cell r="Q302" t="str">
            <v/>
          </cell>
          <cell r="R302" t="str">
            <v/>
          </cell>
          <cell r="S302" t="str">
            <v/>
          </cell>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row>
        <row r="303">
          <cell r="E303" t="str">
            <v/>
          </cell>
          <cell r="F303" t="str">
            <v>Parcel Services - International Outward Parcels</v>
          </cell>
          <cell r="G303" t="str">
            <v/>
          </cell>
          <cell r="H303">
            <v>0</v>
          </cell>
          <cell r="I303">
            <v>0</v>
          </cell>
          <cell r="J303">
            <v>0</v>
          </cell>
          <cell r="K303">
            <v>0</v>
          </cell>
          <cell r="L303" t="str">
            <v>Undefined</v>
          </cell>
          <cell r="N303" t="str">
            <v/>
          </cell>
          <cell r="O303" t="str">
            <v/>
          </cell>
          <cell r="P303" t="str">
            <v/>
          </cell>
          <cell r="Q303" t="str">
            <v/>
          </cell>
          <cell r="R303" t="str">
            <v/>
          </cell>
          <cell r="S303" t="str">
            <v/>
          </cell>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row>
        <row r="304">
          <cell r="E304" t="str">
            <v/>
          </cell>
          <cell r="F304" t="str">
            <v>Parcel Services - International Outward Parcels &lt; 2kg</v>
          </cell>
          <cell r="G304" t="str">
            <v/>
          </cell>
          <cell r="H304">
            <v>0</v>
          </cell>
          <cell r="I304">
            <v>0</v>
          </cell>
          <cell r="J304">
            <v>0</v>
          </cell>
          <cell r="K304">
            <v>0</v>
          </cell>
          <cell r="L304" t="str">
            <v>Undefined</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row>
        <row r="305">
          <cell r="E305" t="str">
            <v>3226</v>
          </cell>
          <cell r="F305" t="str">
            <v>Pop Outward Da Parcels</v>
          </cell>
          <cell r="G305" t="str">
            <v>Direct Access (Outwards) - Parcels</v>
          </cell>
          <cell r="H305">
            <v>45680.000000000007</v>
          </cell>
          <cell r="I305">
            <v>0.88500000000000001</v>
          </cell>
          <cell r="J305">
            <v>40426.80000000001</v>
          </cell>
          <cell r="K305">
            <v>0</v>
          </cell>
          <cell r="L305" t="str">
            <v>Parcel - small</v>
          </cell>
          <cell r="N305" t="str">
            <v>3226</v>
          </cell>
          <cell r="O305">
            <v>799.61054274499998</v>
          </cell>
          <cell r="P305">
            <v>47.761061776799991</v>
          </cell>
          <cell r="Q305">
            <v>33.497802004299999</v>
          </cell>
          <cell r="R305">
            <v>0</v>
          </cell>
          <cell r="S305">
            <v>0</v>
          </cell>
          <cell r="T305">
            <v>17.900340068176291</v>
          </cell>
          <cell r="U305">
            <v>38.265694857</v>
          </cell>
          <cell r="V305">
            <v>206.8179513324923</v>
          </cell>
          <cell r="W305">
            <v>0</v>
          </cell>
          <cell r="X305">
            <v>377.07220152349998</v>
          </cell>
          <cell r="Y305">
            <v>0.47096661429999997</v>
          </cell>
          <cell r="Z305">
            <v>529.44683572969632</v>
          </cell>
          <cell r="AA305">
            <v>181.40210582542579</v>
          </cell>
          <cell r="AB305">
            <v>1.8425516736000001</v>
          </cell>
          <cell r="AC305">
            <v>0</v>
          </cell>
          <cell r="AD305">
            <v>31.190780160199999</v>
          </cell>
          <cell r="AE305">
            <v>5519.1961481033004</v>
          </cell>
        </row>
        <row r="306">
          <cell r="E306" t="str">
            <v>3215</v>
          </cell>
          <cell r="F306" t="str">
            <v>Pop Registered Parcels &lt; 2kg Labels</v>
          </cell>
          <cell r="G306" t="str">
            <v>Registered Post International Parcels</v>
          </cell>
          <cell r="H306">
            <v>0</v>
          </cell>
          <cell r="I306">
            <v>0.75</v>
          </cell>
          <cell r="J306">
            <v>0</v>
          </cell>
          <cell r="K306">
            <v>0</v>
          </cell>
          <cell r="L306" t="str">
            <v>Parcel - small</v>
          </cell>
          <cell r="N306" t="str">
            <v>3215</v>
          </cell>
          <cell r="O306">
            <v>1073.5589158313003</v>
          </cell>
          <cell r="P306">
            <v>64.122926680948126</v>
          </cell>
          <cell r="Q306">
            <v>44.975068537800006</v>
          </cell>
          <cell r="R306">
            <v>0</v>
          </cell>
          <cell r="S306">
            <v>0</v>
          </cell>
          <cell r="T306">
            <v>0.87563748735129621</v>
          </cell>
          <cell r="U306">
            <v>1.7060867097400002E-2</v>
          </cell>
          <cell r="V306">
            <v>4.5607641705149006E-2</v>
          </cell>
          <cell r="W306">
            <v>0</v>
          </cell>
          <cell r="X306">
            <v>1.3420853993000001</v>
          </cell>
          <cell r="Y306">
            <v>7.6771043450000001E-4</v>
          </cell>
          <cell r="Z306">
            <v>2.0939122859916979</v>
          </cell>
          <cell r="AA306">
            <v>0.49658878320746902</v>
          </cell>
          <cell r="AB306">
            <v>1.6396125300000002E-2</v>
          </cell>
          <cell r="AC306">
            <v>0</v>
          </cell>
          <cell r="AD306">
            <v>6.7514033000000001E-2</v>
          </cell>
          <cell r="AE306">
            <v>77.035054616800011</v>
          </cell>
        </row>
        <row r="307">
          <cell r="E307" t="str">
            <v>3216</v>
          </cell>
          <cell r="F307" t="str">
            <v>Pop Registered Parcels &lt;2kg Prepaid</v>
          </cell>
          <cell r="G307" t="str">
            <v>Registered Post International Parcels</v>
          </cell>
          <cell r="H307">
            <v>0</v>
          </cell>
          <cell r="I307">
            <v>0.75</v>
          </cell>
          <cell r="J307">
            <v>0</v>
          </cell>
          <cell r="K307">
            <v>0</v>
          </cell>
          <cell r="L307" t="str">
            <v>Parcel - small</v>
          </cell>
          <cell r="N307" t="str">
            <v>3216</v>
          </cell>
          <cell r="O307">
            <v>363.82902177100004</v>
          </cell>
          <cell r="P307">
            <v>21.731253817700001</v>
          </cell>
          <cell r="Q307">
            <v>15.242046755900001</v>
          </cell>
          <cell r="R307">
            <v>0</v>
          </cell>
          <cell r="S307">
            <v>0</v>
          </cell>
          <cell r="T307">
            <v>0.28350931824960002</v>
          </cell>
          <cell r="U307">
            <v>0</v>
          </cell>
          <cell r="V307">
            <v>0</v>
          </cell>
          <cell r="W307">
            <v>0</v>
          </cell>
          <cell r="X307">
            <v>0</v>
          </cell>
          <cell r="Y307">
            <v>0</v>
          </cell>
          <cell r="Z307">
            <v>0.14735645465739999</v>
          </cell>
          <cell r="AA307">
            <v>0</v>
          </cell>
          <cell r="AB307">
            <v>0</v>
          </cell>
          <cell r="AC307">
            <v>0</v>
          </cell>
          <cell r="AD307">
            <v>0</v>
          </cell>
          <cell r="AE307">
            <v>0</v>
          </cell>
        </row>
        <row r="308">
          <cell r="E308" t="str">
            <v>3217</v>
          </cell>
          <cell r="F308" t="str">
            <v>Pop Registered Parcels &lt;2kg Charge Account</v>
          </cell>
          <cell r="G308" t="str">
            <v>Registered Post International Parcels</v>
          </cell>
          <cell r="H308">
            <v>133850.00000000003</v>
          </cell>
          <cell r="I308">
            <v>0.75</v>
          </cell>
          <cell r="J308">
            <v>100387.50000000003</v>
          </cell>
          <cell r="K308">
            <v>0</v>
          </cell>
          <cell r="L308" t="str">
            <v>Parcel - small</v>
          </cell>
          <cell r="N308" t="str">
            <v>3217</v>
          </cell>
          <cell r="O308">
            <v>3519.1918141228011</v>
          </cell>
          <cell r="P308">
            <v>210.19146566960001</v>
          </cell>
          <cell r="Q308">
            <v>147.42433510809994</v>
          </cell>
          <cell r="R308">
            <v>0</v>
          </cell>
          <cell r="S308">
            <v>0</v>
          </cell>
          <cell r="T308">
            <v>69.929835351956257</v>
          </cell>
          <cell r="U308">
            <v>349.36866773550003</v>
          </cell>
          <cell r="V308">
            <v>264.22985159089512</v>
          </cell>
          <cell r="W308">
            <v>0</v>
          </cell>
          <cell r="X308">
            <v>3281.5986025430998</v>
          </cell>
          <cell r="Y308">
            <v>2.5354439383000003</v>
          </cell>
          <cell r="Z308">
            <v>4600.6964988798154</v>
          </cell>
          <cell r="AA308">
            <v>1569.068896401983</v>
          </cell>
          <cell r="AB308">
            <v>31.249518679299996</v>
          </cell>
          <cell r="AC308">
            <v>0</v>
          </cell>
          <cell r="AD308">
            <v>131.23520792120001</v>
          </cell>
          <cell r="AE308">
            <v>169112.82150654268</v>
          </cell>
        </row>
        <row r="309">
          <cell r="E309" t="str">
            <v>3120</v>
          </cell>
          <cell r="F309" t="str">
            <v>Pop Business Packets</v>
          </cell>
          <cell r="G309" t="str">
            <v>Air Mail Parcels</v>
          </cell>
          <cell r="H309">
            <v>0</v>
          </cell>
          <cell r="I309">
            <v>0.5</v>
          </cell>
          <cell r="J309">
            <v>0</v>
          </cell>
          <cell r="K309">
            <v>0</v>
          </cell>
          <cell r="L309" t="str">
            <v>Parcel - small</v>
          </cell>
          <cell r="N309" t="str">
            <v>3120</v>
          </cell>
          <cell r="O309">
            <v>12645.332160572001</v>
          </cell>
          <cell r="P309">
            <v>755.27078859279993</v>
          </cell>
          <cell r="Q309">
            <v>529.73353231800002</v>
          </cell>
          <cell r="R309">
            <v>0</v>
          </cell>
          <cell r="S309">
            <v>0</v>
          </cell>
          <cell r="T309">
            <v>256.82134668431212</v>
          </cell>
          <cell r="U309">
            <v>1447.025254874</v>
          </cell>
          <cell r="V309">
            <v>1741.1889017056021</v>
          </cell>
          <cell r="W309">
            <v>0</v>
          </cell>
          <cell r="X309">
            <v>3956.9834411480001</v>
          </cell>
          <cell r="Y309">
            <v>15.750592838499999</v>
          </cell>
          <cell r="Z309">
            <v>15560.922751320933</v>
          </cell>
          <cell r="AA309">
            <v>7083.8195191521991</v>
          </cell>
          <cell r="AB309">
            <v>108.05323652380001</v>
          </cell>
          <cell r="AC309">
            <v>0</v>
          </cell>
          <cell r="AD309">
            <v>494.24274542509994</v>
          </cell>
          <cell r="AE309">
            <v>723996.47828438634</v>
          </cell>
        </row>
        <row r="310">
          <cell r="E310" t="str">
            <v>3100</v>
          </cell>
          <cell r="F310" t="str">
            <v>Pop Packets Out Sea</v>
          </cell>
          <cell r="G310" t="str">
            <v>Air Mail Parcels</v>
          </cell>
          <cell r="H310">
            <v>0</v>
          </cell>
          <cell r="I310">
            <v>0.9</v>
          </cell>
          <cell r="J310">
            <v>0</v>
          </cell>
          <cell r="K310">
            <v>0</v>
          </cell>
          <cell r="L310" t="str">
            <v>Parcel - small</v>
          </cell>
          <cell r="N310" t="str">
            <v>3100</v>
          </cell>
          <cell r="O310">
            <v>203.04095786440001</v>
          </cell>
          <cell r="P310">
            <v>12.127494858799999</v>
          </cell>
          <cell r="Q310">
            <v>8.5060827695999972</v>
          </cell>
          <cell r="R310">
            <v>0</v>
          </cell>
          <cell r="S310">
            <v>0</v>
          </cell>
          <cell r="T310">
            <v>0.16958125132209695</v>
          </cell>
          <cell r="U310">
            <v>0</v>
          </cell>
          <cell r="V310">
            <v>0</v>
          </cell>
          <cell r="W310">
            <v>0</v>
          </cell>
          <cell r="X310">
            <v>0</v>
          </cell>
          <cell r="Y310">
            <v>0</v>
          </cell>
          <cell r="Z310">
            <v>8.5433403310681097E-2</v>
          </cell>
          <cell r="AA310">
            <v>0</v>
          </cell>
          <cell r="AB310">
            <v>0</v>
          </cell>
          <cell r="AC310">
            <v>0</v>
          </cell>
          <cell r="AD310">
            <v>0</v>
          </cell>
          <cell r="AE310">
            <v>1.6119417899999999E-2</v>
          </cell>
        </row>
        <row r="311">
          <cell r="E311" t="str">
            <v>3087</v>
          </cell>
          <cell r="F311" t="str">
            <v>Pop Business International Eparcel</v>
          </cell>
          <cell r="G311" t="str">
            <v>Air Mail Parcels</v>
          </cell>
          <cell r="H311">
            <v>0</v>
          </cell>
          <cell r="I311">
            <v>0</v>
          </cell>
          <cell r="J311">
            <v>0</v>
          </cell>
          <cell r="K311">
            <v>0</v>
          </cell>
          <cell r="L311" t="str">
            <v>Parcel - small</v>
          </cell>
          <cell r="N311" t="str">
            <v>3087</v>
          </cell>
          <cell r="O311">
            <v>15528.790626644699</v>
          </cell>
          <cell r="P311">
            <v>927.51078025869958</v>
          </cell>
          <cell r="Q311">
            <v>650.53950391749993</v>
          </cell>
          <cell r="R311">
            <v>0</v>
          </cell>
          <cell r="S311">
            <v>0</v>
          </cell>
          <cell r="T311">
            <v>301.21531912233871</v>
          </cell>
          <cell r="U311">
            <v>1661.0384744446001</v>
          </cell>
          <cell r="V311">
            <v>1201.5960248909582</v>
          </cell>
          <cell r="W311">
            <v>0</v>
          </cell>
          <cell r="X311">
            <v>4690.8253497955993</v>
          </cell>
          <cell r="Y311">
            <v>16.139477755800002</v>
          </cell>
          <cell r="Z311">
            <v>8923.1278893873914</v>
          </cell>
          <cell r="AA311">
            <v>12691.1230412692</v>
          </cell>
          <cell r="AB311">
            <v>223.42649317060003</v>
          </cell>
          <cell r="AC311">
            <v>0</v>
          </cell>
          <cell r="AD311">
            <v>719.45536256319997</v>
          </cell>
          <cell r="AE311">
            <v>1234898.3469466504</v>
          </cell>
        </row>
        <row r="312">
          <cell r="E312" t="str">
            <v>3125</v>
          </cell>
          <cell r="F312" t="str">
            <v>Pop Trackable &lt;2kg Labels</v>
          </cell>
          <cell r="G312" t="str">
            <v>Air Mail Parcels</v>
          </cell>
          <cell r="H312">
            <v>0</v>
          </cell>
          <cell r="I312">
            <v>2</v>
          </cell>
          <cell r="J312">
            <v>0</v>
          </cell>
          <cell r="K312">
            <v>0</v>
          </cell>
          <cell r="L312" t="str">
            <v>Parcel - small</v>
          </cell>
          <cell r="N312" t="str">
            <v>3125</v>
          </cell>
          <cell r="O312">
            <v>1602.1724148314629</v>
          </cell>
          <cell r="P312">
            <v>95.696655426315985</v>
          </cell>
          <cell r="Q312">
            <v>67.120502619372601</v>
          </cell>
          <cell r="R312">
            <v>0</v>
          </cell>
          <cell r="S312">
            <v>0</v>
          </cell>
          <cell r="T312">
            <v>1.3475898867900336</v>
          </cell>
          <cell r="U312">
            <v>8.5110691733835286E-2</v>
          </cell>
          <cell r="V312">
            <v>0.57550284793786088</v>
          </cell>
          <cell r="W312">
            <v>0</v>
          </cell>
          <cell r="X312">
            <v>2.6096721568858698</v>
          </cell>
          <cell r="Y312">
            <v>3.4429026000000005E-3</v>
          </cell>
          <cell r="Z312">
            <v>4.4290867432549614</v>
          </cell>
          <cell r="AA312">
            <v>2.0773546626818864</v>
          </cell>
          <cell r="AB312">
            <v>2.4844186590980002E-2</v>
          </cell>
          <cell r="AC312">
            <v>0</v>
          </cell>
          <cell r="AD312">
            <v>0.16328315299999999</v>
          </cell>
          <cell r="AE312">
            <v>185.81658912929998</v>
          </cell>
        </row>
        <row r="313">
          <cell r="E313" t="str">
            <v>3126</v>
          </cell>
          <cell r="F313" t="str">
            <v>Pop Trackable &lt;2kg Prepaid</v>
          </cell>
          <cell r="G313" t="str">
            <v>Air Mail Parcels</v>
          </cell>
          <cell r="H313">
            <v>0</v>
          </cell>
          <cell r="I313">
            <v>2</v>
          </cell>
          <cell r="J313">
            <v>0</v>
          </cell>
          <cell r="K313">
            <v>0</v>
          </cell>
          <cell r="L313" t="str">
            <v>Parcel - small</v>
          </cell>
          <cell r="N313" t="str">
            <v>3126</v>
          </cell>
          <cell r="O313">
            <v>82.064926866000008</v>
          </cell>
          <cell r="P313">
            <v>4.9016808682000006</v>
          </cell>
          <cell r="Q313">
            <v>3.4379815172000003</v>
          </cell>
          <cell r="R313">
            <v>0</v>
          </cell>
          <cell r="S313">
            <v>0</v>
          </cell>
          <cell r="T313">
            <v>6.3948074506100003E-2</v>
          </cell>
          <cell r="U313">
            <v>0</v>
          </cell>
          <cell r="V313">
            <v>0</v>
          </cell>
          <cell r="W313">
            <v>0</v>
          </cell>
          <cell r="X313">
            <v>0</v>
          </cell>
          <cell r="Y313">
            <v>0</v>
          </cell>
          <cell r="Z313">
            <v>3.3237581236499995E-2</v>
          </cell>
          <cell r="AA313">
            <v>0</v>
          </cell>
          <cell r="AB313">
            <v>0</v>
          </cell>
          <cell r="AC313">
            <v>0</v>
          </cell>
          <cell r="AD313">
            <v>0</v>
          </cell>
          <cell r="AE313">
            <v>0</v>
          </cell>
        </row>
        <row r="314">
          <cell r="E314" t="str">
            <v>3127</v>
          </cell>
          <cell r="F314" t="str">
            <v>Pop Trackable &lt;2kg Charge Account</v>
          </cell>
          <cell r="G314" t="str">
            <v>International Pack and Track</v>
          </cell>
          <cell r="H314">
            <v>570831.99999999988</v>
          </cell>
          <cell r="I314">
            <v>2</v>
          </cell>
          <cell r="J314">
            <v>1141663.9999999998</v>
          </cell>
          <cell r="K314">
            <v>0</v>
          </cell>
          <cell r="L314" t="str">
            <v>Parcel - small</v>
          </cell>
          <cell r="N314" t="str">
            <v>3127</v>
          </cell>
          <cell r="O314">
            <v>14598.2706887979</v>
          </cell>
          <cell r="P314">
            <v>871.88478716260022</v>
          </cell>
          <cell r="Q314">
            <v>611.52012890720005</v>
          </cell>
          <cell r="R314">
            <v>0</v>
          </cell>
          <cell r="S314">
            <v>0</v>
          </cell>
          <cell r="T314">
            <v>291.23045525838592</v>
          </cell>
          <cell r="U314">
            <v>1926.7526720574001</v>
          </cell>
          <cell r="V314">
            <v>1886.0552347422099</v>
          </cell>
          <cell r="W314">
            <v>0</v>
          </cell>
          <cell r="X314">
            <v>12910.821969475001</v>
          </cell>
          <cell r="Y314">
            <v>15.573723011300002</v>
          </cell>
          <cell r="Z314">
            <v>18884.389253610072</v>
          </cell>
          <cell r="AA314">
            <v>7273.2062328966995</v>
          </cell>
          <cell r="AB314">
            <v>107.97494466960001</v>
          </cell>
          <cell r="AC314">
            <v>0</v>
          </cell>
          <cell r="AD314">
            <v>537.45401597470004</v>
          </cell>
          <cell r="AE314">
            <v>737378.47618786362</v>
          </cell>
        </row>
        <row r="315">
          <cell r="E315" t="str">
            <v>3090</v>
          </cell>
          <cell r="F315" t="str">
            <v>Pop Packets Out Airmail</v>
          </cell>
          <cell r="G315" t="str">
            <v>Air Mail Parcels</v>
          </cell>
          <cell r="H315">
            <v>1876035.0000000002</v>
          </cell>
          <cell r="I315">
            <v>0.55000000000000004</v>
          </cell>
          <cell r="J315">
            <v>1031819.2500000002</v>
          </cell>
          <cell r="K315">
            <v>0</v>
          </cell>
          <cell r="L315" t="str">
            <v>Parcel - small</v>
          </cell>
          <cell r="N315" t="str">
            <v>3090</v>
          </cell>
          <cell r="O315">
            <v>64275.12246750301</v>
          </cell>
          <cell r="P315">
            <v>3839.1088743681007</v>
          </cell>
          <cell r="Q315">
            <v>2692.6810138668002</v>
          </cell>
          <cell r="R315">
            <v>0</v>
          </cell>
          <cell r="S315">
            <v>0</v>
          </cell>
          <cell r="T315">
            <v>1132.1561011626227</v>
          </cell>
          <cell r="U315">
            <v>2485.4992470200996</v>
          </cell>
          <cell r="V315">
            <v>6160.2617362313003</v>
          </cell>
          <cell r="W315">
            <v>0</v>
          </cell>
          <cell r="X315">
            <v>11923.092125012503</v>
          </cell>
          <cell r="Y315">
            <v>141.3735091572</v>
          </cell>
          <cell r="Z315">
            <v>15902.733457986789</v>
          </cell>
          <cell r="AA315">
            <v>28848.908136431699</v>
          </cell>
          <cell r="AB315">
            <v>369.19763737760002</v>
          </cell>
          <cell r="AC315">
            <v>0</v>
          </cell>
          <cell r="AD315">
            <v>1843.9117369679998</v>
          </cell>
          <cell r="AE315">
            <v>2664472.6871502101</v>
          </cell>
        </row>
        <row r="316">
          <cell r="E316" t="str">
            <v>3230</v>
          </cell>
          <cell r="F316" t="str">
            <v>Express Parcels Prepaid</v>
          </cell>
          <cell r="G316" t="str">
            <v>Express Post International Parcel</v>
          </cell>
          <cell r="H316">
            <v>111347.99999999999</v>
          </cell>
          <cell r="I316">
            <v>0.71199999999999997</v>
          </cell>
          <cell r="J316">
            <v>79279.775999999983</v>
          </cell>
          <cell r="K316">
            <v>0</v>
          </cell>
          <cell r="L316" t="str">
            <v>Parcel - small</v>
          </cell>
          <cell r="N316" t="str">
            <v>3230</v>
          </cell>
          <cell r="O316">
            <v>6402.1773427944991</v>
          </cell>
          <cell r="P316">
            <v>382.39642030110002</v>
          </cell>
          <cell r="Q316">
            <v>268.20520173360001</v>
          </cell>
          <cell r="R316">
            <v>0</v>
          </cell>
          <cell r="S316">
            <v>0</v>
          </cell>
          <cell r="T316">
            <v>100.30878918910551</v>
          </cell>
          <cell r="U316">
            <v>8.5305747193000006</v>
          </cell>
          <cell r="V316">
            <v>268.66733406339495</v>
          </cell>
          <cell r="W316">
            <v>0</v>
          </cell>
          <cell r="X316">
            <v>2505.9742406162004</v>
          </cell>
          <cell r="Y316">
            <v>122.43804237369999</v>
          </cell>
          <cell r="Z316">
            <v>3482.2257587053527</v>
          </cell>
          <cell r="AA316">
            <v>2906.4195593086233</v>
          </cell>
          <cell r="AB316">
            <v>28.035418437499999</v>
          </cell>
          <cell r="AC316">
            <v>0</v>
          </cell>
          <cell r="AD316">
            <v>162.0480354133</v>
          </cell>
          <cell r="AE316">
            <v>296324.00758810842</v>
          </cell>
        </row>
        <row r="317">
          <cell r="E317" t="str">
            <v>3235</v>
          </cell>
          <cell r="F317" t="str">
            <v>Pop Eci Charge Account</v>
          </cell>
          <cell r="G317" t="str">
            <v>Express Courier International Parcels</v>
          </cell>
          <cell r="H317">
            <v>1047988.0000000001</v>
          </cell>
          <cell r="I317">
            <v>1.966</v>
          </cell>
          <cell r="J317">
            <v>2060344.4080000003</v>
          </cell>
          <cell r="K317">
            <v>0</v>
          </cell>
          <cell r="L317" t="str">
            <v>Parcel - small</v>
          </cell>
          <cell r="N317" t="str">
            <v>3235</v>
          </cell>
          <cell r="O317">
            <v>47571.66312295181</v>
          </cell>
          <cell r="P317">
            <v>2840.9335891518995</v>
          </cell>
          <cell r="Q317">
            <v>1992.5671319035998</v>
          </cell>
          <cell r="R317">
            <v>0</v>
          </cell>
          <cell r="S317">
            <v>0</v>
          </cell>
          <cell r="T317">
            <v>804.14698156526106</v>
          </cell>
          <cell r="U317">
            <v>10119.5824840726</v>
          </cell>
          <cell r="V317">
            <v>3186.7461765137004</v>
          </cell>
          <cell r="W317">
            <v>0</v>
          </cell>
          <cell r="X317">
            <v>25803.259070955199</v>
          </cell>
          <cell r="Y317">
            <v>177.1935494356</v>
          </cell>
          <cell r="Z317">
            <v>67243.584307768571</v>
          </cell>
          <cell r="AA317">
            <v>64353.729105354403</v>
          </cell>
          <cell r="AB317">
            <v>917.28889416759989</v>
          </cell>
          <cell r="AC317">
            <v>0</v>
          </cell>
          <cell r="AD317">
            <v>1647.7998180380998</v>
          </cell>
          <cell r="AE317">
            <v>8203741.6438479638</v>
          </cell>
        </row>
        <row r="318">
          <cell r="E318" t="str">
            <v>3246</v>
          </cell>
          <cell r="F318" t="str">
            <v>Express Letters</v>
          </cell>
          <cell r="G318" t="str">
            <v>Direct Access (Outwards) - Parcels</v>
          </cell>
          <cell r="H318">
            <v>280030</v>
          </cell>
          <cell r="I318">
            <v>0</v>
          </cell>
          <cell r="J318">
            <v>0</v>
          </cell>
          <cell r="K318">
            <v>0</v>
          </cell>
          <cell r="L318" t="str">
            <v>Undefined</v>
          </cell>
          <cell r="N318" t="str">
            <v>3246</v>
          </cell>
          <cell r="O318">
            <v>12186.387667737397</v>
          </cell>
          <cell r="P318">
            <v>727.87859875950016</v>
          </cell>
          <cell r="Q318">
            <v>510.51872363929988</v>
          </cell>
          <cell r="R318">
            <v>0</v>
          </cell>
          <cell r="S318">
            <v>0</v>
          </cell>
          <cell r="T318">
            <v>250.42098610494065</v>
          </cell>
          <cell r="U318">
            <v>22.029918624700002</v>
          </cell>
          <cell r="V318">
            <v>673.32106894999981</v>
          </cell>
          <cell r="W318">
            <v>0</v>
          </cell>
          <cell r="X318">
            <v>6458.7263351335996</v>
          </cell>
          <cell r="Y318">
            <v>334.1312294837</v>
          </cell>
          <cell r="Z318">
            <v>8741.3858235321677</v>
          </cell>
          <cell r="AA318">
            <v>6616.6480674264003</v>
          </cell>
          <cell r="AB318">
            <v>69.615184898400003</v>
          </cell>
          <cell r="AC318">
            <v>0</v>
          </cell>
          <cell r="AD318">
            <v>417.39945379889997</v>
          </cell>
          <cell r="AE318">
            <v>744822.44874366443</v>
          </cell>
        </row>
        <row r="319">
          <cell r="E319" t="str">
            <v>3247</v>
          </cell>
          <cell r="F319" t="str">
            <v>Courier Letters</v>
          </cell>
          <cell r="G319" t="str">
            <v>Direct Access (Outwards) - Parcels</v>
          </cell>
          <cell r="H319">
            <v>7960.9999999999991</v>
          </cell>
          <cell r="I319">
            <v>0</v>
          </cell>
          <cell r="J319">
            <v>0</v>
          </cell>
          <cell r="K319">
            <v>0</v>
          </cell>
          <cell r="L319" t="str">
            <v>Undefined</v>
          </cell>
          <cell r="N319" t="str">
            <v>3247</v>
          </cell>
          <cell r="O319">
            <v>395.14603958510003</v>
          </cell>
          <cell r="P319">
            <v>23.601525741107302</v>
          </cell>
          <cell r="Q319">
            <v>16.553672478099998</v>
          </cell>
          <cell r="R319">
            <v>0</v>
          </cell>
          <cell r="S319">
            <v>0</v>
          </cell>
          <cell r="T319">
            <v>7.8682943746520184</v>
          </cell>
          <cell r="U319">
            <v>0.65680525420000002</v>
          </cell>
          <cell r="V319">
            <v>19.971321983673</v>
          </cell>
          <cell r="W319">
            <v>0</v>
          </cell>
          <cell r="X319">
            <v>191.30103556340001</v>
          </cell>
          <cell r="Y319">
            <v>10.774962976700001</v>
          </cell>
          <cell r="Z319">
            <v>249.93856183067709</v>
          </cell>
          <cell r="AA319">
            <v>157.0431539660282</v>
          </cell>
          <cell r="AB319">
            <v>1.9750357468000002</v>
          </cell>
          <cell r="AC319">
            <v>0</v>
          </cell>
          <cell r="AD319">
            <v>11.936323806500001</v>
          </cell>
          <cell r="AE319">
            <v>21153.132693847499</v>
          </cell>
        </row>
        <row r="320">
          <cell r="E320" t="str">
            <v/>
          </cell>
          <cell r="F320" t="str">
            <v>Parcel Services - International Outward Parcels &gt; 2kg</v>
          </cell>
          <cell r="G320" t="str">
            <v/>
          </cell>
          <cell r="H320">
            <v>0</v>
          </cell>
          <cell r="I320">
            <v>0</v>
          </cell>
          <cell r="J320">
            <v>0</v>
          </cell>
          <cell r="K320">
            <v>0</v>
          </cell>
          <cell r="L320" t="str">
            <v>Undefined</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row>
        <row r="321">
          <cell r="E321" t="str">
            <v>3130</v>
          </cell>
          <cell r="F321" t="str">
            <v>Economy Air Parcels</v>
          </cell>
          <cell r="G321" t="str">
            <v>Air Mail Parcels</v>
          </cell>
          <cell r="H321">
            <v>0</v>
          </cell>
          <cell r="I321">
            <v>4.4800000000000004</v>
          </cell>
          <cell r="J321">
            <v>0</v>
          </cell>
          <cell r="K321">
            <v>0</v>
          </cell>
          <cell r="L321" t="str">
            <v>Parcel - medium</v>
          </cell>
          <cell r="N321" t="str">
            <v>3130</v>
          </cell>
          <cell r="O321">
            <v>2742.4036170662998</v>
          </cell>
          <cell r="P321">
            <v>163.80185612139999</v>
          </cell>
          <cell r="Q321">
            <v>114.88870225620003</v>
          </cell>
          <cell r="R321">
            <v>0</v>
          </cell>
          <cell r="S321">
            <v>0</v>
          </cell>
          <cell r="T321">
            <v>2.2620303327266091</v>
          </cell>
          <cell r="U321">
            <v>0</v>
          </cell>
          <cell r="V321">
            <v>0</v>
          </cell>
          <cell r="W321">
            <v>0</v>
          </cell>
          <cell r="X321">
            <v>0</v>
          </cell>
          <cell r="Y321">
            <v>0</v>
          </cell>
          <cell r="Z321">
            <v>1.1459047458941067</v>
          </cell>
          <cell r="AA321">
            <v>0</v>
          </cell>
          <cell r="AB321">
            <v>0</v>
          </cell>
          <cell r="AC321">
            <v>0</v>
          </cell>
          <cell r="AD321">
            <v>0</v>
          </cell>
          <cell r="AE321">
            <v>0.17731359699999999</v>
          </cell>
        </row>
        <row r="322">
          <cell r="E322" t="str">
            <v>3229</v>
          </cell>
          <cell r="F322" t="str">
            <v>Courier Parcels</v>
          </cell>
          <cell r="G322" t="str">
            <v>Express Courier International Parcels</v>
          </cell>
          <cell r="H322">
            <v>0</v>
          </cell>
          <cell r="I322">
            <v>0.5</v>
          </cell>
          <cell r="J322">
            <v>0</v>
          </cell>
          <cell r="K322">
            <v>0</v>
          </cell>
          <cell r="L322" t="str">
            <v>Parcel - medium</v>
          </cell>
          <cell r="N322" t="str">
            <v>3229</v>
          </cell>
          <cell r="O322">
            <v>49.040451414400003</v>
          </cell>
          <cell r="P322">
            <v>2.9291519732999998</v>
          </cell>
          <cell r="Q322">
            <v>2.0544728668999999</v>
          </cell>
          <cell r="R322">
            <v>0</v>
          </cell>
          <cell r="S322">
            <v>0</v>
          </cell>
          <cell r="T322">
            <v>3.8213551383000005E-2</v>
          </cell>
          <cell r="U322">
            <v>0</v>
          </cell>
          <cell r="V322">
            <v>0</v>
          </cell>
          <cell r="W322">
            <v>0</v>
          </cell>
          <cell r="X322">
            <v>0</v>
          </cell>
          <cell r="Y322">
            <v>0</v>
          </cell>
          <cell r="Z322">
            <v>1.9862151126420001E-2</v>
          </cell>
          <cell r="AA322">
            <v>0</v>
          </cell>
          <cell r="AB322">
            <v>0</v>
          </cell>
          <cell r="AC322">
            <v>0</v>
          </cell>
          <cell r="AD322">
            <v>0</v>
          </cell>
          <cell r="AE322">
            <v>0</v>
          </cell>
        </row>
        <row r="323">
          <cell r="E323" t="str">
            <v>3140</v>
          </cell>
          <cell r="F323" t="str">
            <v>Economy Sea Parcels</v>
          </cell>
          <cell r="G323" t="str">
            <v>Undefined</v>
          </cell>
          <cell r="H323">
            <v>63667</v>
          </cell>
          <cell r="I323">
            <v>6.85</v>
          </cell>
          <cell r="J323">
            <v>436118.94999999995</v>
          </cell>
          <cell r="K323">
            <v>0</v>
          </cell>
          <cell r="L323" t="str">
            <v>Parcel - medium</v>
          </cell>
          <cell r="N323" t="str">
            <v>3140</v>
          </cell>
          <cell r="O323">
            <v>15587.559073153598</v>
          </cell>
          <cell r="P323">
            <v>931.03239282319885</v>
          </cell>
          <cell r="Q323">
            <v>653.01381395769977</v>
          </cell>
          <cell r="R323">
            <v>0</v>
          </cell>
          <cell r="S323">
            <v>0</v>
          </cell>
          <cell r="T323">
            <v>317.07516017832899</v>
          </cell>
          <cell r="U323">
            <v>511.54948918770003</v>
          </cell>
          <cell r="V323">
            <v>2904.4502160132133</v>
          </cell>
          <cell r="W323">
            <v>10176.148194400001</v>
          </cell>
          <cell r="X323">
            <v>762.47804229029998</v>
          </cell>
          <cell r="Y323">
            <v>63.756298427200008</v>
          </cell>
          <cell r="Z323">
            <v>6787.9384908388065</v>
          </cell>
          <cell r="AA323">
            <v>32223.3009215573</v>
          </cell>
          <cell r="AB323">
            <v>50181.797633729802</v>
          </cell>
          <cell r="AC323">
            <v>0</v>
          </cell>
          <cell r="AD323">
            <v>556927.94067418727</v>
          </cell>
          <cell r="AE323">
            <v>1811.3314926800999</v>
          </cell>
        </row>
        <row r="324">
          <cell r="E324" t="str">
            <v>3220</v>
          </cell>
          <cell r="F324" t="str">
            <v>Pop Business Parcels</v>
          </cell>
          <cell r="G324" t="str">
            <v>Air Mail Parcels</v>
          </cell>
          <cell r="H324">
            <v>1085271</v>
          </cell>
          <cell r="I324">
            <v>5.1749999999999998</v>
          </cell>
          <cell r="J324">
            <v>5616277.4249999998</v>
          </cell>
          <cell r="K324">
            <v>0</v>
          </cell>
          <cell r="L324" t="str">
            <v>Parcel - medium</v>
          </cell>
          <cell r="N324" t="str">
            <v>3220</v>
          </cell>
          <cell r="O324">
            <v>8675.5365501654978</v>
          </cell>
          <cell r="P324">
            <v>518.1693166005515</v>
          </cell>
          <cell r="Q324">
            <v>363.43366739419992</v>
          </cell>
          <cell r="R324">
            <v>0</v>
          </cell>
          <cell r="S324">
            <v>0</v>
          </cell>
          <cell r="T324">
            <v>169.8332786820794</v>
          </cell>
          <cell r="U324">
            <v>890.9170977481001</v>
          </cell>
          <cell r="V324">
            <v>1284.8366095482913</v>
          </cell>
          <cell r="W324">
            <v>0</v>
          </cell>
          <cell r="X324">
            <v>1072.6958516868999</v>
          </cell>
          <cell r="Y324">
            <v>12.322604698299999</v>
          </cell>
          <cell r="Z324">
            <v>12254.97895434338</v>
          </cell>
          <cell r="AA324">
            <v>5276.8205885470006</v>
          </cell>
          <cell r="AB324">
            <v>83.427826544399991</v>
          </cell>
          <cell r="AC324">
            <v>0</v>
          </cell>
          <cell r="AD324">
            <v>347.95067452980004</v>
          </cell>
          <cell r="AE324">
            <v>481338.28440700984</v>
          </cell>
        </row>
        <row r="325">
          <cell r="E325" t="str">
            <v>3290</v>
          </cell>
          <cell r="F325" t="str">
            <v>Standard Parcels Non Prepaid</v>
          </cell>
          <cell r="G325" t="str">
            <v>Air Mail Parcels</v>
          </cell>
          <cell r="H325">
            <v>1425749.9999999998</v>
          </cell>
          <cell r="I325">
            <v>4.2670000000000003</v>
          </cell>
          <cell r="J325">
            <v>6083675.2499999991</v>
          </cell>
          <cell r="K325">
            <v>0</v>
          </cell>
          <cell r="L325" t="str">
            <v>Parcel - medium</v>
          </cell>
          <cell r="N325" t="str">
            <v>3290</v>
          </cell>
          <cell r="O325">
            <v>77836.858821166796</v>
          </cell>
          <cell r="P325">
            <v>4649.1178143746993</v>
          </cell>
          <cell r="Q325">
            <v>3260.8064575973003</v>
          </cell>
          <cell r="R325">
            <v>0</v>
          </cell>
          <cell r="S325">
            <v>0</v>
          </cell>
          <cell r="T325">
            <v>1393.6542335774679</v>
          </cell>
          <cell r="U325">
            <v>98.841818328800002</v>
          </cell>
          <cell r="V325">
            <v>4517.5012418185997</v>
          </cell>
          <cell r="W325">
            <v>0</v>
          </cell>
          <cell r="X325">
            <v>27727.200025873299</v>
          </cell>
          <cell r="Y325">
            <v>252.24079294970002</v>
          </cell>
          <cell r="Z325">
            <v>38853.813451213813</v>
          </cell>
          <cell r="AA325">
            <v>142020.44085102499</v>
          </cell>
          <cell r="AB325">
            <v>1938.8393844713</v>
          </cell>
          <cell r="AC325">
            <v>0</v>
          </cell>
          <cell r="AD325">
            <v>3433.4931536419999</v>
          </cell>
          <cell r="AE325">
            <v>14082044.013120225</v>
          </cell>
        </row>
        <row r="326">
          <cell r="E326" t="str">
            <v>3280</v>
          </cell>
          <cell r="F326" t="str">
            <v>Standard Parcels Prepaid</v>
          </cell>
          <cell r="G326" t="str">
            <v>Direct Access (Outwards) - Parcels</v>
          </cell>
          <cell r="H326">
            <v>217696</v>
          </cell>
          <cell r="I326">
            <v>2.8519999999999999</v>
          </cell>
          <cell r="J326">
            <v>620868.99199999997</v>
          </cell>
          <cell r="K326">
            <v>0</v>
          </cell>
          <cell r="L326" t="str">
            <v>Parcel - medium</v>
          </cell>
          <cell r="N326" t="str">
            <v>3280</v>
          </cell>
          <cell r="O326">
            <v>11665.733758217697</v>
          </cell>
          <cell r="P326">
            <v>696.78228482650013</v>
          </cell>
          <cell r="Q326">
            <v>488.70949549240004</v>
          </cell>
          <cell r="R326">
            <v>0</v>
          </cell>
          <cell r="S326">
            <v>0</v>
          </cell>
          <cell r="T326">
            <v>227.23991298848307</v>
          </cell>
          <cell r="U326">
            <v>25.031213489399999</v>
          </cell>
          <cell r="V326">
            <v>782.05240500319996</v>
          </cell>
          <cell r="W326">
            <v>0</v>
          </cell>
          <cell r="X326">
            <v>4934.0914267429998</v>
          </cell>
          <cell r="Y326">
            <v>434.22847765080002</v>
          </cell>
          <cell r="Z326">
            <v>6931.8162738073333</v>
          </cell>
          <cell r="AA326">
            <v>18011.643531646503</v>
          </cell>
          <cell r="AB326">
            <v>236.47051797939997</v>
          </cell>
          <cell r="AC326">
            <v>0</v>
          </cell>
          <cell r="AD326">
            <v>514.21667084169997</v>
          </cell>
          <cell r="AE326">
            <v>1779789.9983612071</v>
          </cell>
        </row>
        <row r="327">
          <cell r="E327" t="str">
            <v>3240</v>
          </cell>
          <cell r="F327" t="str">
            <v>Express Parcels Non Prepaid</v>
          </cell>
          <cell r="G327" t="str">
            <v>Express Post International Parcel</v>
          </cell>
          <cell r="H327">
            <v>380149.00000000006</v>
          </cell>
          <cell r="I327">
            <v>2.62</v>
          </cell>
          <cell r="J327">
            <v>995990.38000000024</v>
          </cell>
          <cell r="K327">
            <v>0</v>
          </cell>
          <cell r="L327" t="str">
            <v>Parcel - medium</v>
          </cell>
          <cell r="N327" t="str">
            <v>3240</v>
          </cell>
          <cell r="O327">
            <v>19856.444532171998</v>
          </cell>
          <cell r="P327">
            <v>1186.0060451820004</v>
          </cell>
          <cell r="Q327">
            <v>831.84179138319985</v>
          </cell>
          <cell r="R327">
            <v>0</v>
          </cell>
          <cell r="S327">
            <v>0</v>
          </cell>
          <cell r="T327">
            <v>340.68055988780372</v>
          </cell>
          <cell r="U327">
            <v>27.440755227</v>
          </cell>
          <cell r="V327">
            <v>842.05030473330021</v>
          </cell>
          <cell r="W327">
            <v>0</v>
          </cell>
          <cell r="X327">
            <v>7675.8580566057008</v>
          </cell>
          <cell r="Y327">
            <v>41.197793386699999</v>
          </cell>
          <cell r="Z327">
            <v>10581.677717614359</v>
          </cell>
          <cell r="AA327">
            <v>23763.445971305195</v>
          </cell>
          <cell r="AB327">
            <v>310.6601844525</v>
          </cell>
          <cell r="AC327">
            <v>0</v>
          </cell>
          <cell r="AD327">
            <v>658.36024319609999</v>
          </cell>
          <cell r="AE327">
            <v>2439742.6355966148</v>
          </cell>
        </row>
        <row r="328">
          <cell r="E328" t="str">
            <v>3285</v>
          </cell>
          <cell r="F328" t="str">
            <v>Pop Epi Charge Ac Non Prepaid</v>
          </cell>
          <cell r="G328" t="str">
            <v>Air Mail Parcels</v>
          </cell>
          <cell r="H328">
            <v>0</v>
          </cell>
          <cell r="I328">
            <v>4.2850000000000001</v>
          </cell>
          <cell r="J328">
            <v>0</v>
          </cell>
          <cell r="K328">
            <v>0</v>
          </cell>
          <cell r="L328" t="str">
            <v>Parcel - medium</v>
          </cell>
          <cell r="N328" t="str">
            <v>3285</v>
          </cell>
          <cell r="O328">
            <v>356.39716804099999</v>
          </cell>
          <cell r="P328">
            <v>21.287354376500002</v>
          </cell>
          <cell r="Q328">
            <v>14.930700889400001</v>
          </cell>
          <cell r="R328">
            <v>0</v>
          </cell>
          <cell r="S328">
            <v>0</v>
          </cell>
          <cell r="T328">
            <v>0.2777181132623</v>
          </cell>
          <cell r="U328">
            <v>0</v>
          </cell>
          <cell r="V328">
            <v>0</v>
          </cell>
          <cell r="W328">
            <v>0</v>
          </cell>
          <cell r="X328">
            <v>0</v>
          </cell>
          <cell r="Y328">
            <v>0</v>
          </cell>
          <cell r="Z328">
            <v>0.1443464374549</v>
          </cell>
          <cell r="AA328">
            <v>0</v>
          </cell>
          <cell r="AB328">
            <v>0</v>
          </cell>
          <cell r="AC328">
            <v>0</v>
          </cell>
          <cell r="AD328">
            <v>0</v>
          </cell>
          <cell r="AE328">
            <v>0</v>
          </cell>
        </row>
        <row r="329">
          <cell r="E329" t="str">
            <v/>
          </cell>
          <cell r="F329" t="str">
            <v>Parcel Services - StarTrack International</v>
          </cell>
          <cell r="G329" t="str">
            <v/>
          </cell>
          <cell r="H329">
            <v>0</v>
          </cell>
          <cell r="I329">
            <v>0</v>
          </cell>
          <cell r="J329">
            <v>0</v>
          </cell>
          <cell r="K329">
            <v>0</v>
          </cell>
          <cell r="L329" t="str">
            <v>Undefined</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row>
        <row r="330">
          <cell r="E330" t="str">
            <v>9106</v>
          </cell>
          <cell r="F330" t="str">
            <v>Eds Logistics</v>
          </cell>
          <cell r="G330" t="str">
            <v/>
          </cell>
          <cell r="H330">
            <v>0</v>
          </cell>
          <cell r="I330">
            <v>0</v>
          </cell>
          <cell r="J330">
            <v>0</v>
          </cell>
          <cell r="K330">
            <v>0</v>
          </cell>
          <cell r="L330" t="str">
            <v>Undefined</v>
          </cell>
          <cell r="N330" t="str">
            <v>9106</v>
          </cell>
          <cell r="O330" t="str">
            <v/>
          </cell>
          <cell r="P330" t="str">
            <v/>
          </cell>
          <cell r="Q330" t="str">
            <v/>
          </cell>
          <cell r="R330" t="str">
            <v/>
          </cell>
          <cell r="S330" t="str">
            <v/>
          </cell>
          <cell r="T330" t="str">
            <v/>
          </cell>
          <cell r="U330" t="str">
            <v/>
          </cell>
          <cell r="V330" t="str">
            <v/>
          </cell>
          <cell r="W330" t="str">
            <v/>
          </cell>
          <cell r="X330" t="str">
            <v/>
          </cell>
          <cell r="Y330">
            <v>0</v>
          </cell>
          <cell r="Z330">
            <v>65.540000000000006</v>
          </cell>
          <cell r="AA330">
            <v>0</v>
          </cell>
          <cell r="AB330">
            <v>0</v>
          </cell>
          <cell r="AC330">
            <v>0</v>
          </cell>
          <cell r="AD330">
            <v>0</v>
          </cell>
          <cell r="AE330">
            <v>0</v>
          </cell>
        </row>
        <row r="331">
          <cell r="E331" t="str">
            <v>9101</v>
          </cell>
          <cell r="F331" t="str">
            <v>Lge Letters - In - Commercial</v>
          </cell>
          <cell r="G331" t="str">
            <v>StarTrack International</v>
          </cell>
          <cell r="H331">
            <v>42373</v>
          </cell>
          <cell r="I331">
            <v>0.5</v>
          </cell>
          <cell r="J331">
            <v>21186.5</v>
          </cell>
          <cell r="K331">
            <v>0</v>
          </cell>
          <cell r="L331" t="str">
            <v>Letter - large</v>
          </cell>
          <cell r="N331" t="str">
            <v>9101</v>
          </cell>
          <cell r="O331">
            <v>440.56849886410009</v>
          </cell>
          <cell r="P331">
            <v>26.316671245810802</v>
          </cell>
          <cell r="Q331">
            <v>18.456852395799988</v>
          </cell>
          <cell r="R331">
            <v>0</v>
          </cell>
          <cell r="S331">
            <v>34.394012542100008</v>
          </cell>
          <cell r="T331">
            <v>11.897432109905148</v>
          </cell>
          <cell r="U331">
            <v>1.0785166602379999E-2</v>
          </cell>
          <cell r="V331">
            <v>3.2517895504583891</v>
          </cell>
          <cell r="W331">
            <v>0</v>
          </cell>
          <cell r="X331">
            <v>105.151058734</v>
          </cell>
          <cell r="Y331">
            <v>0.86456212880000005</v>
          </cell>
          <cell r="Z331">
            <v>3459.5053753590041</v>
          </cell>
          <cell r="AA331">
            <v>17.166412277599999</v>
          </cell>
          <cell r="AB331">
            <v>0</v>
          </cell>
          <cell r="AC331">
            <v>7.546521E-4</v>
          </cell>
          <cell r="AD331">
            <v>3.8019958316000002</v>
          </cell>
          <cell r="AE331">
            <v>196.4215342759</v>
          </cell>
        </row>
        <row r="332">
          <cell r="E332" t="str">
            <v>9102</v>
          </cell>
          <cell r="F332" t="str">
            <v>Packets - In - Commercial</v>
          </cell>
          <cell r="G332" t="str">
            <v>Star Track International - Parcels</v>
          </cell>
          <cell r="H332">
            <v>0</v>
          </cell>
          <cell r="I332">
            <v>1</v>
          </cell>
          <cell r="J332">
            <v>0</v>
          </cell>
          <cell r="K332">
            <v>0</v>
          </cell>
          <cell r="L332" t="str">
            <v>Parcel - small</v>
          </cell>
          <cell r="N332" t="str">
            <v>9102</v>
          </cell>
          <cell r="O332">
            <v>82107.556795267577</v>
          </cell>
          <cell r="P332">
            <v>4904.1986664101005</v>
          </cell>
          <cell r="Q332">
            <v>3439.7332651081997</v>
          </cell>
          <cell r="R332">
            <v>0</v>
          </cell>
          <cell r="S332">
            <v>10828.493385224601</v>
          </cell>
          <cell r="T332">
            <v>6190.6125550212018</v>
          </cell>
          <cell r="U332">
            <v>11103.2027104105</v>
          </cell>
          <cell r="V332">
            <v>21561.873003456767</v>
          </cell>
          <cell r="W332">
            <v>26659.064591508301</v>
          </cell>
          <cell r="X332">
            <v>23001.351396981903</v>
          </cell>
          <cell r="Y332">
            <v>1047.9005879903002</v>
          </cell>
          <cell r="Z332">
            <v>5287160.6195635479</v>
          </cell>
          <cell r="AA332">
            <v>409874.73455478682</v>
          </cell>
          <cell r="AB332">
            <v>179443.77378706928</v>
          </cell>
          <cell r="AC332">
            <v>0.1378298895</v>
          </cell>
          <cell r="AD332">
            <v>29246.496050202997</v>
          </cell>
          <cell r="AE332">
            <v>6645.6012015000997</v>
          </cell>
        </row>
        <row r="333">
          <cell r="E333" t="str">
            <v>9103</v>
          </cell>
          <cell r="F333" t="str">
            <v>Parcels - In - Commercial - Untracked</v>
          </cell>
          <cell r="G333" t="str">
            <v>Star Track International - Parcels</v>
          </cell>
          <cell r="H333">
            <v>0</v>
          </cell>
          <cell r="I333">
            <v>1</v>
          </cell>
          <cell r="J333">
            <v>0</v>
          </cell>
          <cell r="K333">
            <v>0</v>
          </cell>
          <cell r="L333" t="str">
            <v>Parcel - small</v>
          </cell>
          <cell r="N333" t="str">
            <v>9103</v>
          </cell>
          <cell r="O333">
            <v>1634.4926596109999</v>
          </cell>
          <cell r="P333">
            <v>97.62559187340112</v>
          </cell>
          <cell r="Q333">
            <v>68.4727270952</v>
          </cell>
          <cell r="R333">
            <v>0</v>
          </cell>
          <cell r="S333">
            <v>116.02542469929999</v>
          </cell>
          <cell r="T333">
            <v>80.156067072570806</v>
          </cell>
          <cell r="U333">
            <v>260.93992543180002</v>
          </cell>
          <cell r="V333">
            <v>749.01850928380736</v>
          </cell>
          <cell r="W333">
            <v>1258.3621350112001</v>
          </cell>
          <cell r="X333">
            <v>1197.0085379523</v>
          </cell>
          <cell r="Y333">
            <v>36.261291129599996</v>
          </cell>
          <cell r="Z333">
            <v>152629.43467524357</v>
          </cell>
          <cell r="AA333">
            <v>19189.159161590898</v>
          </cell>
          <cell r="AB333">
            <v>8472.6981725550013</v>
          </cell>
          <cell r="AC333">
            <v>1.7484955E-3</v>
          </cell>
          <cell r="AD333">
            <v>1357.4634680462</v>
          </cell>
          <cell r="AE333">
            <v>165.84771044599998</v>
          </cell>
        </row>
        <row r="334">
          <cell r="E334" t="str">
            <v>9104</v>
          </cell>
          <cell r="F334" t="str">
            <v>Parcels - In - Commercial - Tracked</v>
          </cell>
          <cell r="G334" t="str">
            <v>Star Track International - Parcels</v>
          </cell>
          <cell r="H334">
            <v>0</v>
          </cell>
          <cell r="I334">
            <v>1</v>
          </cell>
          <cell r="J334">
            <v>0</v>
          </cell>
          <cell r="K334">
            <v>0</v>
          </cell>
          <cell r="L334" t="str">
            <v>Parcel - small</v>
          </cell>
          <cell r="N334" t="str">
            <v>9104</v>
          </cell>
          <cell r="O334">
            <v>89817.025188501197</v>
          </cell>
          <cell r="P334">
            <v>5364.6175103532014</v>
          </cell>
          <cell r="Q334">
            <v>3762.6367743324008</v>
          </cell>
          <cell r="R334">
            <v>0</v>
          </cell>
          <cell r="S334">
            <v>6855.0693869477</v>
          </cell>
          <cell r="T334">
            <v>4736.9622708633951</v>
          </cell>
          <cell r="U334">
            <v>13000.279960104994</v>
          </cell>
          <cell r="V334">
            <v>31197.933009742468</v>
          </cell>
          <cell r="W334">
            <v>93351.299869996001</v>
          </cell>
          <cell r="X334">
            <v>71722.913496169902</v>
          </cell>
          <cell r="Y334">
            <v>1433.8555206301999</v>
          </cell>
          <cell r="Z334">
            <v>10857683.072888667</v>
          </cell>
          <cell r="AA334">
            <v>714257.55991158076</v>
          </cell>
          <cell r="AB334">
            <v>618950.64224473923</v>
          </cell>
          <cell r="AC334">
            <v>0.1048968279</v>
          </cell>
          <cell r="AD334">
            <v>50790.669118311998</v>
          </cell>
          <cell r="AE334">
            <v>7985.4785996336996</v>
          </cell>
        </row>
        <row r="335">
          <cell r="E335" t="str">
            <v/>
          </cell>
          <cell r="F335" t="str">
            <v>Parcel Services - StarTrack &amp; Express</v>
          </cell>
          <cell r="G335" t="str">
            <v/>
          </cell>
          <cell r="H335">
            <v>0</v>
          </cell>
          <cell r="I335">
            <v>0</v>
          </cell>
          <cell r="J335">
            <v>0</v>
          </cell>
          <cell r="K335">
            <v>0</v>
          </cell>
          <cell r="L335" t="str">
            <v>Undefined</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row>
        <row r="336">
          <cell r="E336" t="str">
            <v/>
          </cell>
          <cell r="F336" t="str">
            <v>Parcel Services - Express Post</v>
          </cell>
          <cell r="G336" t="str">
            <v/>
          </cell>
          <cell r="H336">
            <v>0</v>
          </cell>
          <cell r="I336">
            <v>0</v>
          </cell>
          <cell r="J336">
            <v>0</v>
          </cell>
          <cell r="K336">
            <v>0</v>
          </cell>
          <cell r="L336" t="str">
            <v>Undefined</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row>
        <row r="337">
          <cell r="E337" t="str">
            <v/>
          </cell>
          <cell r="F337" t="str">
            <v>Parcel Services - Express Letters</v>
          </cell>
          <cell r="G337" t="str">
            <v/>
          </cell>
          <cell r="H337">
            <v>0</v>
          </cell>
          <cell r="I337">
            <v>0</v>
          </cell>
          <cell r="J337">
            <v>0</v>
          </cell>
          <cell r="K337">
            <v>0</v>
          </cell>
          <cell r="L337" t="str">
            <v>Undefined</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row>
        <row r="338">
          <cell r="E338" t="str">
            <v>1215</v>
          </cell>
          <cell r="F338" t="str">
            <v>Pol Express Post Envelope B4</v>
          </cell>
          <cell r="G338" t="str">
            <v>Express Post Envelopes</v>
          </cell>
          <cell r="H338">
            <v>6536201.9999999991</v>
          </cell>
          <cell r="I338">
            <v>0.223</v>
          </cell>
          <cell r="J338">
            <v>1457573.0459999999</v>
          </cell>
          <cell r="K338">
            <v>0</v>
          </cell>
          <cell r="L338" t="str">
            <v>Letter - large</v>
          </cell>
          <cell r="N338" t="str">
            <v>1215</v>
          </cell>
          <cell r="O338">
            <v>183610.3875501382</v>
          </cell>
          <cell r="P338">
            <v>10965.708403694902</v>
          </cell>
          <cell r="Q338">
            <v>7691.0795789989988</v>
          </cell>
          <cell r="R338">
            <v>0</v>
          </cell>
          <cell r="S338">
            <v>6826.6098952589</v>
          </cell>
          <cell r="T338">
            <v>5556.2077791971515</v>
          </cell>
          <cell r="U338">
            <v>39600.263366826694</v>
          </cell>
          <cell r="V338">
            <v>4482.7785651811</v>
          </cell>
          <cell r="W338">
            <v>0</v>
          </cell>
          <cell r="X338">
            <v>34208.546437365403</v>
          </cell>
          <cell r="Y338">
            <v>2617.5896841859003</v>
          </cell>
          <cell r="Z338">
            <v>433175.27465157921</v>
          </cell>
          <cell r="AA338">
            <v>63912.342464373593</v>
          </cell>
          <cell r="AB338">
            <v>577.66865530680002</v>
          </cell>
          <cell r="AC338">
            <v>0</v>
          </cell>
          <cell r="AD338">
            <v>2330.4844883697997</v>
          </cell>
          <cell r="AE338">
            <v>1390943.9497647341</v>
          </cell>
        </row>
        <row r="339">
          <cell r="E339" t="str">
            <v>1210</v>
          </cell>
          <cell r="F339" t="str">
            <v>Pol Express Post Envelope C5</v>
          </cell>
          <cell r="G339" t="str">
            <v>Express Post Envelopes</v>
          </cell>
          <cell r="H339">
            <v>9287877.0000000019</v>
          </cell>
          <cell r="I339">
            <v>4.3999999999999997E-2</v>
          </cell>
          <cell r="J339">
            <v>408666.58800000005</v>
          </cell>
          <cell r="K339">
            <v>0</v>
          </cell>
          <cell r="L339" t="str">
            <v>Letter - medium</v>
          </cell>
          <cell r="N339" t="str">
            <v>1210</v>
          </cell>
          <cell r="O339">
            <v>231762.51362733269</v>
          </cell>
          <cell r="P339">
            <v>13840.979531547602</v>
          </cell>
          <cell r="Q339">
            <v>9707.7101832686039</v>
          </cell>
          <cell r="R339">
            <v>0</v>
          </cell>
          <cell r="S339">
            <v>8127.4820098426999</v>
          </cell>
          <cell r="T339">
            <v>6746.1794167264852</v>
          </cell>
          <cell r="U339">
            <v>56810.281006310499</v>
          </cell>
          <cell r="V339">
            <v>6515.7653003599999</v>
          </cell>
          <cell r="W339">
            <v>0</v>
          </cell>
          <cell r="X339">
            <v>40769.006673490498</v>
          </cell>
          <cell r="Y339">
            <v>4090.0828436085994</v>
          </cell>
          <cell r="Z339">
            <v>410934.65443892952</v>
          </cell>
          <cell r="AA339">
            <v>48203.191167939302</v>
          </cell>
          <cell r="AB339">
            <v>152.62068502919999</v>
          </cell>
          <cell r="AC339">
            <v>0</v>
          </cell>
          <cell r="AD339">
            <v>2656.6718909716001</v>
          </cell>
          <cell r="AE339">
            <v>397029.0245478155</v>
          </cell>
        </row>
        <row r="340">
          <cell r="E340" t="str">
            <v/>
          </cell>
          <cell r="F340" t="str">
            <v>Parcel Services - Express Parcels</v>
          </cell>
          <cell r="G340" t="str">
            <v/>
          </cell>
          <cell r="H340">
            <v>0</v>
          </cell>
          <cell r="I340">
            <v>0</v>
          </cell>
          <cell r="J340">
            <v>0</v>
          </cell>
          <cell r="K340">
            <v>0</v>
          </cell>
          <cell r="L340" t="str">
            <v>Undefined</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row>
        <row r="341">
          <cell r="E341" t="str">
            <v/>
          </cell>
          <cell r="F341" t="str">
            <v>Parcel Services - Express Parcels - Card Rate</v>
          </cell>
          <cell r="G341" t="str">
            <v/>
          </cell>
          <cell r="H341">
            <v>0</v>
          </cell>
          <cell r="I341">
            <v>0</v>
          </cell>
          <cell r="J341">
            <v>0</v>
          </cell>
          <cell r="K341">
            <v>0</v>
          </cell>
          <cell r="L341" t="str">
            <v>Undefined</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row>
        <row r="342">
          <cell r="E342" t="str">
            <v>2020</v>
          </cell>
          <cell r="F342" t="str">
            <v>Pop Pcls &lt;500g Express Fr Stamp Labels</v>
          </cell>
          <cell r="G342" t="str">
            <v>Express Post Parcels</v>
          </cell>
          <cell r="H342">
            <v>839869</v>
          </cell>
          <cell r="I342">
            <v>0</v>
          </cell>
          <cell r="J342">
            <v>0</v>
          </cell>
          <cell r="K342">
            <v>0</v>
          </cell>
          <cell r="L342" t="str">
            <v>Satchel - small</v>
          </cell>
          <cell r="N342" t="str">
            <v>2020</v>
          </cell>
          <cell r="O342">
            <v>22938.600791963607</v>
          </cell>
          <cell r="P342">
            <v>1370.6918026081992</v>
          </cell>
          <cell r="Q342">
            <v>960.92826992799985</v>
          </cell>
          <cell r="R342">
            <v>0</v>
          </cell>
          <cell r="S342">
            <v>1074.7427224856999</v>
          </cell>
          <cell r="T342">
            <v>320.22674130012683</v>
          </cell>
          <cell r="U342">
            <v>2185.4748640163994</v>
          </cell>
          <cell r="V342">
            <v>680.10564899119993</v>
          </cell>
          <cell r="W342">
            <v>0</v>
          </cell>
          <cell r="X342">
            <v>7245.9748905175002</v>
          </cell>
          <cell r="Y342">
            <v>347.6733116684</v>
          </cell>
          <cell r="Z342">
            <v>546656.79695020744</v>
          </cell>
          <cell r="AA342">
            <v>10152.330415442999</v>
          </cell>
          <cell r="AB342">
            <v>86.385913033099996</v>
          </cell>
          <cell r="AC342">
            <v>1.50801171E-2</v>
          </cell>
          <cell r="AD342">
            <v>405.99658400450005</v>
          </cell>
          <cell r="AE342">
            <v>283202.15045125422</v>
          </cell>
        </row>
        <row r="343">
          <cell r="E343" t="str">
            <v>2017</v>
          </cell>
          <cell r="F343" t="str">
            <v>Pop Pcls &lt;500g Express Platinum</v>
          </cell>
          <cell r="G343" t="str">
            <v>Express Post Platinum Satchels</v>
          </cell>
          <cell r="H343">
            <v>180106.00000000006</v>
          </cell>
          <cell r="I343">
            <v>0.20599999999999999</v>
          </cell>
          <cell r="J343">
            <v>37101.83600000001</v>
          </cell>
          <cell r="K343">
            <v>0</v>
          </cell>
          <cell r="L343" t="str">
            <v>Satchel - small</v>
          </cell>
          <cell r="N343" t="str">
            <v>2017</v>
          </cell>
          <cell r="O343">
            <v>4454.1972165150009</v>
          </cell>
          <cell r="P343">
            <v>266.18899796410011</v>
          </cell>
          <cell r="Q343">
            <v>186.57174224610011</v>
          </cell>
          <cell r="R343">
            <v>0</v>
          </cell>
          <cell r="S343">
            <v>308.299382186</v>
          </cell>
          <cell r="T343">
            <v>56.084307660801926</v>
          </cell>
          <cell r="U343">
            <v>1104.4209222190998</v>
          </cell>
          <cell r="V343">
            <v>149.73915269570003</v>
          </cell>
          <cell r="W343">
            <v>0</v>
          </cell>
          <cell r="X343">
            <v>1339.1226414551002</v>
          </cell>
          <cell r="Y343">
            <v>175.26557229019997</v>
          </cell>
          <cell r="Z343">
            <v>80284.195526601543</v>
          </cell>
          <cell r="AA343">
            <v>1397.2255876232998</v>
          </cell>
          <cell r="AB343">
            <v>11.3715016576</v>
          </cell>
          <cell r="AC343">
            <v>0</v>
          </cell>
          <cell r="AD343">
            <v>79.765179453300007</v>
          </cell>
          <cell r="AE343">
            <v>40205.731202322</v>
          </cell>
        </row>
        <row r="344">
          <cell r="E344" t="str">
            <v>2015</v>
          </cell>
          <cell r="F344" t="str">
            <v>Pop Pcls &lt;500g Express Satchel</v>
          </cell>
          <cell r="G344" t="str">
            <v>Express Post Satchels</v>
          </cell>
          <cell r="H344">
            <v>7115978</v>
          </cell>
          <cell r="I344">
            <v>0.24</v>
          </cell>
          <cell r="J344">
            <v>1707834.72</v>
          </cell>
          <cell r="K344">
            <v>0</v>
          </cell>
          <cell r="L344" t="str">
            <v>Satchel - small</v>
          </cell>
          <cell r="N344" t="str">
            <v>2015</v>
          </cell>
          <cell r="O344">
            <v>151811.72784361188</v>
          </cell>
          <cell r="P344">
            <v>9071.6476498842021</v>
          </cell>
          <cell r="Q344">
            <v>6358.8115420333979</v>
          </cell>
          <cell r="R344">
            <v>0</v>
          </cell>
          <cell r="S344">
            <v>11352.7692337184</v>
          </cell>
          <cell r="T344">
            <v>1794.3037448312875</v>
          </cell>
          <cell r="U344">
            <v>43527.145686622011</v>
          </cell>
          <cell r="V344">
            <v>5404.3364394763994</v>
          </cell>
          <cell r="W344">
            <v>0</v>
          </cell>
          <cell r="X344">
            <v>54023.047157458393</v>
          </cell>
          <cell r="Y344">
            <v>6632.6661212637</v>
          </cell>
          <cell r="Z344">
            <v>3216474.4973081788</v>
          </cell>
          <cell r="AA344">
            <v>71199.756697820907</v>
          </cell>
          <cell r="AB344">
            <v>638.7533404006</v>
          </cell>
          <cell r="AC344">
            <v>0.1277695022</v>
          </cell>
          <cell r="AD344">
            <v>2895.8721904930003</v>
          </cell>
          <cell r="AE344">
            <v>1847000.5687044158</v>
          </cell>
        </row>
        <row r="345">
          <cell r="E345" t="str">
            <v>2018</v>
          </cell>
          <cell r="F345" t="str">
            <v>Pop Pcls &lt;500g Platinum Parcels</v>
          </cell>
          <cell r="G345" t="str">
            <v>Express Post Platinum Parcels</v>
          </cell>
          <cell r="H345">
            <v>19999</v>
          </cell>
          <cell r="I345">
            <v>0</v>
          </cell>
          <cell r="J345">
            <v>0</v>
          </cell>
          <cell r="K345">
            <v>0</v>
          </cell>
          <cell r="L345" t="str">
            <v>Satchel - small</v>
          </cell>
          <cell r="N345" t="str">
            <v>2018</v>
          </cell>
          <cell r="O345">
            <v>350.03262158240011</v>
          </cell>
          <cell r="P345">
            <v>20.912436042999992</v>
          </cell>
          <cell r="Q345">
            <v>14.654755575200008</v>
          </cell>
          <cell r="R345">
            <v>0</v>
          </cell>
          <cell r="S345">
            <v>27.832200577499997</v>
          </cell>
          <cell r="T345">
            <v>3.6622729604455646</v>
          </cell>
          <cell r="U345">
            <v>136.6788455631</v>
          </cell>
          <cell r="V345">
            <v>0.25906292609999998</v>
          </cell>
          <cell r="W345">
            <v>0</v>
          </cell>
          <cell r="X345">
            <v>153.8681309017</v>
          </cell>
          <cell r="Y345">
            <v>7.7691831027000005</v>
          </cell>
          <cell r="Z345">
            <v>8766.733770122024</v>
          </cell>
          <cell r="AA345">
            <v>71.576264431671007</v>
          </cell>
          <cell r="AB345">
            <v>0.76848040520000005</v>
          </cell>
          <cell r="AC345">
            <v>0</v>
          </cell>
          <cell r="AD345">
            <v>2.1157941497000001</v>
          </cell>
          <cell r="AE345">
            <v>6441.0132655396992</v>
          </cell>
        </row>
        <row r="346">
          <cell r="E346" t="str">
            <v>2023</v>
          </cell>
          <cell r="F346" t="str">
            <v>Pop Pcls &lt;500g Express Fr Other Bulk Meter</v>
          </cell>
          <cell r="G346" t="str">
            <v>Express Post Parcels</v>
          </cell>
          <cell r="H346">
            <v>303705</v>
          </cell>
          <cell r="I346">
            <v>0</v>
          </cell>
          <cell r="J346">
            <v>0</v>
          </cell>
          <cell r="K346">
            <v>0</v>
          </cell>
          <cell r="L346" t="str">
            <v>Satchel - small</v>
          </cell>
          <cell r="N346" t="str">
            <v>2023</v>
          </cell>
          <cell r="O346">
            <v>5972.3298340654992</v>
          </cell>
          <cell r="P346">
            <v>356.93729783620006</v>
          </cell>
          <cell r="Q346">
            <v>250.1902939128</v>
          </cell>
          <cell r="R346">
            <v>0</v>
          </cell>
          <cell r="S346">
            <v>388.63660663230013</v>
          </cell>
          <cell r="T346">
            <v>76.037580312713629</v>
          </cell>
          <cell r="U346">
            <v>294.70647757389997</v>
          </cell>
          <cell r="V346">
            <v>266.27592053679996</v>
          </cell>
          <cell r="W346">
            <v>0</v>
          </cell>
          <cell r="X346">
            <v>2687.6288503471001</v>
          </cell>
          <cell r="Y346">
            <v>112.47533477169999</v>
          </cell>
          <cell r="Z346">
            <v>198950.39883112305</v>
          </cell>
          <cell r="AA346">
            <v>3259.977111957699</v>
          </cell>
          <cell r="AB346">
            <v>32.869678891500001</v>
          </cell>
          <cell r="AC346">
            <v>5.4531056E-3</v>
          </cell>
          <cell r="AD346">
            <v>135.78128717210001</v>
          </cell>
          <cell r="AE346">
            <v>112512.62661707161</v>
          </cell>
        </row>
        <row r="347">
          <cell r="E347" t="str">
            <v>2070</v>
          </cell>
          <cell r="F347" t="str">
            <v>Pop Pcls &lt;500g Click &amp; Send Express Assessed Parcel</v>
          </cell>
          <cell r="G347" t="str">
            <v>Regular Parcels - Small</v>
          </cell>
          <cell r="H347">
            <v>106006.99999999999</v>
          </cell>
          <cell r="I347">
            <v>0</v>
          </cell>
          <cell r="J347">
            <v>0</v>
          </cell>
          <cell r="K347">
            <v>0</v>
          </cell>
          <cell r="L347" t="str">
            <v>Undefined</v>
          </cell>
          <cell r="N347" t="str">
            <v>2070</v>
          </cell>
          <cell r="O347">
            <v>2143.6790912513993</v>
          </cell>
          <cell r="P347">
            <v>128.11130215250003</v>
          </cell>
          <cell r="Q347">
            <v>89.799495006299964</v>
          </cell>
          <cell r="R347">
            <v>0</v>
          </cell>
          <cell r="S347">
            <v>135.65223337610004</v>
          </cell>
          <cell r="T347">
            <v>27.289505424192711</v>
          </cell>
          <cell r="U347">
            <v>191.61311676629998</v>
          </cell>
          <cell r="V347">
            <v>93.382928460963299</v>
          </cell>
          <cell r="W347">
            <v>0</v>
          </cell>
          <cell r="X347">
            <v>948.27633457669992</v>
          </cell>
          <cell r="Y347">
            <v>39.305773153500006</v>
          </cell>
          <cell r="Z347">
            <v>69153.005110685772</v>
          </cell>
          <cell r="AA347">
            <v>1091.6236643865898</v>
          </cell>
          <cell r="AB347">
            <v>11.885119766100001</v>
          </cell>
          <cell r="AC347">
            <v>1.9033871999999999E-3</v>
          </cell>
          <cell r="AD347">
            <v>44.874593144999992</v>
          </cell>
          <cell r="AE347">
            <v>39270.679007901497</v>
          </cell>
        </row>
        <row r="348">
          <cell r="E348" t="str">
            <v>2129</v>
          </cell>
          <cell r="F348" t="str">
            <v>Pop Pcls &gt;500g Express Other Bulk Meter</v>
          </cell>
          <cell r="G348" t="str">
            <v>Express Post Satchels</v>
          </cell>
          <cell r="H348">
            <v>284130.99999999994</v>
          </cell>
          <cell r="I348">
            <v>3.25</v>
          </cell>
          <cell r="J348">
            <v>923425.74999999977</v>
          </cell>
          <cell r="K348">
            <v>0</v>
          </cell>
          <cell r="L348" t="str">
            <v>Satchel - medium</v>
          </cell>
          <cell r="N348" t="str">
            <v>2129</v>
          </cell>
          <cell r="O348">
            <v>11361.636780952198</v>
          </cell>
          <cell r="P348">
            <v>678.80979184820046</v>
          </cell>
          <cell r="Q348">
            <v>475.9032452006</v>
          </cell>
          <cell r="R348">
            <v>0</v>
          </cell>
          <cell r="S348">
            <v>32.656617103099997</v>
          </cell>
          <cell r="T348">
            <v>173.80309265370536</v>
          </cell>
          <cell r="U348">
            <v>2438.5426672731005</v>
          </cell>
          <cell r="V348">
            <v>288.16958584189996</v>
          </cell>
          <cell r="W348">
            <v>0</v>
          </cell>
          <cell r="X348">
            <v>10675.327851453598</v>
          </cell>
          <cell r="Y348">
            <v>196.47945716090001</v>
          </cell>
          <cell r="Z348">
            <v>381668.10394530272</v>
          </cell>
          <cell r="AA348">
            <v>20897.7436582357</v>
          </cell>
          <cell r="AB348">
            <v>339.45191375639996</v>
          </cell>
          <cell r="AC348">
            <v>4.8596990999999999E-3</v>
          </cell>
          <cell r="AD348">
            <v>415.5129170619</v>
          </cell>
          <cell r="AE348">
            <v>1056929.9861956541</v>
          </cell>
        </row>
        <row r="349">
          <cell r="E349" t="str">
            <v>2125</v>
          </cell>
          <cell r="F349" t="str">
            <v>Pop Pcls &gt;500g Express Stamp Labels</v>
          </cell>
          <cell r="G349" t="str">
            <v>Undefined</v>
          </cell>
          <cell r="H349">
            <v>644347.99999999988</v>
          </cell>
          <cell r="I349">
            <v>3.1160000000000001</v>
          </cell>
          <cell r="J349">
            <v>2007788.3679999998</v>
          </cell>
          <cell r="K349">
            <v>0</v>
          </cell>
          <cell r="L349" t="str">
            <v>Satchel - medium</v>
          </cell>
          <cell r="N349" t="str">
            <v>2125</v>
          </cell>
          <cell r="O349">
            <v>33963.7069068485</v>
          </cell>
          <cell r="P349">
            <v>2029.1847702260009</v>
          </cell>
          <cell r="Q349">
            <v>1422.7964480898006</v>
          </cell>
          <cell r="R349">
            <v>0</v>
          </cell>
          <cell r="S349">
            <v>74.058061062799993</v>
          </cell>
          <cell r="T349">
            <v>521.19862820804633</v>
          </cell>
          <cell r="U349">
            <v>882.37907890770009</v>
          </cell>
          <cell r="V349">
            <v>647.63831868450006</v>
          </cell>
          <cell r="W349">
            <v>0</v>
          </cell>
          <cell r="X349">
            <v>23488.234868098898</v>
          </cell>
          <cell r="Y349">
            <v>499.12024731170004</v>
          </cell>
          <cell r="Z349">
            <v>844935.09872204217</v>
          </cell>
          <cell r="AA349">
            <v>48815.521839057008</v>
          </cell>
          <cell r="AB349">
            <v>726.68281880699999</v>
          </cell>
          <cell r="AC349">
            <v>1.1020734000000001E-2</v>
          </cell>
          <cell r="AD349">
            <v>1026.0974754371</v>
          </cell>
          <cell r="AE349">
            <v>2244255.3123443895</v>
          </cell>
        </row>
        <row r="350">
          <cell r="E350" t="str">
            <v>2124</v>
          </cell>
          <cell r="F350" t="str">
            <v>Pop Pcls &gt;500g Express Satchel 5kg</v>
          </cell>
          <cell r="G350" t="str">
            <v>Express Post Satchels</v>
          </cell>
          <cell r="H350">
            <v>1123224</v>
          </cell>
          <cell r="I350">
            <v>3.4809999999999999</v>
          </cell>
          <cell r="J350">
            <v>3909942.7439999999</v>
          </cell>
          <cell r="K350">
            <v>0</v>
          </cell>
          <cell r="L350" t="str">
            <v>Satchel - large</v>
          </cell>
          <cell r="N350" t="str">
            <v>2124</v>
          </cell>
          <cell r="O350">
            <v>51623.044004978445</v>
          </cell>
          <cell r="P350">
            <v>3084.2968150484016</v>
          </cell>
          <cell r="Q350">
            <v>2162.4717780937999</v>
          </cell>
          <cell r="R350">
            <v>0</v>
          </cell>
          <cell r="S350">
            <v>129.09765919039998</v>
          </cell>
          <cell r="T350">
            <v>770.96454693892179</v>
          </cell>
          <cell r="U350">
            <v>6925.929538023599</v>
          </cell>
          <cell r="V350">
            <v>1042.7613606185</v>
          </cell>
          <cell r="W350">
            <v>0</v>
          </cell>
          <cell r="X350">
            <v>30752.922061499095</v>
          </cell>
          <cell r="Y350">
            <v>1825.0226702991006</v>
          </cell>
          <cell r="Z350">
            <v>1461667.4971899756</v>
          </cell>
          <cell r="AA350">
            <v>111048.79542385759</v>
          </cell>
          <cell r="AB350">
            <v>1412.1399387278</v>
          </cell>
          <cell r="AC350">
            <v>1.92112911E-2</v>
          </cell>
          <cell r="AD350">
            <v>2093.2881723109999</v>
          </cell>
          <cell r="AE350">
            <v>4383241.5724369213</v>
          </cell>
        </row>
        <row r="351">
          <cell r="E351" t="str">
            <v>2122</v>
          </cell>
          <cell r="F351" t="str">
            <v>Pop Pcls &gt;500g Express Platinum</v>
          </cell>
          <cell r="G351" t="str">
            <v>Express Post Platinum Satchels</v>
          </cell>
          <cell r="H351">
            <v>35763</v>
          </cell>
          <cell r="I351">
            <v>0.97199999999999998</v>
          </cell>
          <cell r="J351">
            <v>34761.635999999999</v>
          </cell>
          <cell r="K351">
            <v>0</v>
          </cell>
          <cell r="L351" t="str">
            <v>Satchel - medium</v>
          </cell>
          <cell r="N351" t="str">
            <v>2122</v>
          </cell>
          <cell r="O351">
            <v>1364.2412718876999</v>
          </cell>
          <cell r="P351">
            <v>81.528698214900047</v>
          </cell>
          <cell r="Q351">
            <v>57.147531437900014</v>
          </cell>
          <cell r="R351">
            <v>0</v>
          </cell>
          <cell r="S351">
            <v>4.5103233865000005</v>
          </cell>
          <cell r="T351">
            <v>20.547319210829468</v>
          </cell>
          <cell r="U351">
            <v>217.73833476399997</v>
          </cell>
          <cell r="V351">
            <v>35.921496805440803</v>
          </cell>
          <cell r="W351">
            <v>0</v>
          </cell>
          <cell r="X351">
            <v>935.76100359339989</v>
          </cell>
          <cell r="Y351">
            <v>37.169106410099999</v>
          </cell>
          <cell r="Z351">
            <v>46007.57197308894</v>
          </cell>
          <cell r="AA351">
            <v>1138.0058800680849</v>
          </cell>
          <cell r="AB351">
            <v>9.1605710448999993</v>
          </cell>
          <cell r="AC351">
            <v>0</v>
          </cell>
          <cell r="AD351">
            <v>32.004655727200003</v>
          </cell>
          <cell r="AE351">
            <v>39037.373340354905</v>
          </cell>
        </row>
        <row r="352">
          <cell r="E352" t="str">
            <v>2120</v>
          </cell>
          <cell r="F352" t="str">
            <v>Pop Pcls &gt;500g Express Satchel</v>
          </cell>
          <cell r="G352" t="str">
            <v>Express Post Satchels</v>
          </cell>
          <cell r="H352">
            <v>5241794.0900000008</v>
          </cell>
          <cell r="I352">
            <v>0.97199999999999998</v>
          </cell>
          <cell r="J352">
            <v>5095023.8554800004</v>
          </cell>
          <cell r="K352">
            <v>0</v>
          </cell>
          <cell r="L352" t="str">
            <v>Satchel - medium</v>
          </cell>
          <cell r="N352" t="str">
            <v>2120</v>
          </cell>
          <cell r="O352">
            <v>171347.51318383994</v>
          </cell>
          <cell r="P352">
            <v>10238.452672812899</v>
          </cell>
          <cell r="Q352">
            <v>7177.3686688120979</v>
          </cell>
          <cell r="R352">
            <v>0</v>
          </cell>
          <cell r="S352">
            <v>602.46515152539996</v>
          </cell>
          <cell r="T352">
            <v>2440.0830403966484</v>
          </cell>
          <cell r="U352">
            <v>32289.255945519701</v>
          </cell>
          <cell r="V352">
            <v>4920.4931949762004</v>
          </cell>
          <cell r="W352">
            <v>0</v>
          </cell>
          <cell r="X352">
            <v>145429.88179387563</v>
          </cell>
          <cell r="Y352">
            <v>6152.3379721279007</v>
          </cell>
          <cell r="Z352">
            <v>6700875.7696244158</v>
          </cell>
          <cell r="AA352">
            <v>152386.48953644518</v>
          </cell>
          <cell r="AB352">
            <v>1876.8793380605002</v>
          </cell>
          <cell r="AC352">
            <v>8.9654091800000002E-2</v>
          </cell>
          <cell r="AD352">
            <v>4228.8314446684999</v>
          </cell>
          <cell r="AE352">
            <v>5717432.5323564289</v>
          </cell>
        </row>
        <row r="353">
          <cell r="E353" t="str">
            <v>2121</v>
          </cell>
          <cell r="F353" t="str">
            <v>Pop Pcls &gt;500g Express Satchel 1kg</v>
          </cell>
          <cell r="G353" t="str">
            <v>Express Post Satchels</v>
          </cell>
          <cell r="H353">
            <v>1163450</v>
          </cell>
          <cell r="I353">
            <v>0</v>
          </cell>
          <cell r="J353">
            <v>0</v>
          </cell>
          <cell r="K353">
            <v>0</v>
          </cell>
          <cell r="L353" t="str">
            <v>Undefined</v>
          </cell>
          <cell r="N353" t="str">
            <v>2121</v>
          </cell>
          <cell r="O353">
            <v>35387.563345723211</v>
          </cell>
          <cell r="P353">
            <v>2114.5728440106</v>
          </cell>
          <cell r="Q353">
            <v>1482.3085261456999</v>
          </cell>
          <cell r="R353">
            <v>0</v>
          </cell>
          <cell r="S353">
            <v>133.72103123280002</v>
          </cell>
          <cell r="T353">
            <v>529.17810813158565</v>
          </cell>
          <cell r="U353">
            <v>7104.1296587692004</v>
          </cell>
          <cell r="V353">
            <v>1059.1343419090001</v>
          </cell>
          <cell r="W353">
            <v>0</v>
          </cell>
          <cell r="X353">
            <v>32253.954972471402</v>
          </cell>
          <cell r="Y353">
            <v>1298.8468301013997</v>
          </cell>
          <cell r="Z353">
            <v>1487440.9184555123</v>
          </cell>
          <cell r="AA353">
            <v>34953.708369518798</v>
          </cell>
          <cell r="AB353">
            <v>445.78500494180003</v>
          </cell>
          <cell r="AC353">
            <v>1.9899304699999999E-2</v>
          </cell>
          <cell r="AD353">
            <v>913.96044143000006</v>
          </cell>
          <cell r="AE353">
            <v>1268991.5090154035</v>
          </cell>
        </row>
        <row r="354">
          <cell r="E354" t="str">
            <v>2071</v>
          </cell>
          <cell r="F354" t="str">
            <v>Pop Pcls &gt;500g Click &amp; Send Express Assessed Parcel</v>
          </cell>
          <cell r="G354" t="str">
            <v>Regular Parcels - Large</v>
          </cell>
          <cell r="H354">
            <v>28925.999999999996</v>
          </cell>
          <cell r="I354">
            <v>0</v>
          </cell>
          <cell r="J354">
            <v>0</v>
          </cell>
          <cell r="K354">
            <v>0</v>
          </cell>
          <cell r="L354" t="str">
            <v>Undefined</v>
          </cell>
          <cell r="N354" t="str">
            <v>2071</v>
          </cell>
          <cell r="O354">
            <v>1264.4281950685001</v>
          </cell>
          <cell r="P354">
            <v>75.549001930884387</v>
          </cell>
          <cell r="Q354">
            <v>52.969230478199997</v>
          </cell>
          <cell r="R354">
            <v>0</v>
          </cell>
          <cell r="S354">
            <v>3.3246074600999997</v>
          </cell>
          <cell r="T354">
            <v>18.718463912851647</v>
          </cell>
          <cell r="U354">
            <v>2.8271738279000007</v>
          </cell>
          <cell r="V354">
            <v>29.162159965155702</v>
          </cell>
          <cell r="W354">
            <v>0</v>
          </cell>
          <cell r="X354">
            <v>1092.6395917983002</v>
          </cell>
          <cell r="Y354">
            <v>20.072190411099999</v>
          </cell>
          <cell r="Z354">
            <v>38019.530798584834</v>
          </cell>
          <cell r="AA354">
            <v>2071.3591732140999</v>
          </cell>
          <cell r="AB354">
            <v>33.940456987399998</v>
          </cell>
          <cell r="AC354">
            <v>4.9474169999999995E-4</v>
          </cell>
          <cell r="AD354">
            <v>46.628021626399999</v>
          </cell>
          <cell r="AE354">
            <v>107607.1335169252</v>
          </cell>
        </row>
        <row r="355">
          <cell r="E355" t="str">
            <v>2067</v>
          </cell>
          <cell r="F355" t="str">
            <v>Pop Pcls 500g Click &amp; Send Express Satchel</v>
          </cell>
          <cell r="G355" t="str">
            <v>Regular Parcels - Small</v>
          </cell>
          <cell r="H355">
            <v>185021.00000000003</v>
          </cell>
          <cell r="I355">
            <v>0</v>
          </cell>
          <cell r="J355">
            <v>0</v>
          </cell>
          <cell r="K355">
            <v>0</v>
          </cell>
          <cell r="L355" t="str">
            <v>Undefined</v>
          </cell>
          <cell r="N355" t="str">
            <v>2067</v>
          </cell>
          <cell r="O355">
            <v>3586.3545304590994</v>
          </cell>
          <cell r="P355">
            <v>214.33829872539991</v>
          </cell>
          <cell r="Q355">
            <v>150.23570406370001</v>
          </cell>
          <cell r="R355">
            <v>0</v>
          </cell>
          <cell r="S355">
            <v>295.18088959709991</v>
          </cell>
          <cell r="T355">
            <v>41.026954441907733</v>
          </cell>
          <cell r="U355">
            <v>328.86264308750003</v>
          </cell>
          <cell r="V355">
            <v>144.34884738162879</v>
          </cell>
          <cell r="W355">
            <v>0</v>
          </cell>
          <cell r="X355">
            <v>1383.8244378521001</v>
          </cell>
          <cell r="Y355">
            <v>68.125531487699988</v>
          </cell>
          <cell r="Z355">
            <v>83513.251646362478</v>
          </cell>
          <cell r="AA355">
            <v>1896.8490914436213</v>
          </cell>
          <cell r="AB355">
            <v>15.464661922399998</v>
          </cell>
          <cell r="AC355">
            <v>3.3221071E-3</v>
          </cell>
          <cell r="AD355">
            <v>77.144911336499987</v>
          </cell>
          <cell r="AE355">
            <v>48023.0532526225</v>
          </cell>
        </row>
        <row r="356">
          <cell r="E356" t="str">
            <v>2068</v>
          </cell>
          <cell r="F356" t="str">
            <v>Pop Pcls 3kg Click &amp; Send Express Satchel</v>
          </cell>
          <cell r="G356" t="str">
            <v>Regular Parcels - Large</v>
          </cell>
          <cell r="H356">
            <v>93379</v>
          </cell>
          <cell r="I356">
            <v>0</v>
          </cell>
          <cell r="J356">
            <v>0</v>
          </cell>
          <cell r="K356">
            <v>0</v>
          </cell>
          <cell r="L356" t="str">
            <v>Undefined</v>
          </cell>
          <cell r="N356" t="str">
            <v>2068</v>
          </cell>
          <cell r="O356">
            <v>3100.6892131832997</v>
          </cell>
          <cell r="P356">
            <v>185.28936234320003</v>
          </cell>
          <cell r="Q356">
            <v>129.89524584179998</v>
          </cell>
          <cell r="R356">
            <v>0</v>
          </cell>
          <cell r="S356">
            <v>10.732507778699997</v>
          </cell>
          <cell r="T356">
            <v>44.845772471645873</v>
          </cell>
          <cell r="U356">
            <v>8.8052720147999999</v>
          </cell>
          <cell r="V356">
            <v>88.32425638328661</v>
          </cell>
          <cell r="W356">
            <v>0</v>
          </cell>
          <cell r="X356">
            <v>2558.1623876635999</v>
          </cell>
          <cell r="Y356">
            <v>51.688610134000001</v>
          </cell>
          <cell r="Z356">
            <v>119292.87638984069</v>
          </cell>
          <cell r="AA356">
            <v>2820.9195781635999</v>
          </cell>
          <cell r="AB356">
            <v>32.5417814463</v>
          </cell>
          <cell r="AC356">
            <v>1.5971268E-3</v>
          </cell>
          <cell r="AD356">
            <v>79.013614587600003</v>
          </cell>
          <cell r="AE356">
            <v>101864.20282016111</v>
          </cell>
        </row>
        <row r="357">
          <cell r="E357" t="str">
            <v>2069</v>
          </cell>
          <cell r="F357" t="str">
            <v>Pop Pcls 5kg Click &amp; Send Express Satchel</v>
          </cell>
          <cell r="G357" t="str">
            <v>Regular Parcels - Large</v>
          </cell>
          <cell r="H357">
            <v>14565.999999999998</v>
          </cell>
          <cell r="I357">
            <v>0</v>
          </cell>
          <cell r="J357">
            <v>0</v>
          </cell>
          <cell r="K357">
            <v>0</v>
          </cell>
          <cell r="L357" t="str">
            <v>Undefined</v>
          </cell>
          <cell r="N357" t="str">
            <v>2069</v>
          </cell>
          <cell r="O357">
            <v>625.7528690202995</v>
          </cell>
          <cell r="P357">
            <v>37.389554395568872</v>
          </cell>
          <cell r="Q357">
            <v>26.214475233400005</v>
          </cell>
          <cell r="R357">
            <v>0</v>
          </cell>
          <cell r="S357">
            <v>1.674142027</v>
          </cell>
          <cell r="T357">
            <v>9.2926079412063434</v>
          </cell>
          <cell r="U357">
            <v>1.3396694756</v>
          </cell>
          <cell r="V357">
            <v>13.182456719360603</v>
          </cell>
          <cell r="W357">
            <v>0</v>
          </cell>
          <cell r="X357">
            <v>388.23180018549999</v>
          </cell>
          <cell r="Y357">
            <v>9.7104404940000002</v>
          </cell>
          <cell r="Z357">
            <v>18933.084733936656</v>
          </cell>
          <cell r="AA357">
            <v>1602.7438476355869</v>
          </cell>
          <cell r="AB357">
            <v>18.6986493064</v>
          </cell>
          <cell r="AC357">
            <v>2.4913259999999999E-4</v>
          </cell>
          <cell r="AD357">
            <v>25.928822638699998</v>
          </cell>
          <cell r="AE357">
            <v>56839.703949636103</v>
          </cell>
        </row>
        <row r="358">
          <cell r="E358" t="str">
            <v/>
          </cell>
          <cell r="F358" t="str">
            <v>Parcel Services - Express Parcels - Contract</v>
          </cell>
          <cell r="G358" t="str">
            <v/>
          </cell>
          <cell r="H358">
            <v>0</v>
          </cell>
          <cell r="I358">
            <v>0</v>
          </cell>
          <cell r="J358">
            <v>0</v>
          </cell>
          <cell r="K358">
            <v>0</v>
          </cell>
          <cell r="L358" t="str">
            <v>Undefined</v>
          </cell>
          <cell r="N358" t="str">
            <v/>
          </cell>
          <cell r="O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D358" t="str">
            <v/>
          </cell>
          <cell r="AE358" t="str">
            <v/>
          </cell>
        </row>
        <row r="359">
          <cell r="E359" t="str">
            <v>2126</v>
          </cell>
          <cell r="F359" t="str">
            <v>Pop Pcls &gt;500g Express Reduced Rate</v>
          </cell>
          <cell r="G359" t="str">
            <v>Undefined</v>
          </cell>
          <cell r="H359">
            <v>11608315.999999998</v>
          </cell>
          <cell r="I359">
            <v>1.73</v>
          </cell>
          <cell r="J359">
            <v>20082386.679999996</v>
          </cell>
          <cell r="K359">
            <v>0</v>
          </cell>
          <cell r="L359" t="str">
            <v>Satchel - medium</v>
          </cell>
          <cell r="N359" t="str">
            <v>2126</v>
          </cell>
          <cell r="O359">
            <v>361245.84497555526</v>
          </cell>
          <cell r="P359">
            <v>21586.607917981393</v>
          </cell>
          <cell r="Q359">
            <v>15132.45105853779</v>
          </cell>
          <cell r="R359">
            <v>0</v>
          </cell>
          <cell r="S359">
            <v>15845.653796255598</v>
          </cell>
          <cell r="T359">
            <v>5087.2650229965984</v>
          </cell>
          <cell r="U359">
            <v>47631.646798756607</v>
          </cell>
          <cell r="V359">
            <v>10591.455977066202</v>
          </cell>
          <cell r="W359">
            <v>0</v>
          </cell>
          <cell r="X359">
            <v>459925.17571164522</v>
          </cell>
          <cell r="Y359">
            <v>6746.4592153739013</v>
          </cell>
          <cell r="Z359">
            <v>15267808.046838488</v>
          </cell>
          <cell r="AA359">
            <v>400271.96776829194</v>
          </cell>
          <cell r="AB359">
            <v>7175.9100599123994</v>
          </cell>
          <cell r="AC359">
            <v>0.19854520340000001</v>
          </cell>
          <cell r="AD359">
            <v>9483.79900877</v>
          </cell>
          <cell r="AE359">
            <v>18610128.621538296</v>
          </cell>
        </row>
        <row r="360">
          <cell r="E360" t="str">
            <v>2021</v>
          </cell>
          <cell r="F360" t="str">
            <v>Pop Pcls &lt;500g Express Reduced Rate</v>
          </cell>
          <cell r="G360" t="str">
            <v>Express Post Parcels</v>
          </cell>
          <cell r="H360">
            <v>129719</v>
          </cell>
          <cell r="I360">
            <v>0.31</v>
          </cell>
          <cell r="J360">
            <v>40212.89</v>
          </cell>
          <cell r="K360">
            <v>0</v>
          </cell>
          <cell r="L360" t="str">
            <v>Satchel - small</v>
          </cell>
          <cell r="N360" t="str">
            <v>2021</v>
          </cell>
          <cell r="O360">
            <v>2725.2344923162</v>
          </cell>
          <cell r="P360">
            <v>162.86266800159999</v>
          </cell>
          <cell r="Q360">
            <v>114.1616541896</v>
          </cell>
          <cell r="R360">
            <v>0</v>
          </cell>
          <cell r="S360">
            <v>165.99538773579999</v>
          </cell>
          <cell r="T360">
            <v>37.517699059010532</v>
          </cell>
          <cell r="U360">
            <v>125.00138021960004</v>
          </cell>
          <cell r="V360">
            <v>131.29686293758601</v>
          </cell>
          <cell r="W360">
            <v>0</v>
          </cell>
          <cell r="X360">
            <v>1215.8119829971999</v>
          </cell>
          <cell r="Y360">
            <v>48.769755310900003</v>
          </cell>
          <cell r="Z360">
            <v>94040.364404404725</v>
          </cell>
          <cell r="AA360">
            <v>1397.785663582056</v>
          </cell>
          <cell r="AB360">
            <v>11.1896293176</v>
          </cell>
          <cell r="AC360">
            <v>2.3291432000000002E-3</v>
          </cell>
          <cell r="AD360">
            <v>50.920303072400003</v>
          </cell>
          <cell r="AE360">
            <v>48048.241132278905</v>
          </cell>
        </row>
        <row r="361">
          <cell r="E361" t="str">
            <v>2025</v>
          </cell>
          <cell r="F361" t="str">
            <v>Pop Pcls Express Contract Without Signature</v>
          </cell>
          <cell r="G361" t="str">
            <v>Undefined</v>
          </cell>
          <cell r="H361">
            <v>1383658</v>
          </cell>
          <cell r="I361">
            <v>1.19</v>
          </cell>
          <cell r="J361">
            <v>1646553.02</v>
          </cell>
          <cell r="K361">
            <v>0</v>
          </cell>
          <cell r="L361" t="str">
            <v>Satchel - small</v>
          </cell>
          <cell r="N361" t="str">
            <v>2025</v>
          </cell>
          <cell r="O361">
            <v>41040.286398525379</v>
          </cell>
          <cell r="P361">
            <v>2452.7610691400669</v>
          </cell>
          <cell r="Q361">
            <v>1719.2609935148005</v>
          </cell>
          <cell r="R361">
            <v>0</v>
          </cell>
          <cell r="S361">
            <v>1901.1394630544</v>
          </cell>
          <cell r="T361">
            <v>562.96349984826566</v>
          </cell>
          <cell r="U361">
            <v>306.67172355989999</v>
          </cell>
          <cell r="V361">
            <v>1121.3987028546826</v>
          </cell>
          <cell r="W361">
            <v>0</v>
          </cell>
          <cell r="X361">
            <v>59889.21764411671</v>
          </cell>
          <cell r="Y361">
            <v>755.72787469640002</v>
          </cell>
          <cell r="Z361">
            <v>1788483.0987601043</v>
          </cell>
          <cell r="AA361">
            <v>21867.857226394997</v>
          </cell>
          <cell r="AB361">
            <v>652.43089044810006</v>
          </cell>
          <cell r="AC361">
            <v>2.3481141699999999E-2</v>
          </cell>
          <cell r="AD361">
            <v>1018.0401196763</v>
          </cell>
          <cell r="AE361">
            <v>1457796.1763304954</v>
          </cell>
        </row>
        <row r="362">
          <cell r="E362" t="str">
            <v>2026</v>
          </cell>
          <cell r="F362" t="str">
            <v>Pop Pcls Express Contract Wine With Signature</v>
          </cell>
          <cell r="G362" t="str">
            <v>Undefined</v>
          </cell>
          <cell r="H362">
            <v>400.99999999999994</v>
          </cell>
          <cell r="I362">
            <v>0</v>
          </cell>
          <cell r="J362">
            <v>0</v>
          </cell>
          <cell r="K362">
            <v>0</v>
          </cell>
          <cell r="L362" t="str">
            <v>Satchel - small</v>
          </cell>
          <cell r="N362" t="str">
            <v>2026</v>
          </cell>
          <cell r="O362">
            <v>17.004207196799999</v>
          </cell>
          <cell r="P362">
            <v>1.0161932694555</v>
          </cell>
          <cell r="Q362">
            <v>0.71235739100000017</v>
          </cell>
          <cell r="R362">
            <v>0</v>
          </cell>
          <cell r="S362">
            <v>0</v>
          </cell>
          <cell r="T362">
            <v>0.27448020895242248</v>
          </cell>
          <cell r="U362">
            <v>3.6494877318399996E-2</v>
          </cell>
          <cell r="V362">
            <v>7.2154741656840007E-2</v>
          </cell>
          <cell r="W362">
            <v>0</v>
          </cell>
          <cell r="X362">
            <v>9.9469387519999994</v>
          </cell>
          <cell r="Y362">
            <v>0.36381203781440002</v>
          </cell>
          <cell r="Z362">
            <v>883.1901750955459</v>
          </cell>
          <cell r="AA362">
            <v>95.731251344400007</v>
          </cell>
          <cell r="AB362">
            <v>0</v>
          </cell>
          <cell r="AC362">
            <v>6.8051048999999999E-6</v>
          </cell>
          <cell r="AD362">
            <v>0.15455458659999999</v>
          </cell>
          <cell r="AE362">
            <v>2201.4995749386003</v>
          </cell>
        </row>
        <row r="363">
          <cell r="E363" t="str">
            <v>2028</v>
          </cell>
          <cell r="F363" t="str">
            <v>Pop Pcls Express Parcel Returns</v>
          </cell>
          <cell r="G363" t="str">
            <v>eParcel Express Post Parcels Returns</v>
          </cell>
          <cell r="H363">
            <v>238452</v>
          </cell>
          <cell r="I363">
            <v>1.19</v>
          </cell>
          <cell r="J363">
            <v>283757.88</v>
          </cell>
          <cell r="K363">
            <v>0</v>
          </cell>
          <cell r="L363" t="str">
            <v>Satchel - small</v>
          </cell>
          <cell r="N363" t="str">
            <v>2028</v>
          </cell>
          <cell r="O363">
            <v>5458.8057096741022</v>
          </cell>
          <cell r="P363">
            <v>326.22511656970016</v>
          </cell>
          <cell r="Q363">
            <v>228.6645791361</v>
          </cell>
          <cell r="R363">
            <v>0</v>
          </cell>
          <cell r="S363">
            <v>305.77263849730002</v>
          </cell>
          <cell r="T363">
            <v>76.315760930667864</v>
          </cell>
          <cell r="U363">
            <v>1397.1871989000999</v>
          </cell>
          <cell r="V363">
            <v>213.04070962600002</v>
          </cell>
          <cell r="W363">
            <v>0</v>
          </cell>
          <cell r="X363">
            <v>2174.0425372944001</v>
          </cell>
          <cell r="Y363">
            <v>85.472181391600003</v>
          </cell>
          <cell r="Z363">
            <v>159530.56167646838</v>
          </cell>
          <cell r="AA363">
            <v>6249.9329652379856</v>
          </cell>
          <cell r="AB363">
            <v>57.614523370599997</v>
          </cell>
          <cell r="AC363">
            <v>4.2480736E-3</v>
          </cell>
          <cell r="AD363">
            <v>133.7386891152</v>
          </cell>
          <cell r="AE363">
            <v>142298.27184325908</v>
          </cell>
        </row>
        <row r="364">
          <cell r="E364" t="str">
            <v/>
          </cell>
          <cell r="F364" t="str">
            <v>Parcel Services - Star Track Express</v>
          </cell>
          <cell r="G364" t="str">
            <v/>
          </cell>
          <cell r="H364">
            <v>0</v>
          </cell>
          <cell r="I364">
            <v>0</v>
          </cell>
          <cell r="J364">
            <v>0</v>
          </cell>
          <cell r="K364">
            <v>0</v>
          </cell>
          <cell r="L364" t="str">
            <v>Undefined</v>
          </cell>
          <cell r="N364" t="str">
            <v/>
          </cell>
          <cell r="O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D364" t="str">
            <v/>
          </cell>
          <cell r="AE364" t="str">
            <v/>
          </cell>
        </row>
        <row r="365">
          <cell r="E365" t="str">
            <v>9300</v>
          </cell>
          <cell r="F365" t="str">
            <v>Els Star Track Express Other</v>
          </cell>
          <cell r="G365" t="str">
            <v/>
          </cell>
          <cell r="H365">
            <v>0</v>
          </cell>
          <cell r="I365">
            <v>0</v>
          </cell>
          <cell r="J365">
            <v>0</v>
          </cell>
          <cell r="K365">
            <v>0</v>
          </cell>
          <cell r="L365" t="str">
            <v>Undefined</v>
          </cell>
          <cell r="N365" t="str">
            <v>9300</v>
          </cell>
          <cell r="O365" t="str">
            <v/>
          </cell>
          <cell r="P365" t="str">
            <v/>
          </cell>
          <cell r="Q365" t="str">
            <v/>
          </cell>
          <cell r="R365" t="str">
            <v/>
          </cell>
          <cell r="S365" t="str">
            <v/>
          </cell>
          <cell r="T365" t="str">
            <v/>
          </cell>
          <cell r="U365" t="str">
            <v/>
          </cell>
          <cell r="V365" t="str">
            <v/>
          </cell>
          <cell r="W365" t="str">
            <v/>
          </cell>
          <cell r="X365" t="str">
            <v/>
          </cell>
          <cell r="Y365">
            <v>0</v>
          </cell>
          <cell r="Z365">
            <v>0</v>
          </cell>
          <cell r="AA365">
            <v>0</v>
          </cell>
          <cell r="AB365">
            <v>-3940.991211</v>
          </cell>
          <cell r="AC365">
            <v>-0.184602498</v>
          </cell>
          <cell r="AD365">
            <v>-0.88378470600000003</v>
          </cell>
          <cell r="AE365">
            <v>0</v>
          </cell>
        </row>
        <row r="366">
          <cell r="E366" t="str">
            <v>9301</v>
          </cell>
          <cell r="F366" t="str">
            <v>Els Star Track Express</v>
          </cell>
          <cell r="G366" t="str">
            <v>Express</v>
          </cell>
          <cell r="H366">
            <v>48240151.009999998</v>
          </cell>
          <cell r="I366">
            <v>0</v>
          </cell>
          <cell r="J366">
            <v>0</v>
          </cell>
          <cell r="K366">
            <v>0</v>
          </cell>
          <cell r="L366" t="str">
            <v>Undefined</v>
          </cell>
          <cell r="N366" t="str">
            <v>9301</v>
          </cell>
          <cell r="O366">
            <v>1842562.989262</v>
          </cell>
          <cell r="P366">
            <v>0</v>
          </cell>
          <cell r="Q366">
            <v>0</v>
          </cell>
          <cell r="R366">
            <v>4038427.64867</v>
          </cell>
          <cell r="S366">
            <v>0</v>
          </cell>
          <cell r="T366">
            <v>42216.892833988299</v>
          </cell>
          <cell r="U366">
            <v>1098470.6400057999</v>
          </cell>
          <cell r="V366">
            <v>88863.727852800002</v>
          </cell>
          <cell r="W366">
            <v>0</v>
          </cell>
          <cell r="X366">
            <v>0</v>
          </cell>
          <cell r="Y366">
            <v>0</v>
          </cell>
          <cell r="Z366">
            <v>104074635.87536834</v>
          </cell>
          <cell r="AA366">
            <v>0</v>
          </cell>
          <cell r="AB366">
            <v>90054744.919364244</v>
          </cell>
          <cell r="AC366">
            <v>4241.4012155219998</v>
          </cell>
          <cell r="AD366">
            <v>20305.713940599999</v>
          </cell>
          <cell r="AE366">
            <v>0</v>
          </cell>
        </row>
        <row r="367">
          <cell r="E367" t="str">
            <v>9302</v>
          </cell>
          <cell r="F367" t="str">
            <v>Els Premium Excl Next Flight</v>
          </cell>
          <cell r="G367" t="str">
            <v>Premium</v>
          </cell>
          <cell r="H367">
            <v>29801301.09</v>
          </cell>
          <cell r="I367">
            <v>0</v>
          </cell>
          <cell r="J367">
            <v>0</v>
          </cell>
          <cell r="K367">
            <v>0</v>
          </cell>
          <cell r="L367" t="str">
            <v>Undefined</v>
          </cell>
          <cell r="N367" t="str">
            <v>9302</v>
          </cell>
          <cell r="O367">
            <v>968277.12441400008</v>
          </cell>
          <cell r="P367">
            <v>0</v>
          </cell>
          <cell r="Q367">
            <v>0</v>
          </cell>
          <cell r="R367">
            <v>1703667.7184541002</v>
          </cell>
          <cell r="S367">
            <v>0</v>
          </cell>
          <cell r="T367">
            <v>21287.291064893299</v>
          </cell>
          <cell r="U367">
            <v>452397.98843058891</v>
          </cell>
          <cell r="V367">
            <v>26481.058821568899</v>
          </cell>
          <cell r="W367">
            <v>0</v>
          </cell>
          <cell r="X367">
            <v>0</v>
          </cell>
          <cell r="Y367">
            <v>0</v>
          </cell>
          <cell r="Z367">
            <v>71820013.637696952</v>
          </cell>
          <cell r="AA367">
            <v>0</v>
          </cell>
          <cell r="AB367">
            <v>62198377.822661862</v>
          </cell>
          <cell r="AC367">
            <v>2923.2146008999998</v>
          </cell>
          <cell r="AD367">
            <v>13994.89377617</v>
          </cell>
          <cell r="AE367">
            <v>0</v>
          </cell>
        </row>
        <row r="368">
          <cell r="E368" t="str">
            <v>9303</v>
          </cell>
          <cell r="F368" t="str">
            <v>Els Next Flight</v>
          </cell>
          <cell r="G368" t="str">
            <v>Next Flight</v>
          </cell>
          <cell r="H368">
            <v>102081.03000000001</v>
          </cell>
          <cell r="I368">
            <v>0</v>
          </cell>
          <cell r="J368">
            <v>0</v>
          </cell>
          <cell r="K368">
            <v>0</v>
          </cell>
          <cell r="L368" t="str">
            <v>Undefined</v>
          </cell>
          <cell r="N368" t="str">
            <v>9303</v>
          </cell>
          <cell r="O368">
            <v>42163.8497804</v>
          </cell>
          <cell r="P368">
            <v>0</v>
          </cell>
          <cell r="Q368">
            <v>0</v>
          </cell>
          <cell r="R368">
            <v>23992.405121750002</v>
          </cell>
          <cell r="S368">
            <v>0</v>
          </cell>
          <cell r="T368">
            <v>838.85095446030004</v>
          </cell>
          <cell r="U368">
            <v>5998.1012802900004</v>
          </cell>
          <cell r="V368">
            <v>0</v>
          </cell>
          <cell r="W368">
            <v>0</v>
          </cell>
          <cell r="X368">
            <v>0</v>
          </cell>
          <cell r="Y368">
            <v>0</v>
          </cell>
          <cell r="Z368">
            <v>7294998.7868655343</v>
          </cell>
          <cell r="AA368">
            <v>0</v>
          </cell>
          <cell r="AB368">
            <v>2084504.5007705342</v>
          </cell>
          <cell r="AC368">
            <v>97.778786094000012</v>
          </cell>
          <cell r="AD368">
            <v>468.11606802099999</v>
          </cell>
          <cell r="AE368">
            <v>0</v>
          </cell>
        </row>
        <row r="369">
          <cell r="E369" t="str">
            <v>9304</v>
          </cell>
          <cell r="F369" t="str">
            <v>Els 3PL</v>
          </cell>
          <cell r="G369" t="str">
            <v>Non-postal Service</v>
          </cell>
          <cell r="H369">
            <v>0</v>
          </cell>
          <cell r="I369">
            <v>0</v>
          </cell>
          <cell r="J369">
            <v>0</v>
          </cell>
          <cell r="K369">
            <v>0</v>
          </cell>
          <cell r="L369" t="str">
            <v>Undefined</v>
          </cell>
          <cell r="N369" t="str">
            <v>9304</v>
          </cell>
          <cell r="O369">
            <v>36156.196547512998</v>
          </cell>
          <cell r="P369">
            <v>0</v>
          </cell>
          <cell r="Q369">
            <v>0</v>
          </cell>
          <cell r="R369">
            <v>19289.595791876</v>
          </cell>
          <cell r="S369">
            <v>0</v>
          </cell>
          <cell r="T369">
            <v>1130.2905119419001</v>
          </cell>
          <cell r="U369">
            <v>11886.252273616999</v>
          </cell>
          <cell r="V369">
            <v>7063.8533257729996</v>
          </cell>
          <cell r="W369">
            <v>0</v>
          </cell>
          <cell r="X369">
            <v>0</v>
          </cell>
          <cell r="Y369">
            <v>0</v>
          </cell>
          <cell r="Z369">
            <v>440966.89544276241</v>
          </cell>
          <cell r="AA369">
            <v>0</v>
          </cell>
          <cell r="AB369">
            <v>-2354.4313088349995</v>
          </cell>
          <cell r="AC369">
            <v>0</v>
          </cell>
          <cell r="AD369">
            <v>0</v>
          </cell>
          <cell r="AE369">
            <v>0</v>
          </cell>
        </row>
        <row r="370">
          <cell r="E370" t="str">
            <v/>
          </cell>
          <cell r="F370" t="str">
            <v>Parcel Services -  Courier Post</v>
          </cell>
          <cell r="G370" t="str">
            <v/>
          </cell>
          <cell r="H370">
            <v>0</v>
          </cell>
          <cell r="I370">
            <v>0</v>
          </cell>
          <cell r="J370">
            <v>0</v>
          </cell>
          <cell r="K370">
            <v>0</v>
          </cell>
          <cell r="L370" t="str">
            <v>Undefined</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row>
        <row r="371">
          <cell r="E371" t="str">
            <v>4010</v>
          </cell>
          <cell r="F371" t="str">
            <v>Star Track Courier</v>
          </cell>
          <cell r="G371" t="str">
            <v>Specialised Distribution</v>
          </cell>
          <cell r="H371">
            <v>2956753</v>
          </cell>
          <cell r="I371">
            <v>0</v>
          </cell>
          <cell r="J371">
            <v>0</v>
          </cell>
          <cell r="K371">
            <v>0</v>
          </cell>
          <cell r="L371" t="str">
            <v>Box - medium</v>
          </cell>
          <cell r="N371" t="str">
            <v>4010</v>
          </cell>
          <cell r="O371">
            <v>3643.8064721999999</v>
          </cell>
          <cell r="P371">
            <v>217.642020221</v>
          </cell>
          <cell r="Q371">
            <v>152.651562399</v>
          </cell>
          <cell r="R371">
            <v>0</v>
          </cell>
          <cell r="S371">
            <v>0</v>
          </cell>
          <cell r="T371">
            <v>343.59233310439998</v>
          </cell>
          <cell r="U371">
            <v>0</v>
          </cell>
          <cell r="V371">
            <v>0</v>
          </cell>
          <cell r="W371">
            <v>0</v>
          </cell>
          <cell r="X371">
            <v>0</v>
          </cell>
          <cell r="Y371">
            <v>0</v>
          </cell>
          <cell r="Z371">
            <v>53942072.654919907</v>
          </cell>
          <cell r="AA371">
            <v>0</v>
          </cell>
          <cell r="AB371">
            <v>6536.34</v>
          </cell>
          <cell r="AC371">
            <v>0</v>
          </cell>
          <cell r="AD371">
            <v>0</v>
          </cell>
          <cell r="AE371">
            <v>0</v>
          </cell>
        </row>
        <row r="372">
          <cell r="E372" t="str">
            <v>4011</v>
          </cell>
          <cell r="F372" t="str">
            <v>Courier Post</v>
          </cell>
          <cell r="G372" t="str">
            <v>Specialised Distribution</v>
          </cell>
          <cell r="H372">
            <v>5527.0000000000009</v>
          </cell>
          <cell r="I372">
            <v>0.97199999999999998</v>
          </cell>
          <cell r="J372">
            <v>5372.2440000000006</v>
          </cell>
          <cell r="K372">
            <v>0</v>
          </cell>
          <cell r="L372" t="str">
            <v>Box - medium</v>
          </cell>
          <cell r="N372" t="str">
            <v>4011</v>
          </cell>
          <cell r="O372">
            <v>255.6465422233</v>
          </cell>
          <cell r="P372">
            <v>15.269589737100002</v>
          </cell>
          <cell r="Q372">
            <v>10.709911294499999</v>
          </cell>
          <cell r="R372">
            <v>0</v>
          </cell>
          <cell r="S372">
            <v>0</v>
          </cell>
          <cell r="T372">
            <v>2.5312092527000001</v>
          </cell>
          <cell r="U372">
            <v>0</v>
          </cell>
          <cell r="V372">
            <v>0</v>
          </cell>
          <cell r="W372">
            <v>0</v>
          </cell>
          <cell r="X372">
            <v>0</v>
          </cell>
          <cell r="Y372">
            <v>0</v>
          </cell>
          <cell r="Z372">
            <v>1.5125539407075002</v>
          </cell>
          <cell r="AA372">
            <v>0</v>
          </cell>
          <cell r="AB372">
            <v>0</v>
          </cell>
          <cell r="AC372">
            <v>0</v>
          </cell>
          <cell r="AD372">
            <v>0</v>
          </cell>
          <cell r="AE372">
            <v>0</v>
          </cell>
        </row>
        <row r="373">
          <cell r="E373" t="str">
            <v>4012</v>
          </cell>
          <cell r="F373" t="str">
            <v>Mail Call Couriers</v>
          </cell>
          <cell r="G373" t="str">
            <v>Specialised Distribution</v>
          </cell>
          <cell r="H373">
            <v>0</v>
          </cell>
          <cell r="I373">
            <v>0</v>
          </cell>
          <cell r="J373">
            <v>0</v>
          </cell>
          <cell r="K373">
            <v>0</v>
          </cell>
          <cell r="L373" t="str">
            <v>Undefined</v>
          </cell>
          <cell r="N373" t="str">
            <v>4012</v>
          </cell>
          <cell r="O373">
            <v>82038.505682703006</v>
          </cell>
          <cell r="P373">
            <v>3760.7668952381005</v>
          </cell>
          <cell r="Q373">
            <v>2637.757827206</v>
          </cell>
          <cell r="R373">
            <v>0</v>
          </cell>
          <cell r="S373">
            <v>0</v>
          </cell>
          <cell r="T373">
            <v>623.39835162359986</v>
          </cell>
          <cell r="U373">
            <v>0</v>
          </cell>
          <cell r="V373">
            <v>0</v>
          </cell>
          <cell r="W373">
            <v>0</v>
          </cell>
          <cell r="X373">
            <v>0</v>
          </cell>
          <cell r="Y373">
            <v>0</v>
          </cell>
          <cell r="Z373">
            <v>15426137.240677096</v>
          </cell>
          <cell r="AA373">
            <v>0</v>
          </cell>
          <cell r="AB373">
            <v>0</v>
          </cell>
          <cell r="AC373">
            <v>0</v>
          </cell>
          <cell r="AD373">
            <v>0</v>
          </cell>
          <cell r="AE373">
            <v>0</v>
          </cell>
        </row>
        <row r="374">
          <cell r="E374" t="str">
            <v/>
          </cell>
          <cell r="F374" t="str">
            <v>Parcel Services - Consolidation Expense</v>
          </cell>
          <cell r="G374" t="str">
            <v/>
          </cell>
          <cell r="H374">
            <v>0</v>
          </cell>
          <cell r="I374">
            <v>0</v>
          </cell>
          <cell r="J374">
            <v>0</v>
          </cell>
          <cell r="K374">
            <v>0</v>
          </cell>
          <cell r="L374" t="str">
            <v>Undefined</v>
          </cell>
          <cell r="N374" t="str">
            <v/>
          </cell>
          <cell r="O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cell r="AC374" t="str">
            <v/>
          </cell>
          <cell r="AD374" t="str">
            <v/>
          </cell>
          <cell r="AE374" t="str">
            <v/>
          </cell>
        </row>
        <row r="375">
          <cell r="E375" t="str">
            <v>9112</v>
          </cell>
          <cell r="F375" t="str">
            <v>Tobenamed</v>
          </cell>
          <cell r="G375" t="str">
            <v>Non-postal Service</v>
          </cell>
          <cell r="H375">
            <v>0</v>
          </cell>
          <cell r="I375">
            <v>0</v>
          </cell>
          <cell r="J375">
            <v>0</v>
          </cell>
          <cell r="K375">
            <v>0</v>
          </cell>
          <cell r="L375" t="str">
            <v>Undefined</v>
          </cell>
          <cell r="N375" t="str">
            <v>9112</v>
          </cell>
          <cell r="O375">
            <v>29.069268233999999</v>
          </cell>
          <cell r="P375">
            <v>1.7362871253000001</v>
          </cell>
          <cell r="Q375">
            <v>1.2178114417999999</v>
          </cell>
          <cell r="R375">
            <v>0</v>
          </cell>
          <cell r="S375">
            <v>0</v>
          </cell>
          <cell r="T375">
            <v>0.80202995939999999</v>
          </cell>
          <cell r="U375">
            <v>0</v>
          </cell>
          <cell r="V375">
            <v>0</v>
          </cell>
          <cell r="W375">
            <v>0</v>
          </cell>
          <cell r="X375">
            <v>0</v>
          </cell>
          <cell r="Y375">
            <v>0</v>
          </cell>
          <cell r="Z375">
            <v>1.1769483900000001E-2</v>
          </cell>
          <cell r="AA375">
            <v>0</v>
          </cell>
          <cell r="AB375">
            <v>0</v>
          </cell>
          <cell r="AC375">
            <v>0</v>
          </cell>
          <cell r="AD375">
            <v>0</v>
          </cell>
          <cell r="AE375">
            <v>0</v>
          </cell>
        </row>
        <row r="376">
          <cell r="E376" t="str">
            <v/>
          </cell>
          <cell r="F376" t="str">
            <v>Corporate Items - Trading</v>
          </cell>
          <cell r="G376" t="str">
            <v/>
          </cell>
          <cell r="H376">
            <v>0</v>
          </cell>
          <cell r="I376">
            <v>0</v>
          </cell>
          <cell r="J376">
            <v>0</v>
          </cell>
          <cell r="K376">
            <v>0</v>
          </cell>
          <cell r="L376" t="str">
            <v>Undefined</v>
          </cell>
          <cell r="N376" t="str">
            <v/>
          </cell>
          <cell r="O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cell r="AC376" t="str">
            <v/>
          </cell>
          <cell r="AD376" t="str">
            <v/>
          </cell>
          <cell r="AE376" t="str">
            <v/>
          </cell>
        </row>
        <row r="377">
          <cell r="E377" t="str">
            <v/>
          </cell>
          <cell r="F377" t="str">
            <v>Corporate Items - Other - Non Product</v>
          </cell>
          <cell r="G377" t="str">
            <v/>
          </cell>
          <cell r="H377">
            <v>0</v>
          </cell>
          <cell r="I377">
            <v>0</v>
          </cell>
          <cell r="J377">
            <v>0</v>
          </cell>
          <cell r="K377">
            <v>0</v>
          </cell>
          <cell r="L377" t="str">
            <v>Undefined</v>
          </cell>
          <cell r="N377" t="str">
            <v/>
          </cell>
          <cell r="O377" t="str">
            <v/>
          </cell>
          <cell r="P377" t="str">
            <v/>
          </cell>
          <cell r="Q377" t="str">
            <v/>
          </cell>
          <cell r="R377" t="str">
            <v/>
          </cell>
          <cell r="S377" t="str">
            <v/>
          </cell>
          <cell r="T377" t="str">
            <v/>
          </cell>
          <cell r="U377" t="str">
            <v/>
          </cell>
          <cell r="V377" t="str">
            <v/>
          </cell>
          <cell r="W377" t="str">
            <v/>
          </cell>
          <cell r="X377" t="str">
            <v/>
          </cell>
          <cell r="Y377" t="str">
            <v/>
          </cell>
          <cell r="Z377" t="str">
            <v/>
          </cell>
          <cell r="AA377" t="str">
            <v/>
          </cell>
          <cell r="AB377" t="str">
            <v/>
          </cell>
          <cell r="AC377" t="str">
            <v/>
          </cell>
          <cell r="AD377" t="str">
            <v/>
          </cell>
          <cell r="AE377" t="str">
            <v/>
          </cell>
        </row>
        <row r="378">
          <cell r="E378" t="str">
            <v>9222</v>
          </cell>
          <cell r="F378" t="str">
            <v>Cos Corporate Elimination Expense</v>
          </cell>
          <cell r="G378" t="str">
            <v>Non-postal Service</v>
          </cell>
          <cell r="H378">
            <v>0</v>
          </cell>
          <cell r="I378">
            <v>0</v>
          </cell>
          <cell r="J378">
            <v>0</v>
          </cell>
          <cell r="K378">
            <v>0</v>
          </cell>
          <cell r="L378" t="str">
            <v>Undefined</v>
          </cell>
          <cell r="N378" t="str">
            <v>9222</v>
          </cell>
          <cell r="O378">
            <v>-4077.1996570000001</v>
          </cell>
          <cell r="P378">
            <v>-243.52829299999999</v>
          </cell>
          <cell r="Q378">
            <v>-170.8078908</v>
          </cell>
          <cell r="R378">
            <v>0</v>
          </cell>
          <cell r="S378">
            <v>0</v>
          </cell>
          <cell r="T378">
            <v>-3.7250901340000002</v>
          </cell>
          <cell r="U378">
            <v>0</v>
          </cell>
          <cell r="V378">
            <v>0</v>
          </cell>
          <cell r="W378">
            <v>0</v>
          </cell>
          <cell r="X378">
            <v>0</v>
          </cell>
          <cell r="Y378">
            <v>0</v>
          </cell>
          <cell r="Z378">
            <v>-35637824.460765176</v>
          </cell>
          <cell r="AA378">
            <v>0</v>
          </cell>
          <cell r="AB378">
            <v>13639.92</v>
          </cell>
          <cell r="AC378">
            <v>0</v>
          </cell>
          <cell r="AD378">
            <v>0</v>
          </cell>
          <cell r="AE378">
            <v>0</v>
          </cell>
        </row>
        <row r="379">
          <cell r="E379" t="str">
            <v>9110</v>
          </cell>
          <cell r="F379" t="str">
            <v>Cos Other Miscellaneous</v>
          </cell>
          <cell r="G379" t="str">
            <v>Non-postal Service</v>
          </cell>
          <cell r="H379">
            <v>0</v>
          </cell>
          <cell r="I379">
            <v>0</v>
          </cell>
          <cell r="J379">
            <v>0</v>
          </cell>
          <cell r="K379">
            <v>0</v>
          </cell>
          <cell r="L379" t="str">
            <v>Undefined</v>
          </cell>
          <cell r="N379" t="str">
            <v>9110</v>
          </cell>
          <cell r="O379">
            <v>3541630.6379784001</v>
          </cell>
          <cell r="P379">
            <v>211539.12887458</v>
          </cell>
          <cell r="Q379">
            <v>148371.06592613002</v>
          </cell>
          <cell r="R379">
            <v>8.3683823000000003E-9</v>
          </cell>
          <cell r="S379">
            <v>0</v>
          </cell>
          <cell r="T379">
            <v>5.2285022866000004</v>
          </cell>
          <cell r="U379">
            <v>1.638291E-9</v>
          </cell>
          <cell r="V379">
            <v>-7.3423600000000001E-11</v>
          </cell>
          <cell r="W379">
            <v>0</v>
          </cell>
          <cell r="X379">
            <v>0</v>
          </cell>
          <cell r="Y379">
            <v>0</v>
          </cell>
          <cell r="Z379">
            <v>1433.9254925383682</v>
          </cell>
          <cell r="AA379">
            <v>0</v>
          </cell>
          <cell r="AB379">
            <v>-9.8427700000000012E-10</v>
          </cell>
          <cell r="AC379">
            <v>0</v>
          </cell>
          <cell r="AD379">
            <v>0</v>
          </cell>
          <cell r="AE379">
            <v>0</v>
          </cell>
        </row>
        <row r="380">
          <cell r="E380" t="str">
            <v>9214</v>
          </cell>
          <cell r="F380" t="str">
            <v>Els Decipha Elimination</v>
          </cell>
          <cell r="G380" t="str">
            <v>Non-postal Service</v>
          </cell>
          <cell r="H380">
            <v>0</v>
          </cell>
          <cell r="I380">
            <v>0</v>
          </cell>
          <cell r="J380">
            <v>0</v>
          </cell>
          <cell r="K380">
            <v>0</v>
          </cell>
          <cell r="L380" t="str">
            <v>Undefined</v>
          </cell>
          <cell r="N380" t="str">
            <v>9214</v>
          </cell>
          <cell r="O380">
            <v>-907.91436910000004</v>
          </cell>
          <cell r="P380">
            <v>-54.229092289999997</v>
          </cell>
          <cell r="Q380">
            <v>-38.035649810000002</v>
          </cell>
          <cell r="R380">
            <v>0</v>
          </cell>
          <cell r="S380">
            <v>0</v>
          </cell>
          <cell r="T380">
            <v>-0.82950631400000008</v>
          </cell>
          <cell r="U380">
            <v>0</v>
          </cell>
          <cell r="V380">
            <v>0</v>
          </cell>
          <cell r="W380">
            <v>0</v>
          </cell>
          <cell r="X380">
            <v>0</v>
          </cell>
          <cell r="Y380">
            <v>0</v>
          </cell>
          <cell r="Z380">
            <v>-0.36759382699999998</v>
          </cell>
          <cell r="AA380">
            <v>0</v>
          </cell>
          <cell r="AB380">
            <v>0</v>
          </cell>
          <cell r="AC380">
            <v>0</v>
          </cell>
          <cell r="AD380">
            <v>0</v>
          </cell>
          <cell r="AE380">
            <v>0</v>
          </cell>
        </row>
        <row r="381">
          <cell r="E381" t="str">
            <v>4020</v>
          </cell>
          <cell r="F381" t="str">
            <v>Els Mail Rooms</v>
          </cell>
          <cell r="G381" t="str">
            <v>Non-postal Service</v>
          </cell>
          <cell r="H381">
            <v>0</v>
          </cell>
          <cell r="I381">
            <v>0</v>
          </cell>
          <cell r="J381">
            <v>0</v>
          </cell>
          <cell r="K381">
            <v>0</v>
          </cell>
          <cell r="L381" t="str">
            <v>Undefined</v>
          </cell>
          <cell r="N381" t="str">
            <v>4020</v>
          </cell>
          <cell r="O381">
            <v>213.28146141399998</v>
          </cell>
          <cell r="P381">
            <v>12.739152996400001</v>
          </cell>
          <cell r="Q381">
            <v>8.9350926192000006</v>
          </cell>
          <cell r="R381">
            <v>0</v>
          </cell>
          <cell r="S381">
            <v>0</v>
          </cell>
          <cell r="T381">
            <v>0.19486234050000001</v>
          </cell>
          <cell r="U381">
            <v>0</v>
          </cell>
          <cell r="V381">
            <v>0</v>
          </cell>
          <cell r="W381">
            <v>0</v>
          </cell>
          <cell r="X381">
            <v>0</v>
          </cell>
          <cell r="Y381">
            <v>0</v>
          </cell>
          <cell r="Z381">
            <v>8.6352800800000004E-2</v>
          </cell>
          <cell r="AA381">
            <v>0</v>
          </cell>
          <cell r="AB381">
            <v>0</v>
          </cell>
          <cell r="AC381">
            <v>0</v>
          </cell>
          <cell r="AD381">
            <v>0</v>
          </cell>
          <cell r="AE381">
            <v>0</v>
          </cell>
        </row>
        <row r="382">
          <cell r="E382" t="str">
            <v/>
          </cell>
          <cell r="F382" t="str">
            <v>Fulfilment</v>
          </cell>
          <cell r="G382" t="str">
            <v/>
          </cell>
          <cell r="H382">
            <v>0</v>
          </cell>
          <cell r="I382">
            <v>0</v>
          </cell>
          <cell r="J382">
            <v>0</v>
          </cell>
          <cell r="K382">
            <v>0</v>
          </cell>
          <cell r="L382" t="str">
            <v>Undefined</v>
          </cell>
          <cell r="N382" t="str">
            <v/>
          </cell>
          <cell r="O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cell r="AC382" t="str">
            <v/>
          </cell>
          <cell r="AD382" t="str">
            <v/>
          </cell>
          <cell r="AE382" t="str">
            <v/>
          </cell>
        </row>
        <row r="383">
          <cell r="E383" t="str">
            <v>6040</v>
          </cell>
          <cell r="F383" t="str">
            <v>Els Eletter Solutions Formerly Edipost Mail</v>
          </cell>
          <cell r="G383" t="str">
            <v>Non-postal Service</v>
          </cell>
          <cell r="H383">
            <v>0</v>
          </cell>
          <cell r="I383">
            <v>0</v>
          </cell>
          <cell r="J383">
            <v>0</v>
          </cell>
          <cell r="K383">
            <v>0</v>
          </cell>
          <cell r="L383" t="str">
            <v>Undefined</v>
          </cell>
          <cell r="N383" t="str">
            <v>6040</v>
          </cell>
          <cell r="O383">
            <v>4.9210253000000004E-3</v>
          </cell>
          <cell r="P383">
            <v>2.9392939999999998E-4</v>
          </cell>
          <cell r="Q383">
            <v>2.061586E-4</v>
          </cell>
          <cell r="R383">
            <v>0</v>
          </cell>
          <cell r="S383">
            <v>0</v>
          </cell>
          <cell r="T383">
            <v>1.6431642987198902</v>
          </cell>
          <cell r="U383">
            <v>0</v>
          </cell>
          <cell r="V383">
            <v>0</v>
          </cell>
          <cell r="W383">
            <v>0</v>
          </cell>
          <cell r="X383">
            <v>0</v>
          </cell>
          <cell r="Y383">
            <v>0</v>
          </cell>
          <cell r="Z383">
            <v>7.0411931656130008E-2</v>
          </cell>
          <cell r="AA383">
            <v>0</v>
          </cell>
          <cell r="AB383">
            <v>0</v>
          </cell>
          <cell r="AC383">
            <v>0</v>
          </cell>
          <cell r="AD383">
            <v>0</v>
          </cell>
          <cell r="AE383">
            <v>0</v>
          </cell>
        </row>
        <row r="384">
          <cell r="E384" t="str">
            <v>5025</v>
          </cell>
          <cell r="F384" t="str">
            <v>Els Easy Mail Service</v>
          </cell>
          <cell r="G384" t="str">
            <v>Non-postal Service</v>
          </cell>
          <cell r="H384">
            <v>0</v>
          </cell>
          <cell r="I384">
            <v>0</v>
          </cell>
          <cell r="J384">
            <v>0</v>
          </cell>
          <cell r="K384">
            <v>0</v>
          </cell>
          <cell r="L384" t="str">
            <v>Undefined</v>
          </cell>
          <cell r="N384" t="str">
            <v>5025</v>
          </cell>
          <cell r="O384">
            <v>1.3996705000000002E-3</v>
          </cell>
          <cell r="P384">
            <v>8.3601400000000002E-5</v>
          </cell>
          <cell r="Q384">
            <v>5.8637000000000001E-5</v>
          </cell>
          <cell r="R384">
            <v>0</v>
          </cell>
          <cell r="S384">
            <v>0</v>
          </cell>
          <cell r="T384">
            <v>1.6431606671706622</v>
          </cell>
          <cell r="U384">
            <v>0</v>
          </cell>
          <cell r="V384">
            <v>0</v>
          </cell>
          <cell r="W384">
            <v>0</v>
          </cell>
          <cell r="X384">
            <v>0</v>
          </cell>
          <cell r="Y384">
            <v>0</v>
          </cell>
          <cell r="Z384">
            <v>7.0277445136483013E-2</v>
          </cell>
          <cell r="AA384">
            <v>0</v>
          </cell>
          <cell r="AB384">
            <v>0</v>
          </cell>
          <cell r="AC384">
            <v>0</v>
          </cell>
          <cell r="AD384">
            <v>0</v>
          </cell>
          <cell r="AE384">
            <v>0</v>
          </cell>
        </row>
        <row r="385">
          <cell r="E385" t="str">
            <v>9250</v>
          </cell>
          <cell r="F385" t="str">
            <v>Els Letters Elimination</v>
          </cell>
          <cell r="G385" t="str">
            <v>Non-postal Service</v>
          </cell>
          <cell r="H385">
            <v>0</v>
          </cell>
          <cell r="I385">
            <v>0</v>
          </cell>
          <cell r="J385">
            <v>0</v>
          </cell>
          <cell r="K385">
            <v>0</v>
          </cell>
          <cell r="L385" t="str">
            <v>Undefined</v>
          </cell>
          <cell r="N385" t="str">
            <v>9250</v>
          </cell>
          <cell r="O385">
            <v>8.0953500000000001E-4</v>
          </cell>
          <cell r="P385">
            <v>4.8353000000000003E-5</v>
          </cell>
          <cell r="Q385">
            <v>3.3914200000000001E-5</v>
          </cell>
          <cell r="R385">
            <v>0</v>
          </cell>
          <cell r="S385">
            <v>0</v>
          </cell>
          <cell r="T385">
            <v>1.643160058567906</v>
          </cell>
          <cell r="U385">
            <v>0</v>
          </cell>
          <cell r="V385">
            <v>0</v>
          </cell>
          <cell r="W385">
            <v>0</v>
          </cell>
          <cell r="X385">
            <v>0</v>
          </cell>
          <cell r="Y385">
            <v>0</v>
          </cell>
          <cell r="Z385">
            <v>7.0254906824958011E-2</v>
          </cell>
          <cell r="AA385">
            <v>0</v>
          </cell>
          <cell r="AB385">
            <v>0</v>
          </cell>
          <cell r="AC385">
            <v>0</v>
          </cell>
          <cell r="AD385">
            <v>0</v>
          </cell>
          <cell r="AE385">
            <v>0</v>
          </cell>
        </row>
        <row r="386">
          <cell r="E386" t="str">
            <v>9251</v>
          </cell>
          <cell r="F386" t="str">
            <v>Els Letters Elimination Expense</v>
          </cell>
          <cell r="G386" t="str">
            <v>Non-postal Service</v>
          </cell>
          <cell r="H386">
            <v>0</v>
          </cell>
          <cell r="I386">
            <v>0</v>
          </cell>
          <cell r="J386">
            <v>0</v>
          </cell>
          <cell r="K386">
            <v>0</v>
          </cell>
          <cell r="L386" t="str">
            <v>Undefined</v>
          </cell>
          <cell r="N386" t="str">
            <v>9251</v>
          </cell>
          <cell r="O386">
            <v>8.0953500000000001E-4</v>
          </cell>
          <cell r="P386">
            <v>4.8353000000000003E-5</v>
          </cell>
          <cell r="Q386">
            <v>3.3914200000000001E-5</v>
          </cell>
          <cell r="R386">
            <v>0</v>
          </cell>
          <cell r="S386">
            <v>0</v>
          </cell>
          <cell r="T386">
            <v>1.643160058567906</v>
          </cell>
          <cell r="U386">
            <v>0</v>
          </cell>
          <cell r="V386">
            <v>0</v>
          </cell>
          <cell r="W386">
            <v>0</v>
          </cell>
          <cell r="X386">
            <v>0</v>
          </cell>
          <cell r="Y386">
            <v>0</v>
          </cell>
          <cell r="Z386">
            <v>7.0254906824958011E-2</v>
          </cell>
          <cell r="AA386">
            <v>0</v>
          </cell>
          <cell r="AB386">
            <v>0</v>
          </cell>
          <cell r="AC386">
            <v>0</v>
          </cell>
          <cell r="AD386">
            <v>0</v>
          </cell>
          <cell r="AE386">
            <v>0</v>
          </cell>
        </row>
        <row r="387">
          <cell r="E387" t="str">
            <v/>
          </cell>
          <cell r="F387">
            <v>0</v>
          </cell>
          <cell r="G387">
            <v>0</v>
          </cell>
          <cell r="H387">
            <v>0</v>
          </cell>
          <cell r="I387">
            <v>0</v>
          </cell>
          <cell r="J387">
            <v>814020573.61382151</v>
          </cell>
          <cell r="K387">
            <v>0</v>
          </cell>
          <cell r="L387">
            <v>0</v>
          </cell>
          <cell r="O387">
            <v>19085154.896393035</v>
          </cell>
          <cell r="P387">
            <v>1139076.7772059869</v>
          </cell>
          <cell r="S387">
            <v>2566720.2703903732</v>
          </cell>
          <cell r="T387">
            <v>1607233.5378819271</v>
          </cell>
          <cell r="U387">
            <v>4436621.6577596534</v>
          </cell>
          <cell r="V387">
            <v>2177126.180696778</v>
          </cell>
          <cell r="W387">
            <v>6701613.1534032607</v>
          </cell>
          <cell r="Y387">
            <v>293955.35803899931</v>
          </cell>
          <cell r="Z387">
            <v>581133207.28884399</v>
          </cell>
          <cell r="AA387">
            <v>50645807.869999707</v>
          </cell>
          <cell r="AB387">
            <v>52068767.115074374</v>
          </cell>
          <cell r="AC387">
            <v>49.754770134433187</v>
          </cell>
          <cell r="AD387">
            <v>4719444.6294034375</v>
          </cell>
          <cell r="AE387">
            <v>86065520.470516786</v>
          </cell>
        </row>
        <row r="394">
          <cell r="E394" t="str">
            <v>Hide this!!</v>
          </cell>
          <cell r="F394">
            <v>0</v>
          </cell>
          <cell r="G394">
            <v>0</v>
          </cell>
        </row>
        <row r="395">
          <cell r="E395" t="str">
            <v>CODE</v>
          </cell>
          <cell r="F395" t="str">
            <v>description</v>
          </cell>
          <cell r="G395" t="str">
            <v>Sales category</v>
          </cell>
          <cell r="H395" t="str">
            <v>Volume</v>
          </cell>
          <cell r="I395" t="str">
            <v>Average article weight (kg)</v>
          </cell>
          <cell r="J395" t="str">
            <v>Weight (kg)</v>
          </cell>
          <cell r="K395" t="str">
            <v>b</v>
          </cell>
          <cell r="L395" t="str">
            <v>Package type</v>
          </cell>
        </row>
        <row r="396">
          <cell r="E396">
            <v>1</v>
          </cell>
          <cell r="F396">
            <v>2</v>
          </cell>
          <cell r="G396">
            <v>3</v>
          </cell>
          <cell r="H396">
            <v>4</v>
          </cell>
          <cell r="I396">
            <v>5</v>
          </cell>
          <cell r="J396">
            <v>6</v>
          </cell>
          <cell r="K396">
            <v>7</v>
          </cell>
          <cell r="L396">
            <v>8</v>
          </cell>
          <cell r="O396">
            <v>2</v>
          </cell>
          <cell r="P396">
            <v>3</v>
          </cell>
          <cell r="Q396">
            <v>4</v>
          </cell>
          <cell r="S396">
            <v>6</v>
          </cell>
          <cell r="T396">
            <v>7</v>
          </cell>
          <cell r="U396">
            <v>8</v>
          </cell>
          <cell r="V396">
            <v>9</v>
          </cell>
          <cell r="W396">
            <v>10</v>
          </cell>
          <cell r="Y396">
            <v>12</v>
          </cell>
          <cell r="Z396">
            <v>13</v>
          </cell>
          <cell r="AA396">
            <v>14</v>
          </cell>
          <cell r="AB396">
            <v>15</v>
          </cell>
          <cell r="AC396">
            <v>16</v>
          </cell>
          <cell r="AD396">
            <v>17</v>
          </cell>
          <cell r="AE396">
            <v>18</v>
          </cell>
        </row>
      </sheetData>
      <sheetData sheetId="12"/>
      <sheetData sheetId="13">
        <row r="14">
          <cell r="N14" t="str">
            <v>9301</v>
          </cell>
          <cell r="O14">
            <v>1842562.989262</v>
          </cell>
          <cell r="P14">
            <v>0</v>
          </cell>
          <cell r="Q14">
            <v>0</v>
          </cell>
          <cell r="R14">
            <v>4038427.64867</v>
          </cell>
          <cell r="S14">
            <v>0</v>
          </cell>
          <cell r="T14">
            <v>42216.892833988299</v>
          </cell>
          <cell r="U14">
            <v>1098470.6400057999</v>
          </cell>
          <cell r="V14">
            <v>88863.727852800002</v>
          </cell>
          <cell r="W14">
            <v>0</v>
          </cell>
          <cell r="X14">
            <v>0</v>
          </cell>
          <cell r="Y14">
            <v>0</v>
          </cell>
          <cell r="Z14">
            <v>104074635.87536834</v>
          </cell>
          <cell r="AA14">
            <v>0</v>
          </cell>
          <cell r="AB14">
            <v>90054744.919364244</v>
          </cell>
          <cell r="AC14">
            <v>4241.4012155219998</v>
          </cell>
          <cell r="AD14">
            <v>20305.713940599999</v>
          </cell>
          <cell r="AE14">
            <v>0</v>
          </cell>
        </row>
        <row r="15">
          <cell r="N15" t="str">
            <v>9302</v>
          </cell>
          <cell r="O15">
            <v>968277.12441400008</v>
          </cell>
          <cell r="P15">
            <v>0</v>
          </cell>
          <cell r="Q15">
            <v>0</v>
          </cell>
          <cell r="R15">
            <v>1703667.7184541002</v>
          </cell>
          <cell r="S15">
            <v>0</v>
          </cell>
          <cell r="T15">
            <v>21287.291064893299</v>
          </cell>
          <cell r="U15">
            <v>452397.98843058891</v>
          </cell>
          <cell r="V15">
            <v>26481.058821568899</v>
          </cell>
          <cell r="W15">
            <v>0</v>
          </cell>
          <cell r="X15">
            <v>0</v>
          </cell>
          <cell r="Y15">
            <v>0</v>
          </cell>
          <cell r="Z15">
            <v>71820013.637696952</v>
          </cell>
          <cell r="AA15">
            <v>0</v>
          </cell>
          <cell r="AB15">
            <v>62198377.822661862</v>
          </cell>
          <cell r="AC15">
            <v>2923.2146008999998</v>
          </cell>
          <cell r="AD15">
            <v>13994.89377617</v>
          </cell>
          <cell r="AE15">
            <v>69678894.247787222</v>
          </cell>
        </row>
        <row r="16">
          <cell r="N16" t="str">
            <v>9303</v>
          </cell>
          <cell r="O16">
            <v>42163.8497804</v>
          </cell>
          <cell r="P16">
            <v>0</v>
          </cell>
          <cell r="Q16">
            <v>0</v>
          </cell>
          <cell r="R16">
            <v>23992.405121750002</v>
          </cell>
          <cell r="S16">
            <v>0</v>
          </cell>
          <cell r="T16">
            <v>838.85095446030004</v>
          </cell>
          <cell r="U16">
            <v>5998.1012802900004</v>
          </cell>
          <cell r="V16">
            <v>0</v>
          </cell>
          <cell r="W16">
            <v>0</v>
          </cell>
          <cell r="X16">
            <v>0</v>
          </cell>
          <cell r="Y16">
            <v>0</v>
          </cell>
          <cell r="Z16">
            <v>7294998.7868655343</v>
          </cell>
          <cell r="AA16">
            <v>0</v>
          </cell>
          <cell r="AB16">
            <v>2084504.5007705342</v>
          </cell>
          <cell r="AC16">
            <v>97.778786094000012</v>
          </cell>
          <cell r="AD16">
            <v>468.11606802099999</v>
          </cell>
          <cell r="AE16">
            <v>1457652</v>
          </cell>
        </row>
        <row r="17">
          <cell r="O17">
            <v>2853003.9634563997</v>
          </cell>
          <cell r="R17">
            <v>5766087.7722458504</v>
          </cell>
          <cell r="S17">
            <v>0</v>
          </cell>
          <cell r="T17">
            <v>64343.034853341902</v>
          </cell>
          <cell r="U17">
            <v>1556866.7297166788</v>
          </cell>
          <cell r="V17">
            <v>115344.78667436889</v>
          </cell>
          <cell r="Y17">
            <v>0</v>
          </cell>
          <cell r="Z17">
            <v>183189648.29993081</v>
          </cell>
          <cell r="AB17">
            <v>154337627.24279663</v>
          </cell>
          <cell r="AC17">
            <v>7262.3946025159994</v>
          </cell>
          <cell r="AD17">
            <v>34768.723784791</v>
          </cell>
          <cell r="AE17">
            <v>71136546.247787222</v>
          </cell>
        </row>
        <row r="22">
          <cell r="O22">
            <v>2</v>
          </cell>
          <cell r="R22">
            <v>5</v>
          </cell>
          <cell r="S22">
            <v>6</v>
          </cell>
          <cell r="T22">
            <v>7</v>
          </cell>
          <cell r="U22">
            <v>8</v>
          </cell>
          <cell r="V22">
            <v>9</v>
          </cell>
          <cell r="Y22">
            <v>12</v>
          </cell>
          <cell r="Z22">
            <v>13</v>
          </cell>
          <cell r="AB22">
            <v>15</v>
          </cell>
          <cell r="AC22">
            <v>16</v>
          </cell>
          <cell r="AD22">
            <v>17</v>
          </cell>
          <cell r="AE22">
            <v>18</v>
          </cell>
        </row>
      </sheetData>
      <sheetData sheetId="14">
        <row r="39">
          <cell r="I39">
            <v>2.1452E-4</v>
          </cell>
        </row>
        <row r="40">
          <cell r="I40">
            <v>2.8606460000000001E-3</v>
          </cell>
        </row>
        <row r="41">
          <cell r="I41">
            <v>1.6576499999999999E-3</v>
          </cell>
        </row>
        <row r="42">
          <cell r="I42">
            <v>2.4357240000000002E-3</v>
          </cell>
        </row>
        <row r="74">
          <cell r="B74" t="str">
            <v>Letter - small</v>
          </cell>
        </row>
        <row r="75">
          <cell r="B75" t="str">
            <v>Letter - small (window)</v>
          </cell>
        </row>
        <row r="76">
          <cell r="B76" t="str">
            <v>Letter - medium</v>
          </cell>
        </row>
        <row r="77">
          <cell r="B77" t="str">
            <v>Letter - large</v>
          </cell>
        </row>
        <row r="78">
          <cell r="B78" t="str">
            <v>Parcel - small</v>
          </cell>
        </row>
        <row r="79">
          <cell r="B79" t="str">
            <v>Parcel - medium</v>
          </cell>
        </row>
        <row r="80">
          <cell r="B80" t="str">
            <v>Parcel - large</v>
          </cell>
        </row>
        <row r="81">
          <cell r="B81" t="str">
            <v>Satchel - small</v>
          </cell>
        </row>
        <row r="82">
          <cell r="B82" t="str">
            <v>Satchel - medium</v>
          </cell>
        </row>
        <row r="83">
          <cell r="B83" t="str">
            <v>Satchel - large</v>
          </cell>
        </row>
        <row r="84">
          <cell r="B84" t="str">
            <v>Box - small</v>
          </cell>
        </row>
        <row r="85">
          <cell r="B85" t="str">
            <v>Box - medium</v>
          </cell>
        </row>
        <row r="86">
          <cell r="B86" t="str">
            <v>Box - large</v>
          </cell>
        </row>
        <row r="87">
          <cell r="B87" t="str">
            <v>Padded bag - small</v>
          </cell>
        </row>
        <row r="88">
          <cell r="B88" t="str">
            <v>Padded bag - medium</v>
          </cell>
        </row>
        <row r="89">
          <cell r="B89" t="str">
            <v>Padded bag - large</v>
          </cell>
        </row>
        <row r="90">
          <cell r="B90" t="str">
            <v>Undefined</v>
          </cell>
        </row>
      </sheetData>
      <sheetData sheetId="15"/>
      <sheetData sheetId="16">
        <row r="34">
          <cell r="L34">
            <v>0.5</v>
          </cell>
        </row>
        <row r="35">
          <cell r="L35">
            <v>0.5</v>
          </cell>
        </row>
        <row r="36">
          <cell r="L36">
            <v>0</v>
          </cell>
        </row>
        <row r="37">
          <cell r="L37">
            <v>0.5</v>
          </cell>
        </row>
        <row r="38">
          <cell r="L38">
            <v>0</v>
          </cell>
        </row>
      </sheetData>
      <sheetData sheetId="17"/>
      <sheetData sheetId="18"/>
      <sheetData sheetId="19"/>
      <sheetData sheetId="20">
        <row r="56">
          <cell r="D56">
            <v>3</v>
          </cell>
          <cell r="F56">
            <v>5</v>
          </cell>
          <cell r="G56">
            <v>6</v>
          </cell>
          <cell r="H56">
            <v>7</v>
          </cell>
          <cell r="I56">
            <v>8</v>
          </cell>
          <cell r="J56">
            <v>9</v>
          </cell>
          <cell r="K56">
            <v>10</v>
          </cell>
        </row>
      </sheetData>
      <sheetData sheetId="21"/>
      <sheetData sheetId="22"/>
      <sheetData sheetId="23"/>
      <sheetData sheetId="24"/>
      <sheetData sheetId="25">
        <row r="4">
          <cell r="A4" t="str">
            <v>Letters</v>
          </cell>
          <cell r="B4" t="str">
            <v>Imprint/Metered Mail</v>
          </cell>
          <cell r="C4" t="str">
            <v>Regular Parcels - Small</v>
          </cell>
          <cell r="D4" t="str">
            <v>Point to Point ULDs</v>
          </cell>
        </row>
        <row r="5">
          <cell r="A5" t="str">
            <v>Parcels</v>
          </cell>
          <cell r="B5" t="str">
            <v>Clean Mail</v>
          </cell>
          <cell r="C5" t="str">
            <v>Express Post Satchels</v>
          </cell>
          <cell r="D5" t="str">
            <v>Cash on Delivery</v>
          </cell>
        </row>
        <row r="6">
          <cell r="A6" t="str">
            <v>Other</v>
          </cell>
          <cell r="B6" t="str">
            <v>Regular Letters - Small</v>
          </cell>
          <cell r="C6" t="str">
            <v>Express Post Platinum Satchels</v>
          </cell>
          <cell r="D6" t="str">
            <v>Click &amp; Send Tracking</v>
          </cell>
        </row>
        <row r="7">
          <cell r="B7" t="str">
            <v>Letters Reply paid</v>
          </cell>
          <cell r="C7" t="str">
            <v>Express Post Platinum Parcels</v>
          </cell>
          <cell r="D7" t="str">
            <v>Specialised Distribution</v>
          </cell>
        </row>
        <row r="8">
          <cell r="B8" t="str">
            <v>Local Country Letters</v>
          </cell>
          <cell r="C8" t="str">
            <v>Express Post Parcels</v>
          </cell>
          <cell r="D8" t="str">
            <v>Click and Send Tracking</v>
          </cell>
        </row>
        <row r="9">
          <cell r="B9" t="str">
            <v>PreSort Letters</v>
          </cell>
          <cell r="C9" t="str">
            <v>eParcel Express Post Parcels Returns</v>
          </cell>
          <cell r="D9" t="str">
            <v>Promo Post</v>
          </cell>
        </row>
        <row r="10">
          <cell r="B10" t="str">
            <v>Charity Mail</v>
          </cell>
          <cell r="C10" t="str">
            <v>Parcels within 50km</v>
          </cell>
          <cell r="F10" t="str">
            <v>Number of Items</v>
          </cell>
        </row>
        <row r="11">
          <cell r="B11" t="str">
            <v>Regular Letters - Large</v>
          </cell>
          <cell r="C11" t="str">
            <v>Parcels Flat Rate</v>
          </cell>
          <cell r="F11" t="str">
            <v>Weight of Items (kg)</v>
          </cell>
        </row>
        <row r="12">
          <cell r="B12" t="str">
            <v>Express Post Envelopes</v>
          </cell>
          <cell r="C12" t="str">
            <v>Regular Parcels - Large</v>
          </cell>
        </row>
        <row r="13">
          <cell r="B13" t="str">
            <v>Unaddressed Mail Services</v>
          </cell>
          <cell r="C13" t="str">
            <v>Return Paid Parcel &gt; 500g</v>
          </cell>
        </row>
        <row r="14">
          <cell r="B14" t="str">
            <v>Print Post</v>
          </cell>
          <cell r="C14" t="str">
            <v>Parcel Post Satchels</v>
          </cell>
          <cell r="F14">
            <v>0</v>
          </cell>
        </row>
        <row r="15">
          <cell r="B15" t="str">
            <v>Registered Post</v>
          </cell>
          <cell r="C15" t="str">
            <v>eParcel</v>
          </cell>
          <cell r="F15">
            <v>0</v>
          </cell>
        </row>
        <row r="16">
          <cell r="B16" t="str">
            <v>Air Mail Letters</v>
          </cell>
          <cell r="C16" t="str">
            <v>eParcel Post Return</v>
          </cell>
        </row>
        <row r="17">
          <cell r="B17" t="str">
            <v>Prepaid Air Mail Envelopes</v>
          </cell>
          <cell r="C17" t="str">
            <v>Air Mail Parcels</v>
          </cell>
        </row>
        <row r="18">
          <cell r="B18" t="str">
            <v>Direct Access (Outwards) - Letters</v>
          </cell>
          <cell r="C18" t="str">
            <v>International Pack and Track</v>
          </cell>
        </row>
        <row r="19">
          <cell r="B19" t="str">
            <v>Print Post Direct Bag International - Letters</v>
          </cell>
          <cell r="C19" t="str">
            <v>Registered Post International Parcels</v>
          </cell>
        </row>
        <row r="20">
          <cell r="B20" t="str">
            <v>Direct Access (Inwards) - Letters</v>
          </cell>
          <cell r="C20" t="str">
            <v>Direct Access (Outwards) - Parcels</v>
          </cell>
        </row>
        <row r="21">
          <cell r="B21" t="str">
            <v>Direct Access (Inwards) - Parcels</v>
          </cell>
          <cell r="C21" t="str">
            <v>Express Courier International Parcels</v>
          </cell>
        </row>
        <row r="22">
          <cell r="C22" t="str">
            <v>Express Post International Parcel</v>
          </cell>
        </row>
        <row r="33">
          <cell r="F33">
            <v>0</v>
          </cell>
        </row>
        <row r="47">
          <cell r="F47">
            <v>0</v>
          </cell>
        </row>
        <row r="48">
          <cell r="F48">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ge Facility Review"/>
      <sheetName val="FY21 vs FY22"/>
      <sheetName val="Evaluation Actuals v Estimates"/>
      <sheetName val="Change History"/>
      <sheetName val="Memo Check"/>
      <sheetName val="NGER_Inventory"/>
      <sheetName val="Climate Active_Inventory"/>
      <sheetName val="Finance FTE"/>
      <sheetName val="2022 Sust Datasheet (Envirotab)"/>
      <sheetName val="AUS Memo Tables"/>
      <sheetName val="NZ Memo tables"/>
      <sheetName val="2021 Sust Datasheet REF"/>
      <sheetName val="Other International Emisions"/>
      <sheetName val="Climate Active PDS Tables"/>
      <sheetName val="Emission Factors"/>
      <sheetName val="GLOSSARY"/>
      <sheetName val="NZ Memo tables OLD"/>
      <sheetName val="CA_Electricity Calculator Input"/>
      <sheetName val="AUSTRALIA DATA--&gt;"/>
      <sheetName val="QER"/>
      <sheetName val="Piv QER"/>
      <sheetName val="MDS"/>
      <sheetName val="Piv MDS"/>
      <sheetName val="Refrigerant Register"/>
      <sheetName val="Base Building"/>
      <sheetName val="Prosegur ATM"/>
      <sheetName val="Employee Commute"/>
      <sheetName val="WBC OFFSITE ATM"/>
      <sheetName val="Energy Production Concord"/>
      <sheetName val="Energy Production Kogarah"/>
      <sheetName val="Work from Home_Market-Based"/>
      <sheetName val="Work from Home_Location-Ba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I14">
            <v>13.1</v>
          </cell>
        </row>
        <row r="16">
          <cell r="I16">
            <v>13.1</v>
          </cell>
        </row>
        <row r="18">
          <cell r="I18">
            <v>4</v>
          </cell>
        </row>
        <row r="19">
          <cell r="I19">
            <v>4</v>
          </cell>
        </row>
        <row r="20">
          <cell r="I20">
            <v>8.8000000000000007</v>
          </cell>
        </row>
        <row r="22">
          <cell r="I22">
            <v>10.7</v>
          </cell>
        </row>
        <row r="24">
          <cell r="I24">
            <v>4.0999999999999996</v>
          </cell>
        </row>
        <row r="26">
          <cell r="I26">
            <v>8.1</v>
          </cell>
        </row>
        <row r="28">
          <cell r="H28">
            <v>70.2</v>
          </cell>
          <cell r="I28">
            <v>3.6</v>
          </cell>
        </row>
        <row r="29">
          <cell r="H29">
            <v>60.600000000000009</v>
          </cell>
          <cell r="I29">
            <v>3.6</v>
          </cell>
        </row>
        <row r="35">
          <cell r="H35">
            <v>67.62</v>
          </cell>
          <cell r="I35">
            <v>3.6</v>
          </cell>
        </row>
        <row r="36">
          <cell r="H36">
            <v>70.410000000000011</v>
          </cell>
          <cell r="I36">
            <v>3.6</v>
          </cell>
        </row>
        <row r="37">
          <cell r="H37">
            <v>61</v>
          </cell>
          <cell r="I37">
            <v>3.6</v>
          </cell>
        </row>
        <row r="38">
          <cell r="H38">
            <v>0.4</v>
          </cell>
          <cell r="I38">
            <v>3.6</v>
          </cell>
        </row>
        <row r="44">
          <cell r="C44">
            <v>0.79</v>
          </cell>
          <cell r="E44">
            <v>7.0000000000000007E-2</v>
          </cell>
        </row>
        <row r="45">
          <cell r="C45">
            <v>0.79</v>
          </cell>
          <cell r="E45">
            <v>7.0000000000000007E-2</v>
          </cell>
        </row>
        <row r="46">
          <cell r="C46">
            <v>0.56999999999999995</v>
          </cell>
          <cell r="E46">
            <v>0.04</v>
          </cell>
        </row>
        <row r="47">
          <cell r="C47">
            <v>0.8</v>
          </cell>
          <cell r="E47">
            <v>0.12</v>
          </cell>
        </row>
        <row r="48">
          <cell r="C48">
            <v>0.35</v>
          </cell>
          <cell r="E48">
            <v>7.0000000000000007E-2</v>
          </cell>
        </row>
        <row r="49">
          <cell r="C49">
            <v>0.16</v>
          </cell>
          <cell r="E49">
            <v>0.02</v>
          </cell>
        </row>
        <row r="50">
          <cell r="C50">
            <v>0.96</v>
          </cell>
          <cell r="E50">
            <v>0.1</v>
          </cell>
        </row>
        <row r="51">
          <cell r="C51">
            <v>0.68</v>
          </cell>
          <cell r="E51">
            <v>0.01</v>
          </cell>
        </row>
        <row r="52">
          <cell r="C52">
            <v>0.18590000000000001</v>
          </cell>
        </row>
        <row r="54">
          <cell r="C54">
            <v>0.89669573762437038</v>
          </cell>
          <cell r="E54">
            <v>9.8268026041026899E-2</v>
          </cell>
        </row>
        <row r="91">
          <cell r="E91">
            <v>4.5439799999999995</v>
          </cell>
        </row>
        <row r="92">
          <cell r="E92">
            <v>3.4672299999999998</v>
          </cell>
        </row>
        <row r="93">
          <cell r="E93">
            <v>35.387989999999995</v>
          </cell>
        </row>
        <row r="97">
          <cell r="E97">
            <v>1300</v>
          </cell>
        </row>
        <row r="98">
          <cell r="E98">
            <v>0.21656</v>
          </cell>
        </row>
        <row r="99">
          <cell r="E99">
            <v>0.21656</v>
          </cell>
        </row>
        <row r="100">
          <cell r="E100">
            <v>0.25911000000000001</v>
          </cell>
        </row>
        <row r="107">
          <cell r="C107">
            <v>1.8481616000000001</v>
          </cell>
        </row>
        <row r="108">
          <cell r="C108">
            <v>2.0516896</v>
          </cell>
        </row>
        <row r="109">
          <cell r="C109">
            <v>1.3153151999999999</v>
          </cell>
        </row>
        <row r="110">
          <cell r="C110">
            <v>2.2480411999999999</v>
          </cell>
        </row>
        <row r="111">
          <cell r="C111">
            <v>1.7284013</v>
          </cell>
        </row>
        <row r="112">
          <cell r="C112">
            <v>2.4561120000000001</v>
          </cell>
        </row>
        <row r="113">
          <cell r="C113">
            <v>2.4561120000000001</v>
          </cell>
        </row>
        <row r="114">
          <cell r="C114">
            <v>1.7380899999999999</v>
          </cell>
        </row>
        <row r="120">
          <cell r="E120">
            <v>0.47578000000000004</v>
          </cell>
        </row>
        <row r="121">
          <cell r="E121">
            <v>0.16406000000000004</v>
          </cell>
        </row>
        <row r="122">
          <cell r="E122">
            <v>0.65624000000000005</v>
          </cell>
        </row>
        <row r="123">
          <cell r="E123">
            <v>0.26250000000000001</v>
          </cell>
        </row>
        <row r="124">
          <cell r="E124">
            <v>0.25132000000000004</v>
          </cell>
        </row>
        <row r="125">
          <cell r="E125">
            <v>0.25132000000000004</v>
          </cell>
        </row>
        <row r="126">
          <cell r="E126">
            <v>0.16756000000000001</v>
          </cell>
        </row>
        <row r="127">
          <cell r="E127">
            <v>0.16756000000000001</v>
          </cell>
        </row>
        <row r="128">
          <cell r="E128">
            <v>0.27277999999999997</v>
          </cell>
        </row>
        <row r="135">
          <cell r="D135">
            <v>59.080944536131263</v>
          </cell>
        </row>
        <row r="136">
          <cell r="D136">
            <v>47.8</v>
          </cell>
        </row>
        <row r="137">
          <cell r="D137">
            <v>60.6</v>
          </cell>
        </row>
        <row r="138">
          <cell r="D138">
            <v>20.9</v>
          </cell>
        </row>
        <row r="139">
          <cell r="D139">
            <v>10.4</v>
          </cell>
        </row>
        <row r="140">
          <cell r="D140">
            <v>37.799999999999997</v>
          </cell>
        </row>
        <row r="141">
          <cell r="D141">
            <v>18.7</v>
          </cell>
        </row>
        <row r="142">
          <cell r="D142">
            <v>11.8</v>
          </cell>
        </row>
        <row r="143">
          <cell r="D143">
            <v>7.4</v>
          </cell>
        </row>
        <row r="144">
          <cell r="D144">
            <v>114.4</v>
          </cell>
        </row>
        <row r="145">
          <cell r="D145">
            <v>13.9</v>
          </cell>
        </row>
        <row r="146">
          <cell r="D146">
            <v>19.7</v>
          </cell>
        </row>
        <row r="152">
          <cell r="E152">
            <v>0</v>
          </cell>
        </row>
        <row r="153">
          <cell r="E153">
            <v>0.12720999999999999</v>
          </cell>
        </row>
        <row r="154">
          <cell r="E154">
            <v>0.22161</v>
          </cell>
        </row>
        <row r="155">
          <cell r="E155">
            <v>0</v>
          </cell>
        </row>
        <row r="156">
          <cell r="E156">
            <v>2.2946000000000001E-2</v>
          </cell>
        </row>
        <row r="157">
          <cell r="E157">
            <v>0.14488999999999999</v>
          </cell>
        </row>
        <row r="159">
          <cell r="E159">
            <v>4.4410000000000005E-2</v>
          </cell>
        </row>
        <row r="160">
          <cell r="E160">
            <v>3.6060000000000002E-2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ge Facility Review"/>
      <sheetName val="FY21 vs FY22"/>
      <sheetName val="Evaluation Actuals v Estimates"/>
      <sheetName val="Change History"/>
      <sheetName val="Memo Check"/>
      <sheetName val="NGER_Inventory"/>
      <sheetName val="Climate Active_Inventory"/>
      <sheetName val="2022 Sust Datasheet (Envirotab)"/>
      <sheetName val="Memo Tables"/>
      <sheetName val="2021 Sust Datasheet REF"/>
      <sheetName val="CA_Electricity Calculator Input"/>
      <sheetName val="Climate Active PDS Tables"/>
      <sheetName val="NZ Memo tables"/>
      <sheetName val="Other International Emisions"/>
      <sheetName val="Emission Factors"/>
      <sheetName val="GLOSSARY"/>
      <sheetName val="NZ Memo tables OLD"/>
      <sheetName val="QER"/>
      <sheetName val="Piv QER"/>
      <sheetName val="MDS"/>
      <sheetName val="Piv MDS"/>
      <sheetName val="Refrigerant Register"/>
      <sheetName val="Base Building"/>
      <sheetName val="Prosegur ATM"/>
      <sheetName val="Employee Commute"/>
      <sheetName val="WBC OFFSITE ATM"/>
      <sheetName val="Energy Production Concord"/>
      <sheetName val="Energy Production Kogarah"/>
      <sheetName val="Work from Home_Market-Based"/>
      <sheetName val="Work from Home_Location-Based"/>
      <sheetName val="Finance FT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sheetData sheetId="13" refreshError="1"/>
      <sheetData sheetId="14">
        <row r="14">
          <cell r="I14">
            <v>13.1</v>
          </cell>
        </row>
        <row r="16">
          <cell r="I16">
            <v>13.1</v>
          </cell>
        </row>
        <row r="18">
          <cell r="I18">
            <v>4</v>
          </cell>
        </row>
        <row r="19">
          <cell r="I19">
            <v>4</v>
          </cell>
        </row>
        <row r="20">
          <cell r="I20">
            <v>8.8000000000000007</v>
          </cell>
        </row>
        <row r="22">
          <cell r="I22">
            <v>10.7</v>
          </cell>
        </row>
        <row r="24">
          <cell r="I24">
            <v>4.0999999999999996</v>
          </cell>
        </row>
        <row r="26">
          <cell r="I26">
            <v>8.1</v>
          </cell>
        </row>
        <row r="28">
          <cell r="H28">
            <v>70.2</v>
          </cell>
          <cell r="I28">
            <v>3.6</v>
          </cell>
        </row>
        <row r="29">
          <cell r="H29">
            <v>60.600000000000009</v>
          </cell>
          <cell r="I29">
            <v>3.6</v>
          </cell>
        </row>
        <row r="35">
          <cell r="H35">
            <v>67.62</v>
          </cell>
          <cell r="I35">
            <v>3.6</v>
          </cell>
        </row>
        <row r="36">
          <cell r="H36">
            <v>70.410000000000011</v>
          </cell>
          <cell r="I36">
            <v>3.6</v>
          </cell>
        </row>
        <row r="37">
          <cell r="H37">
            <v>61</v>
          </cell>
          <cell r="I37">
            <v>3.6</v>
          </cell>
        </row>
        <row r="38">
          <cell r="H38">
            <v>0.4</v>
          </cell>
          <cell r="I38">
            <v>3.6</v>
          </cell>
        </row>
        <row r="44">
          <cell r="C44">
            <v>0.79</v>
          </cell>
          <cell r="E44">
            <v>7.0000000000000007E-2</v>
          </cell>
        </row>
        <row r="45">
          <cell r="C45">
            <v>0.79</v>
          </cell>
          <cell r="E45">
            <v>7.0000000000000007E-2</v>
          </cell>
        </row>
        <row r="46">
          <cell r="C46">
            <v>0.56999999999999995</v>
          </cell>
          <cell r="E46">
            <v>0.04</v>
          </cell>
        </row>
        <row r="47">
          <cell r="C47">
            <v>0.8</v>
          </cell>
          <cell r="E47">
            <v>0.12</v>
          </cell>
        </row>
        <row r="48">
          <cell r="C48">
            <v>0.35</v>
          </cell>
          <cell r="E48">
            <v>7.0000000000000007E-2</v>
          </cell>
        </row>
        <row r="49">
          <cell r="C49">
            <v>0.16</v>
          </cell>
          <cell r="E49">
            <v>0.02</v>
          </cell>
        </row>
        <row r="50">
          <cell r="C50">
            <v>0.96</v>
          </cell>
          <cell r="E50">
            <v>0.1</v>
          </cell>
        </row>
        <row r="51">
          <cell r="C51">
            <v>0.68</v>
          </cell>
          <cell r="E51">
            <v>0.01</v>
          </cell>
        </row>
        <row r="52">
          <cell r="C52">
            <v>0.18590000000000001</v>
          </cell>
        </row>
        <row r="54">
          <cell r="C54">
            <v>0.89669573762437038</v>
          </cell>
          <cell r="E54">
            <v>9.8268026041026899E-2</v>
          </cell>
        </row>
        <row r="91">
          <cell r="E91">
            <v>4.5439799999999995</v>
          </cell>
        </row>
        <row r="92">
          <cell r="E92">
            <v>3.4672299999999998</v>
          </cell>
        </row>
        <row r="93">
          <cell r="E93">
            <v>35.387989999999995</v>
          </cell>
        </row>
        <row r="97">
          <cell r="E97">
            <v>1300</v>
          </cell>
        </row>
        <row r="98">
          <cell r="E98">
            <v>0.21656</v>
          </cell>
        </row>
        <row r="99">
          <cell r="E99">
            <v>0.21656</v>
          </cell>
        </row>
        <row r="100">
          <cell r="E100">
            <v>0.25911000000000001</v>
          </cell>
        </row>
        <row r="107">
          <cell r="C107">
            <v>1.8481616000000001</v>
          </cell>
        </row>
        <row r="108">
          <cell r="C108">
            <v>2.0516896</v>
          </cell>
        </row>
        <row r="109">
          <cell r="C109">
            <v>1.3153151999999999</v>
          </cell>
        </row>
        <row r="110">
          <cell r="C110">
            <v>2.2480411999999999</v>
          </cell>
        </row>
        <row r="111">
          <cell r="C111">
            <v>1.7284013</v>
          </cell>
        </row>
        <row r="112">
          <cell r="C112">
            <v>2.4561120000000001</v>
          </cell>
        </row>
        <row r="113">
          <cell r="C113">
            <v>2.4561120000000001</v>
          </cell>
        </row>
        <row r="114">
          <cell r="C114">
            <v>1.7380899999999999</v>
          </cell>
        </row>
        <row r="120">
          <cell r="E120">
            <v>0.47578000000000004</v>
          </cell>
        </row>
        <row r="121">
          <cell r="E121">
            <v>0.16406000000000004</v>
          </cell>
        </row>
        <row r="122">
          <cell r="E122">
            <v>0.65624000000000005</v>
          </cell>
        </row>
        <row r="123">
          <cell r="E123">
            <v>0.26250000000000001</v>
          </cell>
        </row>
        <row r="124">
          <cell r="E124">
            <v>0.25132000000000004</v>
          </cell>
        </row>
        <row r="125">
          <cell r="E125">
            <v>0.25132000000000004</v>
          </cell>
        </row>
        <row r="126">
          <cell r="E126">
            <v>0.16756000000000001</v>
          </cell>
        </row>
        <row r="127">
          <cell r="E127">
            <v>0.16756000000000001</v>
          </cell>
        </row>
        <row r="128">
          <cell r="E128">
            <v>0.27277999999999997</v>
          </cell>
        </row>
        <row r="135">
          <cell r="D135">
            <v>59.080944536131263</v>
          </cell>
        </row>
        <row r="136">
          <cell r="D136">
            <v>47.8</v>
          </cell>
        </row>
        <row r="137">
          <cell r="D137">
            <v>60.6</v>
          </cell>
        </row>
        <row r="138">
          <cell r="D138">
            <v>20.9</v>
          </cell>
        </row>
        <row r="139">
          <cell r="D139">
            <v>10.4</v>
          </cell>
        </row>
        <row r="140">
          <cell r="D140">
            <v>37.799999999999997</v>
          </cell>
        </row>
        <row r="141">
          <cell r="D141">
            <v>18.7</v>
          </cell>
        </row>
        <row r="142">
          <cell r="D142">
            <v>11.8</v>
          </cell>
        </row>
        <row r="143">
          <cell r="D143">
            <v>7.4</v>
          </cell>
        </row>
        <row r="144">
          <cell r="D144">
            <v>114.4</v>
          </cell>
        </row>
        <row r="145">
          <cell r="D145">
            <v>13.9</v>
          </cell>
        </row>
        <row r="146">
          <cell r="D146">
            <v>19.7</v>
          </cell>
        </row>
        <row r="152">
          <cell r="E152">
            <v>0</v>
          </cell>
        </row>
        <row r="153">
          <cell r="E153">
            <v>0.12720999999999999</v>
          </cell>
        </row>
        <row r="154">
          <cell r="E154">
            <v>0.22161</v>
          </cell>
        </row>
        <row r="155">
          <cell r="E155">
            <v>0</v>
          </cell>
        </row>
        <row r="156">
          <cell r="E156">
            <v>2.2946000000000001E-2</v>
          </cell>
        </row>
        <row r="157">
          <cell r="E157">
            <v>0.14488999999999999</v>
          </cell>
        </row>
        <row r="159">
          <cell r="E159">
            <v>4.4410000000000005E-2</v>
          </cell>
        </row>
        <row r="160">
          <cell r="E160">
            <v>3.6060000000000002E-2</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ity Pivot"/>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structions"/>
      <sheetName val="Change Log"/>
      <sheetName val="28.1 Refrigerant Impacts"/>
      <sheetName val="Properties"/>
      <sheetName val="NCOS Outputs"/>
      <sheetName val="Reference tables"/>
    </sheetNames>
    <sheetDataSet>
      <sheetData sheetId="0"/>
      <sheetData sheetId="1"/>
      <sheetData sheetId="2"/>
      <sheetData sheetId="3"/>
      <sheetData sheetId="4">
        <row r="7">
          <cell r="A7" t="str">
            <v>CFC-11</v>
          </cell>
          <cell r="M7" t="str">
            <v>Absorption chiller</v>
          </cell>
        </row>
        <row r="8">
          <cell r="A8" t="str">
            <v>CFC-113</v>
          </cell>
          <cell r="M8" t="str">
            <v>Centrifugal chiller</v>
          </cell>
        </row>
        <row r="9">
          <cell r="A9" t="str">
            <v>CFC-114</v>
          </cell>
          <cell r="M9" t="str">
            <v>Packaged AC or HP</v>
          </cell>
        </row>
        <row r="10">
          <cell r="A10" t="str">
            <v>CFC-115</v>
          </cell>
          <cell r="M10" t="str">
            <v>Reciprocating chiller</v>
          </cell>
        </row>
        <row r="11">
          <cell r="A11" t="str">
            <v>CFC-12</v>
          </cell>
          <cell r="M11" t="str">
            <v>Screw chiller</v>
          </cell>
        </row>
        <row r="12">
          <cell r="A12" t="str">
            <v>CFC-500</v>
          </cell>
          <cell r="M12" t="str">
            <v>Scroll chiller</v>
          </cell>
        </row>
        <row r="13">
          <cell r="A13" t="str">
            <v>CFC-502</v>
          </cell>
          <cell r="M13" t="str">
            <v>Split-system AC or HP, VRF</v>
          </cell>
        </row>
        <row r="14">
          <cell r="A14" t="str">
            <v>HC-290</v>
          </cell>
          <cell r="M14" t="str">
            <v>Unitary AC or HP</v>
          </cell>
        </row>
        <row r="15">
          <cell r="A15" t="str">
            <v>HC-600</v>
          </cell>
          <cell r="M15" t="str">
            <v>Window AC or HP</v>
          </cell>
        </row>
        <row r="16">
          <cell r="A16" t="str">
            <v>HC-600a</v>
          </cell>
        </row>
        <row r="17">
          <cell r="A17" t="str">
            <v>HCFC-123</v>
          </cell>
        </row>
        <row r="18">
          <cell r="A18" t="str">
            <v>HCFC-22</v>
          </cell>
        </row>
        <row r="19">
          <cell r="A19" t="str">
            <v>HFC-134a</v>
          </cell>
        </row>
        <row r="20">
          <cell r="A20" t="str">
            <v>HFC-32</v>
          </cell>
        </row>
        <row r="21">
          <cell r="A21" t="str">
            <v>HFC-404A</v>
          </cell>
        </row>
        <row r="22">
          <cell r="A22" t="str">
            <v>HFC-407C</v>
          </cell>
        </row>
        <row r="23">
          <cell r="A23" t="str">
            <v>HFC-410A</v>
          </cell>
        </row>
        <row r="24">
          <cell r="A24" t="str">
            <v>HFC-417A</v>
          </cell>
        </row>
        <row r="25">
          <cell r="A25" t="str">
            <v>HFC-424A</v>
          </cell>
        </row>
        <row r="26">
          <cell r="A26" t="str">
            <v>HFC-434A</v>
          </cell>
        </row>
        <row r="27">
          <cell r="A27" t="str">
            <v>HFC-438A</v>
          </cell>
        </row>
        <row r="28">
          <cell r="A28" t="str">
            <v>HFC-507A</v>
          </cell>
        </row>
        <row r="29">
          <cell r="A29" t="str">
            <v>R-717</v>
          </cell>
        </row>
        <row r="30">
          <cell r="A30" t="str">
            <v>R-718</v>
          </cell>
        </row>
        <row r="31">
          <cell r="A31" t="str">
            <v>R-729</v>
          </cell>
        </row>
        <row r="32">
          <cell r="A32" t="str">
            <v>R-744</v>
          </cell>
        </row>
      </sheetData>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 Summary"/>
      <sheetName val="Actual &amp; Forcast Data"/>
      <sheetName val="FY19 NCOS Inventory"/>
      <sheetName val="FY20 (Q1)"/>
      <sheetName val="FY20 (Q2)"/>
      <sheetName val="Emission Factors FY20"/>
      <sheetName val="FY19 FactPac"/>
      <sheetName val="Emission Factors FY19"/>
      <sheetName val="FY19 (Q1)"/>
      <sheetName val="FY19 (Q2)"/>
      <sheetName val="FY19 (Q3)"/>
      <sheetName val="FY19 (Q4)"/>
    </sheetNames>
    <sheetDataSet>
      <sheetData sheetId="0"/>
      <sheetData sheetId="1"/>
      <sheetData sheetId="2"/>
      <sheetData sheetId="3"/>
      <sheetData sheetId="4"/>
      <sheetData sheetId="5"/>
      <sheetData sheetId="6">
        <row r="130">
          <cell r="H130"/>
        </row>
        <row r="131">
          <cell r="H131"/>
        </row>
      </sheetData>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s>
    <sheetDataSet>
      <sheetData sheetId="0" refreshError="1"/>
    </sheetDataSet>
  </externalBook>
</externalLink>
</file>

<file path=xl/theme/theme1.xml><?xml version="1.0" encoding="utf-8"?>
<a:theme xmlns:a="http://schemas.openxmlformats.org/drawingml/2006/main" name="Office Theme">
  <a:themeElements>
    <a:clrScheme name="Custom 1">
      <a:dk1>
        <a:srgbClr val="000000"/>
      </a:dk1>
      <a:lt1>
        <a:srgbClr val="FFFFFF"/>
      </a:lt1>
      <a:dk2>
        <a:srgbClr val="E7E5E8"/>
      </a:dk2>
      <a:lt2>
        <a:srgbClr val="686362"/>
      </a:lt2>
      <a:accent1>
        <a:srgbClr val="DA1710"/>
      </a:accent1>
      <a:accent2>
        <a:srgbClr val="002F6C"/>
      </a:accent2>
      <a:accent3>
        <a:srgbClr val="78BE20"/>
      </a:accent3>
      <a:accent4>
        <a:srgbClr val="009ED4"/>
      </a:accent4>
      <a:accent5>
        <a:srgbClr val="685AC0"/>
      </a:accent5>
      <a:accent6>
        <a:srgbClr val="D4DE25"/>
      </a:accent6>
      <a:hlink>
        <a:srgbClr val="686362"/>
      </a:hlink>
      <a:folHlink>
        <a:srgbClr val="686362"/>
      </a:folHlink>
    </a:clrScheme>
    <a:fontScheme name="BWD085">
      <a:majorFont>
        <a:latin typeface="Arial"/>
        <a:ea typeface=""/>
        <a:cs typeface=""/>
      </a:majorFont>
      <a:minorFont>
        <a:latin typeface="Arial"/>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image" Target="../media/image22.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westpac.com.au/content/dam/public/wbc/documents/pdf/aw/ic/wbc-corporate-governance-statement.pdf" TargetMode="External"/><Relationship Id="rId13" Type="http://schemas.openxmlformats.org/officeDocument/2006/relationships/hyperlink" Target="http://www.westpac.com.au/about-westpac/sustainability/our-positions-and-perspectives/" TargetMode="External"/><Relationship Id="rId18" Type="http://schemas.openxmlformats.org/officeDocument/2006/relationships/hyperlink" Target="http://www.westpac.com.au/about-westpac/westpac-group/corporate-governance/principles-policies/" TargetMode="External"/><Relationship Id="rId26" Type="http://schemas.openxmlformats.org/officeDocument/2006/relationships/hyperlink" Target="http://www.westpac.com.au/about-westpac/sustainability/initiatives-for-you/suppliers-inclusion-diversity/" TargetMode="External"/><Relationship Id="rId3" Type="http://schemas.openxmlformats.org/officeDocument/2006/relationships/hyperlink" Target="http://www.westpac.com.au/about-westpac/sustainability/our-positions-and-perspectives/" TargetMode="External"/><Relationship Id="rId21" Type="http://schemas.openxmlformats.org/officeDocument/2006/relationships/hyperlink" Target="http://www.westpac.com.au/about-westpac/sustainability/our-positions-and-perspectives/" TargetMode="External"/><Relationship Id="rId7" Type="http://schemas.openxmlformats.org/officeDocument/2006/relationships/hyperlink" Target="https://www.westpac.com.au/about-westpac/sustainability/our-positions-and-perspectives/safer-children-safer-communities/" TargetMode="External"/><Relationship Id="rId12" Type="http://schemas.openxmlformats.org/officeDocument/2006/relationships/hyperlink" Target="http://www.westpac.com.au/about-westpac/sustainability/our-positions-and-perspectives/" TargetMode="External"/><Relationship Id="rId17" Type="http://schemas.openxmlformats.org/officeDocument/2006/relationships/hyperlink" Target="http://www.westpac.com.au/about-westpac/sustainability/governance-and-accountability/industry-associations/" TargetMode="External"/><Relationship Id="rId25" Type="http://schemas.openxmlformats.org/officeDocument/2006/relationships/hyperlink" Target="http://www.westpac.com.au/content/dam/public/wbc/documents/pdf/aw/WBC-speaking-up-policy.pdf" TargetMode="External"/><Relationship Id="rId2" Type="http://schemas.openxmlformats.org/officeDocument/2006/relationships/hyperlink" Target="http://www.westpac.com.au/about-westpac/sustainability/our-positions-and-perspectives/" TargetMode="External"/><Relationship Id="rId16" Type="http://schemas.openxmlformats.org/officeDocument/2006/relationships/hyperlink" Target="http://www.westpac.com.au/about-westpac/sustainability/our-positions-and-perspectives/" TargetMode="External"/><Relationship Id="rId20" Type="http://schemas.openxmlformats.org/officeDocument/2006/relationships/hyperlink" Target="http://www.westpac.com.au/about-westpac/westpac-group/corporate-governance/principles-policies/" TargetMode="External"/><Relationship Id="rId29" Type="http://schemas.openxmlformats.org/officeDocument/2006/relationships/hyperlink" Target="http://www.westpac.com.au/about-westpac/sustainability/our-strategy/" TargetMode="External"/><Relationship Id="rId1" Type="http://schemas.openxmlformats.org/officeDocument/2006/relationships/hyperlink" Target="https://www.westpac.com.au/content/dam/public/wbc/documents/pdf/aw/ic/wbc-annual-report-2024.pdf" TargetMode="External"/><Relationship Id="rId6" Type="http://schemas.openxmlformats.org/officeDocument/2006/relationships/hyperlink" Target="https://www.westpac.com.au/about-westpac/sustainability/our-positions-and-perspectives/" TargetMode="External"/><Relationship Id="rId11" Type="http://schemas.openxmlformats.org/officeDocument/2006/relationships/hyperlink" Target="http://www.westpac.com.au/about-westpac/westpac-group/corporate-governance/principles-policies/" TargetMode="External"/><Relationship Id="rId24" Type="http://schemas.openxmlformats.org/officeDocument/2006/relationships/hyperlink" Target="http://www.westpac.com.au/about-westpac/westpac-group/corporate-governance/principles-policies/" TargetMode="External"/><Relationship Id="rId32" Type="http://schemas.openxmlformats.org/officeDocument/2006/relationships/drawing" Target="../drawings/drawing3.xml"/><Relationship Id="rId5" Type="http://schemas.openxmlformats.org/officeDocument/2006/relationships/hyperlink" Target="http://www.westpac.com.au/content/dam/public/wbc/documents/pdf/aw/sustainability/ReconciliationActionPlan.pdf" TargetMode="External"/><Relationship Id="rId15" Type="http://schemas.openxmlformats.org/officeDocument/2006/relationships/hyperlink" Target="http://www.westpac.com.au/about-westpac/sustainability/our-positions-and-perspectives/safer-children-safer-communities/" TargetMode="External"/><Relationship Id="rId23" Type="http://schemas.openxmlformats.org/officeDocument/2006/relationships/hyperlink" Target="http://www.westpac.com.au/content/dam/public/wbc/documents/pdf/aw/sustainability/Responsible-Sourcing-Code-of-Conduct.pdf" TargetMode="External"/><Relationship Id="rId28" Type="http://schemas.openxmlformats.org/officeDocument/2006/relationships/hyperlink" Target="http://www.westpac.com.au/about-westpac/sustainability/our-positions-and-perspectives/sustainable-lending/" TargetMode="External"/><Relationship Id="rId10" Type="http://schemas.openxmlformats.org/officeDocument/2006/relationships/hyperlink" Target="http://www.westpac.com.au/content/dam/public/wbc/documents/pdf/aw/4255833/wg-anti-bribery-and-corruption-policy.pdf" TargetMode="External"/><Relationship Id="rId19" Type="http://schemas.openxmlformats.org/officeDocument/2006/relationships/hyperlink" Target="http://www.westpac.com.au/about-westpac/sustainability/governance-and-accountability/listening-to-stakeholders/" TargetMode="External"/><Relationship Id="rId31" Type="http://schemas.openxmlformats.org/officeDocument/2006/relationships/printerSettings" Target="../printerSettings/printerSettings3.bin"/><Relationship Id="rId4" Type="http://schemas.openxmlformats.org/officeDocument/2006/relationships/hyperlink" Target="https://www.westpac.com.au/content/dam/public/wbc/documents/pdf/aw/ic/wbc-climate-report-2024.pdf" TargetMode="External"/><Relationship Id="rId9" Type="http://schemas.openxmlformats.org/officeDocument/2006/relationships/hyperlink" Target="https://www.westpac.com.au/content/dam/public/wbc/documents/pdf/aw/ic/wbc-full-year-presentation-and-IDP-2024.pdf" TargetMode="External"/><Relationship Id="rId14" Type="http://schemas.openxmlformats.org/officeDocument/2006/relationships/hyperlink" Target="https://www.westpac.com.au/content/dam/public/wbc/documents/pdf/aw/ic/wbc-pillar-3-report-september-2024.pdf" TargetMode="External"/><Relationship Id="rId22" Type="http://schemas.openxmlformats.org/officeDocument/2006/relationships/hyperlink" Target="http://www.westpac.com.au/about-westpac/sustainability/our-positions-and-perspectives/" TargetMode="External"/><Relationship Id="rId27" Type="http://schemas.openxmlformats.org/officeDocument/2006/relationships/hyperlink" Target="http://www.westpac.com.au/about-westpac/sustainability/our-positions-and-perspectives/" TargetMode="External"/><Relationship Id="rId30" Type="http://schemas.openxmlformats.org/officeDocument/2006/relationships/hyperlink" Target="https://www.westpac.com.au/about-westpac/sustainability/our-positions-and-perspectives/health-safety-wellbein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1E35-40EB-417F-B7BC-662C49C10313}">
  <sheetPr codeName="Sheet1">
    <tabColor theme="1"/>
    <pageSetUpPr fitToPage="1"/>
  </sheetPr>
  <dimension ref="A1:M52"/>
  <sheetViews>
    <sheetView showGridLines="0" tabSelected="1" zoomScale="85" zoomScaleNormal="85" zoomScaleSheetLayoutView="100" zoomScalePageLayoutView="60" workbookViewId="0">
      <selection activeCell="H20" sqref="H20"/>
    </sheetView>
  </sheetViews>
  <sheetFormatPr defaultColWidth="19.5" defaultRowHeight="14.25"/>
  <cols>
    <col min="1" max="1" width="6.625" customWidth="1"/>
    <col min="2" max="2" width="46" customWidth="1"/>
    <col min="4" max="4" width="39.625" customWidth="1"/>
    <col min="5" max="5" width="8.625" customWidth="1"/>
    <col min="6" max="6" width="10.5" customWidth="1"/>
  </cols>
  <sheetData>
    <row r="1" spans="1:2" s="19" customFormat="1" ht="14.25" customHeight="1">
      <c r="A1" s="353"/>
      <c r="B1" s="353"/>
    </row>
    <row r="14" spans="1:2" ht="21.75" customHeight="1"/>
    <row r="15" spans="1:2" ht="23.25" customHeight="1"/>
    <row r="16" spans="1:2" s="198" customFormat="1" ht="22.5" customHeight="1">
      <c r="B16" s="199" t="s">
        <v>0</v>
      </c>
    </row>
    <row r="17" spans="1:7" s="200" customFormat="1" ht="14.25" customHeight="1">
      <c r="B17" s="201"/>
    </row>
    <row r="18" spans="1:7" s="198" customFormat="1" ht="22.5" customHeight="1">
      <c r="B18" s="199" t="s">
        <v>1</v>
      </c>
      <c r="D18" s="232" t="s">
        <v>2</v>
      </c>
    </row>
    <row r="19" spans="1:7" s="200" customFormat="1" ht="14.25" customHeight="1">
      <c r="B19" s="201"/>
    </row>
    <row r="20" spans="1:7" s="200" customFormat="1" ht="21.75" customHeight="1">
      <c r="B20" s="199" t="s">
        <v>3</v>
      </c>
      <c r="D20" s="232" t="s">
        <v>4</v>
      </c>
      <c r="E20" s="202"/>
    </row>
    <row r="21" spans="1:7" s="200" customFormat="1" ht="14.25" customHeight="1">
      <c r="B21" s="201"/>
      <c r="E21" s="203"/>
    </row>
    <row r="22" spans="1:7" s="200" customFormat="1" ht="24.75" customHeight="1">
      <c r="B22" s="199" t="s">
        <v>5</v>
      </c>
      <c r="D22" s="232" t="s">
        <v>6</v>
      </c>
      <c r="E22" s="203"/>
    </row>
    <row r="23" spans="1:7" s="200" customFormat="1" ht="14.25" customHeight="1">
      <c r="B23" s="201"/>
      <c r="E23" s="203"/>
    </row>
    <row r="24" spans="1:7" s="155" customFormat="1" ht="22.5" customHeight="1">
      <c r="A24" s="202"/>
      <c r="B24" s="199" t="s">
        <v>7</v>
      </c>
      <c r="C24" s="200"/>
      <c r="D24" s="232" t="s">
        <v>8</v>
      </c>
      <c r="E24" s="202"/>
      <c r="G24"/>
    </row>
    <row r="25" spans="1:7" s="205" customFormat="1" ht="14.25" customHeight="1">
      <c r="A25" s="203"/>
      <c r="B25" s="204"/>
      <c r="C25" s="200"/>
      <c r="E25" s="203"/>
      <c r="F25" s="206"/>
    </row>
    <row r="26" spans="1:7" s="155" customFormat="1" ht="22.5" customHeight="1">
      <c r="A26" s="202"/>
      <c r="B26" s="199" t="s">
        <v>9</v>
      </c>
      <c r="C26" s="200"/>
      <c r="D26" s="232" t="s">
        <v>10</v>
      </c>
      <c r="E26" s="202"/>
      <c r="F26" s="207"/>
    </row>
    <row r="27" spans="1:7" s="205" customFormat="1" ht="14.25" customHeight="1">
      <c r="A27" s="203"/>
      <c r="B27" s="204"/>
      <c r="C27" s="200"/>
      <c r="E27" s="203"/>
      <c r="F27" s="206"/>
    </row>
    <row r="28" spans="1:7" s="155" customFormat="1" ht="22.5" customHeight="1">
      <c r="A28" s="202"/>
      <c r="B28" s="199" t="s">
        <v>11</v>
      </c>
      <c r="C28" s="200"/>
      <c r="D28" s="232" t="s">
        <v>12</v>
      </c>
      <c r="E28" s="202"/>
      <c r="F28" s="207"/>
    </row>
    <row r="29" spans="1:7" s="205" customFormat="1" ht="14.25" customHeight="1">
      <c r="A29" s="203"/>
      <c r="B29" s="204"/>
      <c r="C29" s="200"/>
      <c r="E29" s="203"/>
      <c r="F29" s="206"/>
    </row>
    <row r="30" spans="1:7" s="155" customFormat="1" ht="22.5" customHeight="1">
      <c r="A30" s="202"/>
      <c r="B30" s="199" t="s">
        <v>13</v>
      </c>
      <c r="C30" s="200"/>
      <c r="E30" s="202"/>
      <c r="F30" s="207"/>
    </row>
    <row r="31" spans="1:7" s="205" customFormat="1" ht="14.25" customHeight="1">
      <c r="A31" s="203"/>
      <c r="B31" s="204"/>
      <c r="C31" s="200"/>
      <c r="E31" s="203"/>
      <c r="F31" s="206"/>
    </row>
    <row r="32" spans="1:7" s="155" customFormat="1" ht="22.5" customHeight="1">
      <c r="A32" s="202"/>
      <c r="B32" s="199" t="s">
        <v>14</v>
      </c>
      <c r="C32" s="200"/>
      <c r="D32" s="200"/>
      <c r="F32" s="207"/>
    </row>
    <row r="33" spans="1:13" s="205" customFormat="1" ht="14.25" customHeight="1">
      <c r="A33" s="203"/>
      <c r="B33" s="204"/>
      <c r="C33" s="200"/>
      <c r="F33" s="206"/>
    </row>
    <row r="34" spans="1:13" s="205" customFormat="1" ht="26.25" customHeight="1">
      <c r="A34" s="203"/>
      <c r="B34" s="199" t="s">
        <v>15</v>
      </c>
      <c r="C34" s="200"/>
      <c r="D34" s="155"/>
      <c r="F34" s="206"/>
    </row>
    <row r="35" spans="1:13" s="205" customFormat="1" ht="14.25" customHeight="1">
      <c r="A35" s="203"/>
      <c r="B35" s="204"/>
      <c r="C35" s="200"/>
      <c r="F35" s="206"/>
    </row>
    <row r="36" spans="1:13" s="155" customFormat="1" ht="22.5" customHeight="1">
      <c r="A36" s="202"/>
      <c r="B36" s="199" t="s">
        <v>16</v>
      </c>
      <c r="C36" s="200"/>
      <c r="E36" s="202"/>
      <c r="F36" s="207"/>
      <c r="M36"/>
    </row>
    <row r="37" spans="1:13" s="205" customFormat="1" ht="14.25" customHeight="1">
      <c r="A37" s="203"/>
      <c r="B37" s="204"/>
      <c r="C37" s="203"/>
      <c r="E37" s="203"/>
      <c r="F37" s="206"/>
    </row>
    <row r="38" spans="1:13" s="155" customFormat="1" ht="22.5" customHeight="1">
      <c r="A38" s="202"/>
      <c r="B38" s="199" t="s">
        <v>17</v>
      </c>
      <c r="C38" s="202"/>
      <c r="D38" s="205"/>
      <c r="E38" s="202"/>
      <c r="F38" s="207"/>
    </row>
    <row r="39" spans="1:13" ht="16.5">
      <c r="D39" s="205"/>
      <c r="E39" s="205"/>
      <c r="F39" s="205"/>
    </row>
    <row r="40" spans="1:13" ht="16.5">
      <c r="D40" s="205"/>
      <c r="E40" s="205"/>
      <c r="F40" s="205"/>
    </row>
    <row r="41" spans="1:13" ht="16.5" customHeight="1">
      <c r="B41" s="845"/>
      <c r="C41" s="845"/>
      <c r="D41" s="205"/>
      <c r="E41" s="205"/>
      <c r="F41" s="205"/>
    </row>
    <row r="42" spans="1:13" ht="16.5">
      <c r="C42" s="224"/>
      <c r="D42" s="205"/>
      <c r="E42" s="205"/>
      <c r="F42" s="205"/>
    </row>
    <row r="43" spans="1:13" ht="16.5">
      <c r="D43" s="205"/>
      <c r="E43" s="205"/>
      <c r="F43" s="205"/>
    </row>
    <row r="44" spans="1:13" ht="16.5">
      <c r="D44" s="205"/>
      <c r="E44" s="205"/>
      <c r="F44" s="205"/>
    </row>
    <row r="45" spans="1:13" ht="16.5">
      <c r="D45" s="205"/>
      <c r="E45" s="205"/>
      <c r="F45" s="205"/>
    </row>
    <row r="46" spans="1:13" ht="16.5">
      <c r="D46" s="205"/>
      <c r="E46" s="205"/>
      <c r="F46" s="205"/>
    </row>
    <row r="47" spans="1:13" ht="16.5">
      <c r="D47" s="205"/>
      <c r="E47" s="205"/>
      <c r="F47" s="205"/>
    </row>
    <row r="48" spans="1:13" ht="16.5">
      <c r="D48" s="205"/>
      <c r="E48" s="205"/>
      <c r="F48" s="205"/>
    </row>
    <row r="49" spans="4:6" ht="16.5">
      <c r="D49" s="205"/>
      <c r="E49" s="205"/>
      <c r="F49" s="205"/>
    </row>
    <row r="50" spans="4:6" ht="16.5">
      <c r="D50" s="205"/>
      <c r="E50" s="205"/>
      <c r="F50" s="205"/>
    </row>
    <row r="51" spans="4:6" ht="16.5">
      <c r="D51" s="205"/>
      <c r="E51" s="205"/>
      <c r="F51" s="205"/>
    </row>
    <row r="52" spans="4:6" ht="16.5">
      <c r="D52" s="205"/>
      <c r="E52" s="205"/>
      <c r="F52" s="205"/>
    </row>
  </sheetData>
  <sheetProtection algorithmName="SHA-512" hashValue="/fHrSl+6ZpegmZyBjJqnY/Bry73sXZMFJi02e8yf7eFESbqKMgtNAJFRpktXkL7XA8bwIzzn6B1tY5ItiLP27g==" saltValue="kdY4j1KXho55/zDUbYU1Sg==" spinCount="100000" sheet="1" objects="1" scenarios="1"/>
  <hyperlinks>
    <hyperlink ref="B24" location="CUSTOMERS!A1" display="CUSTOMERS" xr:uid="{5FE58DD2-5952-4CC7-80F9-5C35C6E5705E}"/>
    <hyperlink ref="B26" location="EMPLOYEES!A1" display="EMPLOYEES" xr:uid="{0C46551D-C253-48DA-95AA-1E39B794840C}"/>
    <hyperlink ref="B30" location="SUPPLIERS!A1" display="SUPPLIERS" xr:uid="{4AD4AB16-1C93-49BA-86E0-38A3B388917A}"/>
    <hyperlink ref="B32" location="LENDING!A1" display="LENDING " xr:uid="{A12E3D58-23FD-4F67-A18C-E2E4DDE4FF3D}"/>
    <hyperlink ref="B36" location="'ECONOMIC &amp; SOCIAL'!A1" display="ECONOMIC &amp; SOCIAL" xr:uid="{236C310D-7123-42D6-9A65-38F90110A57C}"/>
    <hyperlink ref="B38" location="GLOSSARY!A1" display="GLOSSARY" xr:uid="{AFDD46AC-40AA-41F6-A334-7AEC848D2A8E}"/>
    <hyperlink ref="B28" location="ENVIRONMENT!A1" display="ENVIRONMENT" xr:uid="{BB8E9382-DBD1-459E-9A1B-967A7368374E}"/>
    <hyperlink ref="B16" location="HOME!A1" display="HOME" xr:uid="{B44D2AC0-2E0B-4DB8-920F-DABA6428A787}"/>
    <hyperlink ref="B18" location="REFERENCES!A1" display="REFERENCES" xr:uid="{144DBCBF-857A-4DA4-B8A2-61790DDDE7DA}"/>
    <hyperlink ref="D18" location="GRI!A1" display="GRI" xr:uid="{5951010A-8938-449E-8F8E-1D87FA5003D6}"/>
    <hyperlink ref="D24" location="SASB!A1" display="SASB" xr:uid="{BC164062-FB5C-4A05-98FF-F5B619126409}"/>
    <hyperlink ref="D22" location="TCFD!A1" display="TCFD" xr:uid="{E52D8E00-0872-4A2D-871D-F497B585CAC9}"/>
    <hyperlink ref="B20" location="'SUSTAINABILITY STRATEGY'!A1" display="SUSTAINABILITY STRATEGY" xr:uid="{8B51A709-7476-45F6-894E-EEEB08C7773A}"/>
    <hyperlink ref="B22" location="RAP!A1" display="RAP" xr:uid="{8D7BE76C-D0AB-492F-97E4-8069E8200768}"/>
    <hyperlink ref="D26" location="PRB!A1" display="PRB" xr:uid="{7231AAA8-C820-4AB5-9F1B-E8D7211E68F9}"/>
    <hyperlink ref="D28" location="UNGP!A1" display="UNGP" xr:uid="{9097D871-0EEF-47CE-9CEC-0DA12F5B94B7}"/>
    <hyperlink ref="B34" location="'NATURAL CAPITAL'!A1" display="NATURAL CAPITAL" xr:uid="{E1BDE10B-FD10-474F-86A3-828F7F8EA79B}"/>
    <hyperlink ref="D20" location="ISSB!A1" display="ISSB" xr:uid="{A9420B86-C682-4304-A271-988700325BF4}"/>
  </hyperlinks>
  <pageMargins left="0.7" right="0.7" top="0.75" bottom="0.75" header="0.3" footer="0.3"/>
  <pageSetup paperSize="9" scale="5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pageSetUpPr fitToPage="1"/>
  </sheetPr>
  <dimension ref="A5:M33"/>
  <sheetViews>
    <sheetView showGridLines="0" zoomScale="85" zoomScaleNormal="85" zoomScaleSheetLayoutView="100" workbookViewId="0">
      <selection activeCell="H12" sqref="H12"/>
    </sheetView>
  </sheetViews>
  <sheetFormatPr defaultColWidth="8.625" defaultRowHeight="14.25"/>
  <cols>
    <col min="1" max="1" width="5.25" style="40" customWidth="1"/>
    <col min="2" max="2" width="56.375" customWidth="1"/>
    <col min="3" max="3" width="10.625" customWidth="1"/>
    <col min="4" max="4" width="8.5" customWidth="1"/>
    <col min="6" max="6" width="7" customWidth="1"/>
    <col min="7" max="7" width="10.125" customWidth="1"/>
    <col min="9" max="9" width="3" customWidth="1"/>
  </cols>
  <sheetData>
    <row r="5" spans="1:13" s="4" customFormat="1" ht="21" customHeight="1">
      <c r="A5" s="41"/>
      <c r="B5" s="5" t="s">
        <v>13</v>
      </c>
      <c r="C5" s="5"/>
      <c r="L5"/>
      <c r="M5"/>
    </row>
    <row r="6" spans="1:13" ht="20.25">
      <c r="A6" s="41"/>
    </row>
    <row r="7" spans="1:13" ht="20.25">
      <c r="A7" s="41"/>
    </row>
    <row r="8" spans="1:13" ht="20.25">
      <c r="A8" s="41"/>
    </row>
    <row r="9" spans="1:13" ht="20.25">
      <c r="A9" s="41"/>
    </row>
    <row r="10" spans="1:13" ht="20.25">
      <c r="A10" s="41"/>
    </row>
    <row r="11" spans="1:13" ht="12.4" customHeight="1">
      <c r="A11" s="41"/>
    </row>
    <row r="13" spans="1:13" ht="30" customHeight="1">
      <c r="B13" s="61" t="s">
        <v>523</v>
      </c>
      <c r="C13" s="78">
        <v>2024</v>
      </c>
      <c r="D13" s="78">
        <v>2023</v>
      </c>
      <c r="E13" s="78">
        <v>2022</v>
      </c>
    </row>
    <row r="14" spans="1:13" ht="15.75" customHeight="1">
      <c r="B14" s="423" t="s">
        <v>524</v>
      </c>
      <c r="C14" s="552">
        <v>4.8</v>
      </c>
      <c r="D14" s="823">
        <v>5.3</v>
      </c>
      <c r="E14" s="823">
        <v>5.5</v>
      </c>
      <c r="J14" s="752"/>
      <c r="K14" s="752"/>
    </row>
    <row r="15" spans="1:13" ht="15.75" customHeight="1">
      <c r="B15" s="627" t="s">
        <v>525</v>
      </c>
      <c r="C15" s="514">
        <v>92</v>
      </c>
      <c r="D15" s="515">
        <v>92</v>
      </c>
      <c r="E15" s="515">
        <v>94</v>
      </c>
      <c r="J15" s="752"/>
      <c r="K15" s="752"/>
    </row>
    <row r="16" spans="1:13" ht="15.75" customHeight="1">
      <c r="B16" s="627" t="s">
        <v>526</v>
      </c>
      <c r="C16" s="514">
        <v>8</v>
      </c>
      <c r="D16" s="515">
        <v>8</v>
      </c>
      <c r="E16" s="515">
        <v>6</v>
      </c>
      <c r="J16" s="752"/>
      <c r="K16" s="752"/>
    </row>
    <row r="17" spans="1:12" ht="15.75" customHeight="1">
      <c r="B17" s="423" t="s">
        <v>527</v>
      </c>
      <c r="C17" s="881">
        <v>0.6454280573385377</v>
      </c>
      <c r="D17" s="438" t="s">
        <v>81</v>
      </c>
      <c r="E17" s="438" t="s">
        <v>81</v>
      </c>
      <c r="J17" s="752"/>
      <c r="K17" s="752"/>
    </row>
    <row r="18" spans="1:12" ht="15.75" customHeight="1">
      <c r="B18" s="627" t="s">
        <v>528</v>
      </c>
      <c r="C18" s="514">
        <v>82</v>
      </c>
      <c r="D18" s="515" t="s">
        <v>81</v>
      </c>
      <c r="E18" s="515" t="s">
        <v>81</v>
      </c>
      <c r="J18" s="752"/>
      <c r="K18" s="752"/>
    </row>
    <row r="19" spans="1:12" ht="15.75" customHeight="1">
      <c r="B19" s="627" t="s">
        <v>529</v>
      </c>
      <c r="C19" s="514">
        <v>18</v>
      </c>
      <c r="D19" s="515" t="s">
        <v>81</v>
      </c>
      <c r="E19" s="515" t="s">
        <v>81</v>
      </c>
      <c r="J19" s="752"/>
      <c r="K19" s="752"/>
    </row>
    <row r="20" spans="1:12" ht="35.25" customHeight="1">
      <c r="B20" s="1115" t="s">
        <v>1696</v>
      </c>
      <c r="C20" s="1115"/>
      <c r="D20" s="1115"/>
      <c r="E20" s="1115"/>
      <c r="K20" s="753"/>
      <c r="L20" s="753"/>
    </row>
    <row r="21" spans="1:12" ht="22.9" customHeight="1">
      <c r="B21" s="1115" t="s">
        <v>530</v>
      </c>
      <c r="C21" s="1115"/>
      <c r="D21" s="1115"/>
      <c r="E21" s="1115"/>
      <c r="K21" s="753"/>
      <c r="L21" s="753"/>
    </row>
    <row r="22" spans="1:12" ht="31.5" customHeight="1">
      <c r="B22" s="1115" t="s">
        <v>1697</v>
      </c>
      <c r="C22" s="1115"/>
      <c r="D22" s="1115"/>
      <c r="E22" s="1115"/>
    </row>
    <row r="23" spans="1:12" ht="15" customHeight="1">
      <c r="B23" s="835"/>
      <c r="C23" s="835"/>
      <c r="D23" s="835"/>
      <c r="E23" s="835"/>
    </row>
    <row r="24" spans="1:12">
      <c r="A24" s="874"/>
    </row>
    <row r="25" spans="1:12" s="26" customFormat="1" ht="32.25" customHeight="1">
      <c r="A25" s="236"/>
      <c r="B25" s="47" t="s">
        <v>531</v>
      </c>
      <c r="C25" s="47">
        <v>2024</v>
      </c>
      <c r="D25" s="78">
        <v>2023</v>
      </c>
      <c r="E25" s="78">
        <v>2022</v>
      </c>
      <c r="F25"/>
      <c r="G25"/>
      <c r="H25"/>
      <c r="I25"/>
    </row>
    <row r="26" spans="1:12" s="69" customFormat="1">
      <c r="A26" s="40"/>
      <c r="B26" s="451" t="s">
        <v>532</v>
      </c>
      <c r="C26" s="553">
        <v>37.9</v>
      </c>
      <c r="D26" s="554">
        <v>27.9</v>
      </c>
      <c r="E26" s="554">
        <v>20.7</v>
      </c>
      <c r="F26" s="335"/>
      <c r="G26"/>
      <c r="H26" s="335"/>
      <c r="I26"/>
    </row>
    <row r="27" spans="1:12" s="69" customFormat="1" ht="15" customHeight="1">
      <c r="A27" s="40"/>
      <c r="B27" s="451" t="s">
        <v>533</v>
      </c>
      <c r="C27" s="553">
        <v>21.1</v>
      </c>
      <c r="D27" s="554">
        <v>6.3</v>
      </c>
      <c r="E27" s="554">
        <v>8.8000000000000007</v>
      </c>
      <c r="F27" s="335"/>
      <c r="G27"/>
      <c r="H27" s="335"/>
      <c r="I27"/>
    </row>
    <row r="28" spans="1:12" s="69" customFormat="1" ht="15" customHeight="1">
      <c r="A28" s="40"/>
      <c r="B28" s="497" t="s">
        <v>534</v>
      </c>
      <c r="C28" s="550">
        <v>17.100000000000001</v>
      </c>
      <c r="D28" s="551">
        <v>5.2</v>
      </c>
      <c r="E28" s="551">
        <v>1.3</v>
      </c>
      <c r="F28" s="335"/>
      <c r="G28"/>
      <c r="H28" s="335"/>
      <c r="I28"/>
    </row>
    <row r="29" spans="1:12" s="69" customFormat="1" ht="15" customHeight="1">
      <c r="A29" s="40"/>
      <c r="B29" s="496" t="s">
        <v>535</v>
      </c>
      <c r="C29" s="881">
        <v>4</v>
      </c>
      <c r="D29" s="438">
        <v>1.1000000000000001</v>
      </c>
      <c r="E29" s="438">
        <v>7.5</v>
      </c>
      <c r="F29" s="335"/>
      <c r="G29"/>
      <c r="H29" s="335"/>
      <c r="I29"/>
    </row>
    <row r="30" spans="1:12" s="69" customFormat="1" ht="15" customHeight="1">
      <c r="A30" s="40"/>
      <c r="B30" s="450" t="s">
        <v>1763</v>
      </c>
      <c r="C30" s="552">
        <v>39</v>
      </c>
      <c r="D30" s="438">
        <v>68</v>
      </c>
      <c r="E30" s="438">
        <v>38</v>
      </c>
      <c r="F30" s="335"/>
      <c r="G30"/>
      <c r="H30" s="335"/>
      <c r="I30"/>
    </row>
    <row r="31" spans="1:12" ht="20.25" customHeight="1">
      <c r="B31" s="1115" t="s">
        <v>1393</v>
      </c>
      <c r="C31" s="1115"/>
      <c r="D31" s="1115"/>
      <c r="E31" s="1115"/>
    </row>
    <row r="32" spans="1:12" ht="13.5" customHeight="1">
      <c r="B32" s="1115" t="s">
        <v>1394</v>
      </c>
      <c r="C32" s="1115"/>
      <c r="D32" s="1115"/>
      <c r="E32" s="1115"/>
    </row>
    <row r="33" spans="2:6" ht="13.9" customHeight="1">
      <c r="B33" s="1115"/>
      <c r="C33" s="1115"/>
      <c r="D33" s="1115"/>
      <c r="E33" s="1115"/>
      <c r="F33" t="s">
        <v>18</v>
      </c>
    </row>
  </sheetData>
  <sheetProtection algorithmName="SHA-512" hashValue="FX27HzTLo1CSB5wDBXK66rJMf/7skEpoFfbSUgoBTHo31l6cQfMBQzk0BRSx5yGGZx/5cJEapF/blNOdUozfDw==" saltValue="XeIHJbLEsoLcZdjsF4oBLQ==" spinCount="100000" sheet="1" objects="1" scenarios="1"/>
  <mergeCells count="6">
    <mergeCell ref="B33:E33"/>
    <mergeCell ref="B31:E31"/>
    <mergeCell ref="B20:E20"/>
    <mergeCell ref="B32:E32"/>
    <mergeCell ref="B21:E21"/>
    <mergeCell ref="B22:E22"/>
  </mergeCells>
  <hyperlinks>
    <hyperlink ref="B31:E31" location="GLOSSARY!B99" display="1. Refer to this link in the 'Glossary' for the definition of spend with diverse suppliers. " xr:uid="{907EBA8A-B8C3-4AE3-A28E-33A4AD5E01E7}"/>
    <hyperlink ref="B32:E32" location="GLOSSARY!B100" display="2. Refer to this link in the 'Glossary' for the definition of spend with Indigenous Australian suppliers. " xr:uid="{61F05F09-5790-496B-9E48-46567ADB5EC1}"/>
  </hyperlinks>
  <pageMargins left="0.25" right="0.25" top="0.75" bottom="0.75" header="0.3" footer="0.3"/>
  <pageSetup paperSize="9" scale="8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 id="{461E660F-FCEF-4026-B53A-E97E651D6B23}">
            <xm:f>#REF!=COVER!$B$42</xm:f>
            <x14:dxf>
              <fill>
                <patternFill>
                  <bgColor rgb="FFFFFF00"/>
                </patternFill>
              </fill>
            </x14:dxf>
          </x14:cfRule>
          <xm:sqref>A1:A1048576</xm:sqref>
        </x14:conditionalFormatting>
        <x14:conditionalFormatting xmlns:xm="http://schemas.microsoft.com/office/excel/2006/main">
          <x14:cfRule type="expression" priority="62" id="{4EDE8B72-5FB7-48D7-9726-C393BF8CFC52}">
            <xm:f>#REF!=COVER!$B$42</xm:f>
            <x14:dxf>
              <fill>
                <patternFill>
                  <bgColor rgb="FFFFFF00"/>
                </patternFill>
              </fill>
            </x14:dxf>
          </x14:cfRule>
          <xm:sqref>B1:XFD14 B15:B16 F15:XFD16 B17:XFD17 B18:B19 F18:XFD19 B20:XFD1048576</xm:sqref>
        </x14:conditionalFormatting>
        <x14:conditionalFormatting xmlns:xm="http://schemas.microsoft.com/office/excel/2006/main">
          <x14:cfRule type="expression" priority="2" id="{56A2D318-27B8-41C6-8043-DDFF0D9C1584}">
            <xm:f>#REF!=COVER!$B$42</xm:f>
            <x14:dxf>
              <fill>
                <patternFill>
                  <bgColor rgb="FFFFFF00"/>
                </patternFill>
              </fill>
            </x14:dxf>
          </x14:cfRule>
          <xm:sqref>C15:E16</xm:sqref>
        </x14:conditionalFormatting>
        <x14:conditionalFormatting xmlns:xm="http://schemas.microsoft.com/office/excel/2006/main">
          <x14:cfRule type="expression" priority="1" id="{1155AF2F-5DF7-4A27-A69D-9F2D3DD4CD44}">
            <xm:f>#REF!=COVER!$B$42</xm:f>
            <x14:dxf>
              <fill>
                <patternFill>
                  <bgColor rgb="FFFFFF00"/>
                </patternFill>
              </fill>
            </x14:dxf>
          </x14:cfRule>
          <xm:sqref>C18:E19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9421-F544-4F7F-9F56-1B52AA6430E9}">
  <sheetPr codeName="Sheet10">
    <tabColor theme="4"/>
  </sheetPr>
  <dimension ref="A1:P452"/>
  <sheetViews>
    <sheetView showGridLines="0" zoomScale="85" zoomScaleNormal="85" zoomScaleSheetLayoutView="100" zoomScalePageLayoutView="30" workbookViewId="0"/>
  </sheetViews>
  <sheetFormatPr defaultColWidth="8.625" defaultRowHeight="14.25"/>
  <cols>
    <col min="1" max="1" width="5.25" style="40" customWidth="1"/>
    <col min="2" max="2" width="35.75" style="40" customWidth="1"/>
    <col min="3" max="3" width="64.625" style="40" customWidth="1"/>
    <col min="4" max="4" width="26.375" style="40" customWidth="1"/>
    <col min="5" max="5" width="24.25" style="40" customWidth="1"/>
    <col min="6" max="6" width="27.625" style="40" customWidth="1"/>
    <col min="7" max="7" width="29.875" style="40" customWidth="1"/>
    <col min="8" max="8" width="31.125" style="40" customWidth="1"/>
    <col min="9" max="9" width="31.125" customWidth="1"/>
    <col min="10" max="10" width="24.25" customWidth="1"/>
    <col min="11" max="11" width="34.625" customWidth="1"/>
    <col min="12" max="12" width="8.5" customWidth="1"/>
    <col min="13" max="13" width="20.375" customWidth="1"/>
    <col min="14" max="14" width="23.5" customWidth="1"/>
    <col min="15" max="15" width="20.375" customWidth="1"/>
    <col min="16" max="16" width="17" customWidth="1"/>
    <col min="17" max="17" width="23.625" customWidth="1"/>
  </cols>
  <sheetData>
    <row r="1" spans="1:9">
      <c r="B1"/>
      <c r="C1"/>
      <c r="D1"/>
      <c r="E1"/>
      <c r="F1"/>
      <c r="G1"/>
      <c r="H1"/>
    </row>
    <row r="2" spans="1:9">
      <c r="B2"/>
      <c r="C2"/>
      <c r="D2"/>
      <c r="E2"/>
      <c r="F2"/>
      <c r="G2"/>
      <c r="H2"/>
    </row>
    <row r="3" spans="1:9">
      <c r="B3"/>
      <c r="C3"/>
      <c r="D3"/>
      <c r="E3"/>
      <c r="F3"/>
      <c r="G3"/>
      <c r="H3"/>
    </row>
    <row r="4" spans="1:9">
      <c r="B4"/>
      <c r="C4"/>
      <c r="D4"/>
      <c r="E4"/>
      <c r="F4"/>
      <c r="G4"/>
      <c r="H4"/>
    </row>
    <row r="5" spans="1:9" s="4" customFormat="1" ht="21" customHeight="1">
      <c r="A5" s="41"/>
      <c r="B5" s="5" t="s">
        <v>536</v>
      </c>
    </row>
    <row r="6" spans="1:9" ht="14.25" customHeight="1">
      <c r="A6" s="41"/>
      <c r="B6"/>
      <c r="C6"/>
      <c r="D6"/>
      <c r="E6"/>
      <c r="F6"/>
      <c r="G6"/>
      <c r="H6"/>
    </row>
    <row r="7" spans="1:9" ht="14.25" customHeight="1">
      <c r="A7" s="41"/>
      <c r="B7"/>
      <c r="C7"/>
      <c r="D7"/>
      <c r="E7"/>
      <c r="F7"/>
      <c r="G7"/>
      <c r="H7"/>
    </row>
    <row r="8" spans="1:9" ht="14.25" customHeight="1">
      <c r="A8" s="41"/>
      <c r="B8"/>
      <c r="C8"/>
      <c r="D8"/>
      <c r="E8"/>
      <c r="F8"/>
      <c r="G8"/>
      <c r="H8"/>
    </row>
    <row r="9" spans="1:9" ht="14.25" customHeight="1">
      <c r="A9" s="41"/>
      <c r="B9"/>
      <c r="C9"/>
      <c r="D9"/>
      <c r="E9"/>
      <c r="F9"/>
      <c r="G9"/>
      <c r="H9" s="5"/>
      <c r="I9" s="5"/>
    </row>
    <row r="10" spans="1:9" ht="14.25" customHeight="1">
      <c r="A10" s="41"/>
      <c r="B10"/>
      <c r="C10"/>
      <c r="D10"/>
      <c r="E10"/>
      <c r="F10"/>
      <c r="G10"/>
      <c r="H10"/>
    </row>
    <row r="11" spans="1:9" ht="14.25" customHeight="1">
      <c r="B11"/>
      <c r="C11"/>
      <c r="D11"/>
      <c r="E11"/>
      <c r="F11"/>
      <c r="G11"/>
      <c r="H11"/>
    </row>
    <row r="12" spans="1:9" ht="14.25" customHeight="1">
      <c r="A12" s="41"/>
      <c r="B12"/>
      <c r="C12"/>
      <c r="D12"/>
      <c r="E12"/>
      <c r="F12"/>
      <c r="G12"/>
      <c r="H12"/>
    </row>
    <row r="13" spans="1:9" ht="14.25" customHeight="1">
      <c r="B13" t="s">
        <v>18</v>
      </c>
      <c r="C13"/>
      <c r="D13"/>
      <c r="E13"/>
      <c r="F13"/>
      <c r="G13"/>
      <c r="H13"/>
    </row>
    <row r="14" spans="1:9" ht="14.25" customHeight="1">
      <c r="B14"/>
      <c r="C14"/>
      <c r="D14"/>
      <c r="E14"/>
      <c r="F14"/>
      <c r="G14"/>
      <c r="H14"/>
    </row>
    <row r="15" spans="1:9" ht="14.25" customHeight="1">
      <c r="C15"/>
      <c r="D15"/>
      <c r="E15"/>
      <c r="F15"/>
      <c r="G15"/>
      <c r="H15"/>
    </row>
    <row r="16" spans="1:9" ht="14.25" customHeight="1">
      <c r="C16"/>
      <c r="D16"/>
      <c r="E16"/>
      <c r="F16"/>
      <c r="G16"/>
      <c r="H16"/>
    </row>
    <row r="17" spans="1:9" s="40" customFormat="1" ht="14.25" customHeight="1"/>
    <row r="18" spans="1:9" ht="14.25" customHeight="1">
      <c r="C18"/>
      <c r="D18"/>
      <c r="E18"/>
      <c r="F18"/>
      <c r="G18"/>
      <c r="H18"/>
    </row>
    <row r="19" spans="1:9" ht="14.25" customHeight="1">
      <c r="C19"/>
      <c r="D19"/>
      <c r="E19"/>
      <c r="F19"/>
      <c r="G19"/>
      <c r="H19"/>
    </row>
    <row r="20" spans="1:9" ht="14.25" customHeight="1">
      <c r="C20"/>
      <c r="D20"/>
      <c r="E20"/>
      <c r="F20"/>
      <c r="G20"/>
      <c r="H20"/>
    </row>
    <row r="21" spans="1:9" ht="14.25" customHeight="1">
      <c r="C21"/>
      <c r="D21"/>
      <c r="E21"/>
      <c r="F21"/>
      <c r="G21"/>
      <c r="H21"/>
    </row>
    <row r="22" spans="1:9" ht="14.25" customHeight="1">
      <c r="C22"/>
      <c r="D22"/>
      <c r="E22"/>
      <c r="F22"/>
      <c r="G22"/>
      <c r="H22"/>
    </row>
    <row r="23" spans="1:9" ht="14.25" customHeight="1">
      <c r="C23"/>
      <c r="D23"/>
      <c r="E23"/>
      <c r="F23"/>
      <c r="G23"/>
      <c r="H23"/>
    </row>
    <row r="24" spans="1:9" ht="14.25" customHeight="1">
      <c r="A24" s="874"/>
      <c r="C24"/>
      <c r="D24"/>
      <c r="E24"/>
      <c r="G24"/>
      <c r="H24"/>
    </row>
    <row r="25" spans="1:9" ht="14.25" customHeight="1">
      <c r="A25" s="236"/>
      <c r="C25"/>
      <c r="D25"/>
      <c r="E25"/>
      <c r="F25"/>
      <c r="G25"/>
      <c r="H25"/>
    </row>
    <row r="26" spans="1:9" ht="14.25" customHeight="1">
      <c r="C26"/>
      <c r="D26"/>
      <c r="E26"/>
      <c r="F26"/>
      <c r="G26"/>
      <c r="H26"/>
    </row>
    <row r="27" spans="1:9" ht="14.65" customHeight="1">
      <c r="C27"/>
      <c r="D27"/>
      <c r="E27"/>
      <c r="F27"/>
      <c r="G27"/>
      <c r="H27"/>
    </row>
    <row r="28" spans="1:9" ht="14.65" customHeight="1">
      <c r="C28"/>
      <c r="D28"/>
      <c r="E28"/>
      <c r="F28"/>
      <c r="G28"/>
      <c r="H28"/>
    </row>
    <row r="29" spans="1:9">
      <c r="C29"/>
      <c r="D29"/>
      <c r="E29"/>
      <c r="F29"/>
      <c r="G29"/>
      <c r="H29"/>
    </row>
    <row r="30" spans="1:9" s="198" customFormat="1" ht="14.25" customHeight="1">
      <c r="A30" s="1029"/>
      <c r="B30" s="43" t="s">
        <v>1842</v>
      </c>
    </row>
    <row r="31" spans="1:9" ht="14.25" customHeight="1">
      <c r="B31"/>
      <c r="C31"/>
      <c r="D31"/>
      <c r="E31"/>
      <c r="F31"/>
      <c r="G31"/>
      <c r="H31"/>
    </row>
    <row r="32" spans="1:9" ht="21.75" customHeight="1">
      <c r="B32" s="1182" t="s">
        <v>537</v>
      </c>
      <c r="C32" s="1182" t="s">
        <v>538</v>
      </c>
      <c r="D32" s="1136" t="s">
        <v>539</v>
      </c>
      <c r="E32" s="1136"/>
      <c r="F32" s="1136"/>
      <c r="G32" s="1136"/>
      <c r="H32" s="61" t="s">
        <v>540</v>
      </c>
      <c r="I32" s="61"/>
    </row>
    <row r="33" spans="1:9" ht="22.5" customHeight="1">
      <c r="B33" s="1182"/>
      <c r="C33" s="1182"/>
      <c r="D33" s="48" t="s">
        <v>1817</v>
      </c>
      <c r="E33" s="48" t="s">
        <v>541</v>
      </c>
      <c r="F33" s="48" t="s">
        <v>1815</v>
      </c>
      <c r="G33" s="48" t="s">
        <v>541</v>
      </c>
      <c r="H33" s="48" t="s">
        <v>1923</v>
      </c>
      <c r="I33" s="48" t="s">
        <v>1816</v>
      </c>
    </row>
    <row r="34" spans="1:9" s="138" customFormat="1" ht="14.25" customHeight="1">
      <c r="A34" s="267"/>
      <c r="B34" s="1183" t="s">
        <v>542</v>
      </c>
      <c r="C34" s="565" t="s">
        <v>543</v>
      </c>
      <c r="D34" s="882">
        <v>10208</v>
      </c>
      <c r="E34" s="1074">
        <v>1.25817325765559</v>
      </c>
      <c r="F34" s="882">
        <v>11748.395073822683</v>
      </c>
      <c r="G34" s="1074">
        <v>0.93811450290618503</v>
      </c>
      <c r="H34" s="567">
        <v>9243</v>
      </c>
      <c r="I34" s="567">
        <v>10824.578546885374</v>
      </c>
    </row>
    <row r="35" spans="1:9" s="138" customFormat="1" ht="14.25" customHeight="1">
      <c r="A35" s="267"/>
      <c r="B35" s="1183"/>
      <c r="C35" s="259" t="s">
        <v>544</v>
      </c>
      <c r="D35" s="883">
        <v>22087</v>
      </c>
      <c r="E35" s="1075">
        <v>2.7223033642083698</v>
      </c>
      <c r="F35" s="883">
        <v>25413.620412264281</v>
      </c>
      <c r="G35" s="1075">
        <v>2.02928874372118</v>
      </c>
      <c r="H35" s="337">
        <v>20723</v>
      </c>
      <c r="I35" s="337">
        <v>24102.90913685846</v>
      </c>
    </row>
    <row r="36" spans="1:9" s="138" customFormat="1" ht="14.25" customHeight="1">
      <c r="A36" s="267"/>
      <c r="B36" s="1183"/>
      <c r="C36" s="569" t="s">
        <v>545</v>
      </c>
      <c r="D36" s="566">
        <v>6839.8647356844267</v>
      </c>
      <c r="E36" s="1074">
        <v>0.84303829314456102</v>
      </c>
      <c r="F36" s="566">
        <v>7189.2490977886637</v>
      </c>
      <c r="G36" s="1074">
        <v>0.57406469575305896</v>
      </c>
      <c r="H36" s="567">
        <v>6756.8802230561068</v>
      </c>
      <c r="I36" s="567">
        <v>7132.186997382446</v>
      </c>
    </row>
    <row r="37" spans="1:9" s="138" customFormat="1" ht="14.25" customHeight="1">
      <c r="A37" s="267"/>
      <c r="B37" s="1183"/>
      <c r="C37" s="568" t="s">
        <v>546</v>
      </c>
      <c r="D37" s="566">
        <v>8530.7992828829665</v>
      </c>
      <c r="E37" s="1074">
        <v>1.05145214774205</v>
      </c>
      <c r="F37" s="566">
        <v>9868.80268114709</v>
      </c>
      <c r="G37" s="1074">
        <v>0.78802822541540096</v>
      </c>
      <c r="H37" s="567">
        <v>7725.1936327549711</v>
      </c>
      <c r="I37" s="567">
        <v>9079.0024804437126</v>
      </c>
    </row>
    <row r="38" spans="1:9" s="138" customFormat="1" ht="14.25" customHeight="1">
      <c r="A38" s="267"/>
      <c r="B38" s="1183"/>
      <c r="C38" s="260" t="s">
        <v>511</v>
      </c>
      <c r="D38" s="883">
        <v>8319</v>
      </c>
      <c r="E38" s="1075">
        <v>1.02534711309139</v>
      </c>
      <c r="F38" s="883">
        <v>13732.64732509219</v>
      </c>
      <c r="G38" s="1075">
        <v>1.0965579160399299</v>
      </c>
      <c r="H38" s="337">
        <v>7608</v>
      </c>
      <c r="I38" s="337">
        <v>12939.780923796921</v>
      </c>
    </row>
    <row r="39" spans="1:9" s="138" customFormat="1" ht="14.25" customHeight="1">
      <c r="A39" s="267"/>
      <c r="B39" s="1183"/>
      <c r="C39" s="565" t="s">
        <v>547</v>
      </c>
      <c r="D39" s="882">
        <v>37897</v>
      </c>
      <c r="E39" s="1074">
        <v>4.67094356831642</v>
      </c>
      <c r="F39" s="882">
        <v>162804.80037826207</v>
      </c>
      <c r="G39" s="1074">
        <v>13.000034763718499</v>
      </c>
      <c r="H39" s="567">
        <v>35016</v>
      </c>
      <c r="I39" s="567">
        <v>202121.83183275376</v>
      </c>
    </row>
    <row r="40" spans="1:9" s="138" customFormat="1" ht="14.25" customHeight="1">
      <c r="A40" s="267"/>
      <c r="B40" s="1183"/>
      <c r="C40" s="260" t="s">
        <v>548</v>
      </c>
      <c r="D40" s="883">
        <v>1021</v>
      </c>
      <c r="E40" s="1075">
        <v>0.125841976495529</v>
      </c>
      <c r="F40" s="883">
        <v>118876.50313754464</v>
      </c>
      <c r="G40" s="1075">
        <v>9.4923409493256905</v>
      </c>
      <c r="H40" s="337">
        <v>1213</v>
      </c>
      <c r="I40" s="337">
        <v>78978.785270822904</v>
      </c>
    </row>
    <row r="41" spans="1:9" s="138" customFormat="1" ht="14.25" customHeight="1">
      <c r="A41" s="267"/>
      <c r="B41" s="1183"/>
      <c r="C41" s="565" t="s">
        <v>513</v>
      </c>
      <c r="D41" s="882">
        <v>12740</v>
      </c>
      <c r="E41" s="1074">
        <v>1.57025149907252</v>
      </c>
      <c r="F41" s="882">
        <v>25371.163397016244</v>
      </c>
      <c r="G41" s="1074">
        <v>2.0258985324196401</v>
      </c>
      <c r="H41" s="567">
        <v>12075</v>
      </c>
      <c r="I41" s="567">
        <v>24671.009707298446</v>
      </c>
    </row>
    <row r="42" spans="1:9" s="138" customFormat="1" ht="14.25" customHeight="1">
      <c r="A42" s="267"/>
      <c r="B42" s="1183"/>
      <c r="C42" s="261" t="s">
        <v>549</v>
      </c>
      <c r="D42" s="560">
        <v>306.14845654759165</v>
      </c>
      <c r="E42" s="1075">
        <v>3.7733914665038698E-2</v>
      </c>
      <c r="F42" s="560">
        <v>805.14712780873253</v>
      </c>
      <c r="G42" s="1075">
        <v>6.4291351527121093E-2</v>
      </c>
      <c r="H42" s="337">
        <v>266.8497769313725</v>
      </c>
      <c r="I42" s="337">
        <v>643.99557295552597</v>
      </c>
    </row>
    <row r="43" spans="1:9" s="138" customFormat="1" ht="14.25" customHeight="1">
      <c r="A43" s="267"/>
      <c r="B43" s="1183"/>
      <c r="C43" s="570" t="s">
        <v>550</v>
      </c>
      <c r="D43" s="566">
        <v>1045.5072330032904</v>
      </c>
      <c r="E43" s="1074">
        <v>0.128862582410877</v>
      </c>
      <c r="F43" s="566">
        <v>2310.8505451080978</v>
      </c>
      <c r="G43" s="1074">
        <v>0.184522430237716</v>
      </c>
      <c r="H43" s="567">
        <v>1381.2555028232532</v>
      </c>
      <c r="I43" s="567">
        <v>2538.9590596891881</v>
      </c>
    </row>
    <row r="44" spans="1:9" s="138" customFormat="1" ht="14.25" customHeight="1">
      <c r="A44" s="267"/>
      <c r="B44" s="1183"/>
      <c r="C44" s="262" t="s">
        <v>551</v>
      </c>
      <c r="D44" s="566">
        <v>137.59790836789333</v>
      </c>
      <c r="E44" s="1075">
        <v>1.6959444417890698E-2</v>
      </c>
      <c r="F44" s="560">
        <v>330.57582851456425</v>
      </c>
      <c r="G44" s="1075">
        <v>2.6396624993547699E-2</v>
      </c>
      <c r="H44" s="337">
        <v>237.70219182553456</v>
      </c>
      <c r="I44" s="337">
        <v>681.59944974459017</v>
      </c>
    </row>
    <row r="45" spans="1:9" s="138" customFormat="1" ht="14.25" customHeight="1">
      <c r="A45" s="267"/>
      <c r="B45" s="1183"/>
      <c r="C45" s="571" t="s">
        <v>552</v>
      </c>
      <c r="D45" s="566">
        <v>2.2531570039077171</v>
      </c>
      <c r="E45" s="1074">
        <v>2.7770982441380199E-4</v>
      </c>
      <c r="F45" s="566">
        <v>2.2531570039077171</v>
      </c>
      <c r="G45" s="1074">
        <v>1.7991557565170599E-4</v>
      </c>
      <c r="H45" s="567">
        <v>2.2250857498872842</v>
      </c>
      <c r="I45" s="567">
        <v>2.2250857498872842</v>
      </c>
    </row>
    <row r="46" spans="1:9" s="138" customFormat="1" ht="14.25" customHeight="1">
      <c r="A46" s="267"/>
      <c r="B46" s="1183"/>
      <c r="C46" s="262" t="s">
        <v>553</v>
      </c>
      <c r="D46" s="566">
        <v>4.3091277217627262</v>
      </c>
      <c r="E46" s="1075">
        <v>5.3111571937149605E-4</v>
      </c>
      <c r="F46" s="560">
        <v>7.4391788641211694</v>
      </c>
      <c r="G46" s="1075">
        <v>5.9402169728656196E-4</v>
      </c>
      <c r="H46" s="337">
        <v>4.0633695564115628</v>
      </c>
      <c r="I46" s="337">
        <v>6.3724882564115619</v>
      </c>
    </row>
    <row r="47" spans="1:9" s="138" customFormat="1" ht="14.25" customHeight="1">
      <c r="A47" s="267"/>
      <c r="B47" s="1183"/>
      <c r="C47" s="571" t="s">
        <v>554</v>
      </c>
      <c r="D47" s="566">
        <v>181.26537545906467</v>
      </c>
      <c r="E47" s="1074">
        <v>2.2341619116525799E-2</v>
      </c>
      <c r="F47" s="566">
        <v>290.83620727013908</v>
      </c>
      <c r="G47" s="1074">
        <v>2.3223398795829801E-2</v>
      </c>
      <c r="H47" s="567">
        <v>102.7515984585002</v>
      </c>
      <c r="I47" s="567">
        <v>261.18048559778873</v>
      </c>
    </row>
    <row r="48" spans="1:9" s="138" customFormat="1" ht="14.25" customHeight="1">
      <c r="A48" s="267"/>
      <c r="B48" s="1183"/>
      <c r="C48" s="561" t="s">
        <v>514</v>
      </c>
      <c r="D48" s="882">
        <v>3044</v>
      </c>
      <c r="E48" s="1075">
        <v>0.37518411013946201</v>
      </c>
      <c r="F48" s="883">
        <v>7884.6789409489957</v>
      </c>
      <c r="G48" s="1075">
        <v>0.62959507394710801</v>
      </c>
      <c r="H48" s="337">
        <v>2695</v>
      </c>
      <c r="I48" s="337">
        <v>8079.5596766877443</v>
      </c>
    </row>
    <row r="49" spans="1:9" s="138" customFormat="1" ht="14.25" customHeight="1">
      <c r="A49" s="267"/>
      <c r="B49" s="1183"/>
      <c r="C49" s="568" t="s">
        <v>555</v>
      </c>
      <c r="D49" s="566">
        <f>SUM(D50:D52)</f>
        <v>114.40627830999999</v>
      </c>
      <c r="E49" s="1075">
        <v>4.4906857192205498E-3</v>
      </c>
      <c r="F49" s="560">
        <f>SUM(F50:F52)</f>
        <v>160.55607999999998</v>
      </c>
      <c r="G49" s="1074">
        <v>3.8712652278621901E-3</v>
      </c>
      <c r="H49" s="924">
        <v>138.10999999999999</v>
      </c>
      <c r="I49" s="924">
        <v>253.36</v>
      </c>
    </row>
    <row r="50" spans="1:9" s="138" customFormat="1" ht="14.25" customHeight="1">
      <c r="A50" s="267"/>
      <c r="B50" s="1183"/>
      <c r="C50" s="263" t="s">
        <v>556</v>
      </c>
      <c r="D50" s="566">
        <v>32.342829999999999</v>
      </c>
      <c r="E50" s="1075">
        <f>D50/$D$74</f>
        <v>3.9863718439362283E-5</v>
      </c>
      <c r="F50" s="560">
        <v>38.342829999999999</v>
      </c>
      <c r="G50" s="1075">
        <f>F50/$F$74</f>
        <v>3.0616919940782107E-5</v>
      </c>
      <c r="H50" s="925">
        <v>36.1</v>
      </c>
      <c r="I50" s="925">
        <v>42.8</v>
      </c>
    </row>
    <row r="51" spans="1:9" s="138" customFormat="1" ht="14.25" customHeight="1">
      <c r="A51" s="267"/>
      <c r="B51" s="1183"/>
      <c r="C51" s="572" t="s">
        <v>557</v>
      </c>
      <c r="D51" s="566">
        <v>57</v>
      </c>
      <c r="E51" s="1074">
        <f>D51/$D$74</f>
        <v>7.0254580413762498E-5</v>
      </c>
      <c r="F51" s="566">
        <v>97</v>
      </c>
      <c r="G51" s="1074">
        <f>F51/$F$74</f>
        <v>7.7454930537361596E-5</v>
      </c>
      <c r="H51" s="924">
        <v>41.5</v>
      </c>
      <c r="I51" s="924">
        <v>146</v>
      </c>
    </row>
    <row r="52" spans="1:9" s="138" customFormat="1" ht="14.25" customHeight="1">
      <c r="A52" s="267"/>
      <c r="B52" s="1183"/>
      <c r="C52" s="263" t="s">
        <v>558</v>
      </c>
      <c r="D52" s="566">
        <v>25.063448309999998</v>
      </c>
      <c r="E52" s="1075">
        <f>D52/$D$74</f>
        <v>3.0891614820018857E-5</v>
      </c>
      <c r="F52" s="560">
        <v>25.213249999999999</v>
      </c>
      <c r="G52" s="1075">
        <f>F52/$F$74</f>
        <v>2.0132892034753941E-5</v>
      </c>
      <c r="H52" s="925">
        <v>60.51</v>
      </c>
      <c r="I52" s="925">
        <v>64.56</v>
      </c>
    </row>
    <row r="53" spans="1:9" s="138" customFormat="1" ht="14.25" customHeight="1">
      <c r="A53" s="267"/>
      <c r="B53" s="1183"/>
      <c r="C53" s="571" t="s">
        <v>559</v>
      </c>
      <c r="D53" s="566">
        <v>1.029548690721946</v>
      </c>
      <c r="E53" s="1074">
        <v>1.26895633828437E-4</v>
      </c>
      <c r="F53" s="566">
        <v>4.4442220237019541</v>
      </c>
      <c r="G53" s="1074">
        <v>3.5487307912035601E-4</v>
      </c>
      <c r="H53" s="567">
        <v>0.94474940554293463</v>
      </c>
      <c r="I53" s="567">
        <v>4.7560038658102872</v>
      </c>
    </row>
    <row r="54" spans="1:9" s="138" customFormat="1" ht="14.25" customHeight="1">
      <c r="A54" s="267"/>
      <c r="B54" s="1183"/>
      <c r="C54" s="261" t="s">
        <v>560</v>
      </c>
      <c r="D54" s="566">
        <v>775.56197211364292</v>
      </c>
      <c r="E54" s="1075">
        <v>9.5590843746866994E-2</v>
      </c>
      <c r="F54" s="560">
        <v>1764.4372603582676</v>
      </c>
      <c r="G54" s="1075">
        <v>0.14089108963472799</v>
      </c>
      <c r="H54" s="337">
        <v>948.88757359240458</v>
      </c>
      <c r="I54" s="337">
        <v>2434.2518367450357</v>
      </c>
    </row>
    <row r="55" spans="1:9" s="138" customFormat="1" ht="14.25" customHeight="1">
      <c r="A55" s="267"/>
      <c r="B55" s="1183"/>
      <c r="C55" s="568" t="s">
        <v>561</v>
      </c>
      <c r="D55" s="566">
        <v>58.824863392243614</v>
      </c>
      <c r="E55" s="1074">
        <v>7.2503791149455699E-3</v>
      </c>
      <c r="F55" s="566">
        <v>1146.8341457657853</v>
      </c>
      <c r="G55" s="1074">
        <v>9.1575209874249303E-2</v>
      </c>
      <c r="H55" s="567">
        <v>64.208277187910767</v>
      </c>
      <c r="I55" s="567">
        <v>1697.0535164230153</v>
      </c>
    </row>
    <row r="56" spans="1:9" s="138" customFormat="1" ht="14.25" customHeight="1">
      <c r="A56" s="267"/>
      <c r="B56" s="1183"/>
      <c r="C56" s="562" t="s">
        <v>562</v>
      </c>
      <c r="D56" s="882">
        <v>68843</v>
      </c>
      <c r="E56" s="1075">
        <v>8.4851510165344806</v>
      </c>
      <c r="F56" s="883">
        <v>85543.057243844058</v>
      </c>
      <c r="G56" s="1075">
        <v>6.83065066497399</v>
      </c>
      <c r="H56" s="337">
        <v>63447</v>
      </c>
      <c r="I56" s="337">
        <v>80704.257007778171</v>
      </c>
    </row>
    <row r="57" spans="1:9" s="138" customFormat="1" ht="14.25" customHeight="1">
      <c r="A57" s="267"/>
      <c r="B57" s="1183"/>
      <c r="C57" s="565" t="s">
        <v>563</v>
      </c>
      <c r="D57" s="882">
        <v>15786</v>
      </c>
      <c r="E57" s="1074">
        <v>1.94568211651168</v>
      </c>
      <c r="F57" s="882">
        <v>25151.119176891239</v>
      </c>
      <c r="G57" s="1074">
        <v>2.00832790486729</v>
      </c>
      <c r="H57" s="567">
        <v>15007</v>
      </c>
      <c r="I57" s="567">
        <v>22954.329777160554</v>
      </c>
    </row>
    <row r="58" spans="1:9" s="138" customFormat="1" ht="14.25" customHeight="1">
      <c r="A58" s="267"/>
      <c r="B58" s="1183"/>
      <c r="C58" s="260" t="s">
        <v>564</v>
      </c>
      <c r="D58" s="882">
        <v>15012</v>
      </c>
      <c r="E58" s="1075">
        <v>1.85028379152878</v>
      </c>
      <c r="F58" s="883">
        <v>25922.435679493832</v>
      </c>
      <c r="G58" s="1075">
        <v>2.0699178661237601</v>
      </c>
      <c r="H58" s="337">
        <v>15281</v>
      </c>
      <c r="I58" s="337">
        <v>26424.054638011508</v>
      </c>
    </row>
    <row r="59" spans="1:9" s="138" customFormat="1" ht="14.25" customHeight="1">
      <c r="A59" s="267"/>
      <c r="B59" s="1183"/>
      <c r="C59" s="565" t="s">
        <v>565</v>
      </c>
      <c r="D59" s="882">
        <v>18232</v>
      </c>
      <c r="E59" s="1074">
        <v>2.24716054404161</v>
      </c>
      <c r="F59" s="882">
        <v>31827.071940100737</v>
      </c>
      <c r="G59" s="1074">
        <v>2.5414056630232098</v>
      </c>
      <c r="H59" s="567">
        <v>17509</v>
      </c>
      <c r="I59" s="567">
        <v>31005.726261309803</v>
      </c>
    </row>
    <row r="60" spans="1:9" s="138" customFormat="1" ht="14.25" customHeight="1">
      <c r="A60" s="267"/>
      <c r="B60" s="1183"/>
      <c r="C60" s="261" t="s">
        <v>566</v>
      </c>
      <c r="D60" s="566">
        <v>983.11009770877206</v>
      </c>
      <c r="E60" s="1075">
        <v>0.12117190774572401</v>
      </c>
      <c r="F60" s="560">
        <v>2972.1669644467556</v>
      </c>
      <c r="G60" s="1075">
        <v>0.23732883656754</v>
      </c>
      <c r="H60" s="337">
        <v>813.03989454837438</v>
      </c>
      <c r="I60" s="337">
        <v>2620.2809470973484</v>
      </c>
    </row>
    <row r="61" spans="1:9" s="138" customFormat="1" ht="14.25" customHeight="1">
      <c r="A61" s="267"/>
      <c r="B61" s="1183"/>
      <c r="C61" s="571" t="s">
        <v>567</v>
      </c>
      <c r="D61" s="566">
        <v>341.83212741896187</v>
      </c>
      <c r="E61" s="1074">
        <v>4.2132057339934997E-2</v>
      </c>
      <c r="F61" s="566">
        <v>487.703315923692</v>
      </c>
      <c r="G61" s="1074">
        <v>3.89433238249609E-2</v>
      </c>
      <c r="H61" s="567">
        <v>514.38186817847611</v>
      </c>
      <c r="I61" s="567">
        <v>664.21274532704172</v>
      </c>
    </row>
    <row r="62" spans="1:9" s="138" customFormat="1" ht="14.25" customHeight="1">
      <c r="A62" s="267"/>
      <c r="B62" s="1183"/>
      <c r="C62" s="561" t="s">
        <v>568</v>
      </c>
      <c r="D62" s="882">
        <v>11477</v>
      </c>
      <c r="E62" s="1075">
        <v>1.4145821393136</v>
      </c>
      <c r="F62" s="883">
        <v>20672.329719860401</v>
      </c>
      <c r="G62" s="1075">
        <v>1.6506946010243</v>
      </c>
      <c r="H62" s="337">
        <v>10063</v>
      </c>
      <c r="I62" s="337">
        <v>18262.37671715605</v>
      </c>
    </row>
    <row r="63" spans="1:9" s="138" customFormat="1" ht="14.25" customHeight="1">
      <c r="A63" s="267"/>
      <c r="B63" s="1183"/>
      <c r="C63" s="571" t="s">
        <v>1840</v>
      </c>
      <c r="D63" s="566">
        <v>320</v>
      </c>
      <c r="E63" s="1074">
        <f>D63/$D$74</f>
        <v>3.9441167951585965E-4</v>
      </c>
      <c r="F63" s="566">
        <v>386</v>
      </c>
      <c r="G63" s="1074">
        <f>F63/$F$74</f>
        <v>3.0822271327238742E-4</v>
      </c>
      <c r="H63" s="567">
        <v>243</v>
      </c>
      <c r="I63" s="567">
        <v>309.10000000000002</v>
      </c>
    </row>
    <row r="64" spans="1:9" s="138" customFormat="1" ht="14.25" customHeight="1">
      <c r="A64" s="267"/>
      <c r="B64" s="1183"/>
      <c r="C64" s="261" t="s">
        <v>569</v>
      </c>
      <c r="D64" s="566">
        <v>992.28696881372866</v>
      </c>
      <c r="E64" s="1075">
        <v>0.122302990603601</v>
      </c>
      <c r="F64" s="560">
        <v>1512.5124133178742</v>
      </c>
      <c r="G64" s="1075">
        <v>0.120774780031078</v>
      </c>
      <c r="H64" s="337">
        <v>867.86085271018351</v>
      </c>
      <c r="I64" s="337">
        <v>1377.4059048359006</v>
      </c>
    </row>
    <row r="65" spans="1:15" s="138" customFormat="1" ht="14.25" customHeight="1">
      <c r="A65" s="267"/>
      <c r="B65" s="1183"/>
      <c r="C65" s="571" t="s">
        <v>570</v>
      </c>
      <c r="D65" s="566">
        <v>82.341211878354073</v>
      </c>
      <c r="E65" s="1074">
        <v>1.01488548969728E-2</v>
      </c>
      <c r="F65" s="566">
        <v>105.35510809523547</v>
      </c>
      <c r="G65" s="1074">
        <v>8.4126516207826407E-3</v>
      </c>
      <c r="H65" s="567">
        <v>107.34410697179024</v>
      </c>
      <c r="I65" s="567">
        <v>134.63778884081279</v>
      </c>
    </row>
    <row r="66" spans="1:15" s="138" customFormat="1" ht="14.25" customHeight="1">
      <c r="A66" s="267"/>
      <c r="B66" s="1183"/>
      <c r="C66" s="261" t="s">
        <v>571</v>
      </c>
      <c r="D66" s="560">
        <v>1010.8226644911354</v>
      </c>
      <c r="E66" s="1075">
        <v>0.124587582748327</v>
      </c>
      <c r="F66" s="560">
        <v>1904.0950124842509</v>
      </c>
      <c r="G66" s="1075">
        <v>0.15204282243647699</v>
      </c>
      <c r="H66" s="337">
        <v>1095.769918459267</v>
      </c>
      <c r="I66" s="337">
        <v>2257.0451281114715</v>
      </c>
    </row>
    <row r="67" spans="1:15" s="138" customFormat="1" ht="14.25" customHeight="1">
      <c r="A67" s="267"/>
      <c r="B67" s="1183"/>
      <c r="C67" s="571" t="s">
        <v>572</v>
      </c>
      <c r="D67" s="566">
        <v>2320.8417008048104</v>
      </c>
      <c r="E67" s="1074">
        <v>0.28605221034527201</v>
      </c>
      <c r="F67" s="566">
        <v>3526.5213005325177</v>
      </c>
      <c r="G67" s="1074">
        <v>0.28159427360495498</v>
      </c>
      <c r="H67" s="567">
        <v>2165.48929859089</v>
      </c>
      <c r="I67" s="567">
        <v>2821.7349666055447</v>
      </c>
    </row>
    <row r="68" spans="1:15" s="138" customFormat="1" ht="14.25" customHeight="1">
      <c r="A68" s="267"/>
      <c r="B68" s="1183"/>
      <c r="C68" s="561" t="s">
        <v>573</v>
      </c>
      <c r="D68" s="883">
        <v>10028</v>
      </c>
      <c r="E68" s="1075">
        <v>1.2359876006828301</v>
      </c>
      <c r="F68" s="883">
        <v>23569.496188918019</v>
      </c>
      <c r="G68" s="1075">
        <v>1.8820346151180001</v>
      </c>
      <c r="H68" s="337">
        <v>9105</v>
      </c>
      <c r="I68" s="337">
        <v>18867.215648377969</v>
      </c>
    </row>
    <row r="69" spans="1:15" s="138" customFormat="1" ht="14.25" customHeight="1">
      <c r="A69" s="267"/>
      <c r="B69" s="1183"/>
      <c r="C69" s="573" t="s">
        <v>574</v>
      </c>
      <c r="D69" s="566">
        <v>6030.5979513266093</v>
      </c>
      <c r="E69" s="1074">
        <v>0.74329320827113499</v>
      </c>
      <c r="F69" s="566">
        <v>14964.0015996068</v>
      </c>
      <c r="G69" s="1074">
        <v>1.19488209528987</v>
      </c>
      <c r="H69" s="567">
        <v>5225.3217372677182</v>
      </c>
      <c r="I69" s="567">
        <v>11967.59438139924</v>
      </c>
    </row>
    <row r="70" spans="1:15" s="138" customFormat="1" ht="14.25" customHeight="1">
      <c r="A70" s="267"/>
      <c r="B70" s="1183"/>
      <c r="C70" s="264" t="s">
        <v>575</v>
      </c>
      <c r="D70" s="560">
        <v>734.23913080620491</v>
      </c>
      <c r="E70" s="1075">
        <v>9.0497652733606299E-2</v>
      </c>
      <c r="F70" s="560">
        <v>2093.5113713246251</v>
      </c>
      <c r="G70" s="1075">
        <v>0.16716780182296101</v>
      </c>
      <c r="H70" s="337">
        <v>641.25941329550687</v>
      </c>
      <c r="I70" s="337">
        <v>1825.6303108811423</v>
      </c>
    </row>
    <row r="71" spans="1:15" s="138" customFormat="1" ht="14.25" customHeight="1">
      <c r="A71" s="267"/>
      <c r="B71" s="1183"/>
      <c r="C71" s="574" t="s">
        <v>576</v>
      </c>
      <c r="D71" s="882">
        <v>1725</v>
      </c>
      <c r="E71" s="1074">
        <v>0.21261254598901799</v>
      </c>
      <c r="F71" s="882">
        <v>4375.3675965033635</v>
      </c>
      <c r="G71" s="1074">
        <v>0.34937502288897998</v>
      </c>
      <c r="H71" s="567">
        <v>1710</v>
      </c>
      <c r="I71" s="567">
        <v>4391.0179880590831</v>
      </c>
    </row>
    <row r="72" spans="1:15" s="138" customFormat="1" ht="14.25" customHeight="1">
      <c r="A72" s="267"/>
      <c r="B72" s="1183"/>
      <c r="C72" s="563" t="s">
        <v>577</v>
      </c>
      <c r="D72" s="883">
        <v>574916</v>
      </c>
      <c r="E72" s="1075">
        <v>70.860495356418696</v>
      </c>
      <c r="F72" s="883">
        <v>669448.50533192442</v>
      </c>
      <c r="G72" s="1075">
        <v>53.455756965483303</v>
      </c>
      <c r="H72" s="337">
        <v>556992</v>
      </c>
      <c r="I72" s="337">
        <v>653256.92860483599</v>
      </c>
    </row>
    <row r="73" spans="1:15" s="138" customFormat="1" ht="14.25" customHeight="1">
      <c r="A73" s="267"/>
      <c r="B73" s="1183"/>
      <c r="C73" s="575" t="s">
        <v>578</v>
      </c>
      <c r="D73" s="566">
        <v>566081</v>
      </c>
      <c r="E73" s="1074">
        <v>69.771549360005395</v>
      </c>
      <c r="F73" s="566">
        <v>631860.70976047148</v>
      </c>
      <c r="G73" s="1074">
        <v>50.454354992168497</v>
      </c>
      <c r="H73" s="567">
        <v>547074</v>
      </c>
      <c r="I73" s="567">
        <v>614006.67309407971</v>
      </c>
    </row>
    <row r="74" spans="1:15" s="138" customFormat="1" ht="14.25" customHeight="1">
      <c r="A74" s="267"/>
      <c r="B74" s="1183"/>
      <c r="C74" s="564" t="s">
        <v>579</v>
      </c>
      <c r="D74" s="883">
        <v>811335</v>
      </c>
      <c r="E74" s="1075">
        <v>100</v>
      </c>
      <c r="F74" s="883">
        <v>1252341.1915424871</v>
      </c>
      <c r="G74" s="1075">
        <v>99.999993785581097</v>
      </c>
      <c r="H74" s="337">
        <v>777687</v>
      </c>
      <c r="I74" s="337">
        <v>1217584.3617377921</v>
      </c>
      <c r="K74" s="1030"/>
    </row>
    <row r="75" spans="1:15" s="138" customFormat="1" ht="30" customHeight="1">
      <c r="A75" s="267"/>
      <c r="B75" s="1184"/>
      <c r="C75" s="1060" t="s">
        <v>1903</v>
      </c>
      <c r="D75" s="703">
        <f>SUM(D36:D37,D42:D47,D49,D60:D61,D63:D67,D69:D70,D53:D56)</f>
        <v>99656.639792426082</v>
      </c>
      <c r="E75" s="1074">
        <f>SUM(E36:E37,E42:E47,E49,E60:E61,E63:E67,E69:E70,E53:E56)</f>
        <v>12.23438752415416</v>
      </c>
      <c r="F75" s="703">
        <f>SUM(F36:F37,F42:F47,F49,F60:F61,F63:F67,F69:F70,F53:F56)</f>
        <v>137376.34986122887</v>
      </c>
      <c r="G75" s="1074">
        <f>SUM(G36:G37,G42:G47,G49,G60:G61,G63:G67,G69:G70,G53:G56)</f>
        <v>10.93009857469746</v>
      </c>
      <c r="H75" s="703">
        <v>92691.019816854037</v>
      </c>
      <c r="I75" s="703">
        <v>129257.22569298197</v>
      </c>
    </row>
    <row r="76" spans="1:15">
      <c r="B76" s="266" t="s">
        <v>1518</v>
      </c>
      <c r="C76" s="224"/>
      <c r="D76" s="839"/>
      <c r="E76" s="840"/>
      <c r="F76" s="839"/>
      <c r="G76" s="840"/>
      <c r="H76" s="839"/>
      <c r="I76" s="840"/>
      <c r="J76" s="839"/>
      <c r="K76" s="839"/>
      <c r="L76" s="839"/>
      <c r="M76" s="839"/>
      <c r="N76" s="839"/>
      <c r="O76" s="839"/>
    </row>
    <row r="77" spans="1:15">
      <c r="B77" s="1161" t="s">
        <v>1399</v>
      </c>
      <c r="C77" s="1161"/>
      <c r="D77" s="1161"/>
      <c r="E77" s="840"/>
      <c r="F77" s="839"/>
      <c r="G77" s="840"/>
      <c r="H77" s="839"/>
      <c r="I77" s="840"/>
      <c r="J77" s="839"/>
      <c r="K77" s="839"/>
      <c r="L77" s="839"/>
      <c r="M77" s="839"/>
      <c r="N77" s="839"/>
      <c r="O77" s="839"/>
    </row>
    <row r="78" spans="1:15">
      <c r="B78" s="1161" t="s">
        <v>1400</v>
      </c>
      <c r="C78" s="1161"/>
      <c r="D78" s="839"/>
      <c r="E78" s="840"/>
      <c r="F78" s="839"/>
      <c r="G78" s="840"/>
      <c r="H78" s="839"/>
      <c r="I78" s="840"/>
      <c r="J78" s="839"/>
      <c r="K78" s="839"/>
      <c r="L78" s="839"/>
      <c r="M78" s="839"/>
      <c r="N78" s="839"/>
      <c r="O78" s="839"/>
    </row>
    <row r="79" spans="1:15">
      <c r="B79" s="1161" t="s">
        <v>1401</v>
      </c>
      <c r="C79" s="1161"/>
      <c r="D79" s="839"/>
      <c r="E79" s="840"/>
      <c r="F79" s="839"/>
      <c r="G79" s="840"/>
      <c r="H79" s="839"/>
      <c r="I79" s="840"/>
      <c r="J79" s="839"/>
      <c r="K79" s="839"/>
      <c r="L79" s="839"/>
      <c r="M79" s="839"/>
      <c r="N79" s="839"/>
      <c r="O79" s="839"/>
    </row>
    <row r="80" spans="1:15">
      <c r="B80" s="1161" t="s">
        <v>1960</v>
      </c>
      <c r="C80" s="1161"/>
      <c r="D80" s="1161"/>
      <c r="E80" s="1161"/>
      <c r="F80" s="839"/>
      <c r="G80" s="840"/>
      <c r="H80" s="839"/>
      <c r="I80" s="840"/>
      <c r="J80" s="839"/>
      <c r="K80" s="839"/>
      <c r="L80" s="839"/>
      <c r="M80" s="839"/>
      <c r="N80" s="839"/>
      <c r="O80" s="839"/>
    </row>
    <row r="81" spans="1:9">
      <c r="B81" s="265" t="s">
        <v>580</v>
      </c>
      <c r="C81"/>
      <c r="D81"/>
      <c r="E81" s="339"/>
      <c r="F81" s="339"/>
      <c r="G81" s="339"/>
      <c r="H81"/>
    </row>
    <row r="82" spans="1:9">
      <c r="B82" s="266" t="s">
        <v>581</v>
      </c>
      <c r="C82"/>
      <c r="D82"/>
      <c r="E82" s="338"/>
      <c r="F82"/>
      <c r="G82"/>
      <c r="H82"/>
    </row>
    <row r="83" spans="1:9">
      <c r="B83" s="265" t="s">
        <v>582</v>
      </c>
      <c r="C83"/>
      <c r="D83"/>
      <c r="E83" s="339"/>
      <c r="F83"/>
      <c r="G83"/>
      <c r="H83" s="339"/>
    </row>
    <row r="84" spans="1:9" ht="14.25" customHeight="1">
      <c r="B84"/>
      <c r="C84"/>
      <c r="D84"/>
      <c r="E84"/>
      <c r="F84"/>
      <c r="G84"/>
      <c r="H84"/>
    </row>
    <row r="85" spans="1:9" ht="14.25" customHeight="1">
      <c r="B85"/>
      <c r="C85"/>
      <c r="D85"/>
      <c r="E85"/>
      <c r="F85"/>
      <c r="G85"/>
      <c r="H85"/>
    </row>
    <row r="86" spans="1:9" s="198" customFormat="1" ht="14.25" customHeight="1">
      <c r="A86" s="1029"/>
      <c r="B86" s="43" t="s">
        <v>1664</v>
      </c>
    </row>
    <row r="87" spans="1:9" ht="14.25" customHeight="1">
      <c r="B87"/>
      <c r="C87"/>
      <c r="D87"/>
      <c r="E87"/>
      <c r="F87"/>
      <c r="G87"/>
      <c r="H87"/>
    </row>
    <row r="88" spans="1:9" ht="20.65" customHeight="1">
      <c r="B88" s="1187" t="s">
        <v>1665</v>
      </c>
      <c r="C88" s="1187"/>
      <c r="D88" s="20">
        <v>2024</v>
      </c>
      <c r="E88" s="20">
        <v>2023</v>
      </c>
      <c r="F88" s="20">
        <v>2022</v>
      </c>
      <c r="G88"/>
      <c r="H88"/>
    </row>
    <row r="89" spans="1:9" s="138" customFormat="1" ht="14.25" customHeight="1">
      <c r="A89" s="267"/>
      <c r="B89" s="862" t="s">
        <v>583</v>
      </c>
      <c r="C89" s="579"/>
      <c r="D89" s="580">
        <v>86.9</v>
      </c>
      <c r="E89" s="581">
        <v>83.9</v>
      </c>
      <c r="F89" s="582">
        <v>80.099999999999994</v>
      </c>
      <c r="G89" s="1031"/>
      <c r="H89" s="1031"/>
      <c r="I89" s="1030"/>
    </row>
    <row r="90" spans="1:9" s="138" customFormat="1" ht="14.25" customHeight="1">
      <c r="A90" s="267"/>
      <c r="B90" s="863" t="s">
        <v>584</v>
      </c>
      <c r="C90" s="270"/>
      <c r="D90" s="269">
        <v>70.3</v>
      </c>
      <c r="E90" s="321">
        <v>65.599999999999994</v>
      </c>
      <c r="F90" s="322">
        <v>56.6</v>
      </c>
    </row>
    <row r="91" spans="1:9" s="138" customFormat="1" ht="14.25" customHeight="1">
      <c r="A91" s="267"/>
      <c r="B91" s="862" t="s">
        <v>585</v>
      </c>
      <c r="C91" s="579"/>
      <c r="D91" s="580">
        <v>16.600000000000001</v>
      </c>
      <c r="E91" s="581">
        <v>18.2</v>
      </c>
      <c r="F91" s="582">
        <v>23.5</v>
      </c>
    </row>
    <row r="92" spans="1:9" s="138" customFormat="1" ht="14.25" customHeight="1">
      <c r="A92" s="267"/>
      <c r="B92" s="863" t="s">
        <v>586</v>
      </c>
      <c r="C92" s="270"/>
      <c r="D92" s="269">
        <v>9.5</v>
      </c>
      <c r="E92" s="321">
        <v>10.9</v>
      </c>
      <c r="F92" s="322">
        <v>13</v>
      </c>
    </row>
    <row r="93" spans="1:9" s="138" customFormat="1" ht="14.25" customHeight="1">
      <c r="A93" s="267"/>
      <c r="B93" s="862" t="s">
        <v>587</v>
      </c>
      <c r="C93" s="579"/>
      <c r="D93" s="580">
        <v>2.2000000000000002</v>
      </c>
      <c r="E93" s="581">
        <v>3.1</v>
      </c>
      <c r="F93" s="582">
        <v>4.5</v>
      </c>
    </row>
    <row r="94" spans="1:9" s="138" customFormat="1" ht="14.25" customHeight="1">
      <c r="A94" s="267"/>
      <c r="B94" s="863" t="s">
        <v>588</v>
      </c>
      <c r="C94" s="270"/>
      <c r="D94" s="269">
        <v>0.5</v>
      </c>
      <c r="E94" s="321">
        <v>1.2</v>
      </c>
      <c r="F94" s="322">
        <v>1.1000000000000001</v>
      </c>
    </row>
    <row r="95" spans="1:9" s="138" customFormat="1" ht="14.25" customHeight="1">
      <c r="A95" s="267"/>
      <c r="B95" s="583" t="s">
        <v>589</v>
      </c>
      <c r="C95" s="583"/>
      <c r="D95" s="580">
        <v>0.9</v>
      </c>
      <c r="E95" s="581">
        <v>0.9</v>
      </c>
      <c r="F95" s="582">
        <v>1.3</v>
      </c>
    </row>
    <row r="96" spans="1:9" s="138" customFormat="1" ht="14.25" customHeight="1">
      <c r="A96" s="267"/>
      <c r="B96" s="864" t="s">
        <v>522</v>
      </c>
      <c r="C96" s="864"/>
      <c r="D96" s="601">
        <f>SUM(D89,D92:D95)</f>
        <v>100.00000000000001</v>
      </c>
      <c r="E96" s="865">
        <f>SUM(E89,E92:E95)</f>
        <v>100.00000000000001</v>
      </c>
      <c r="F96" s="865">
        <f>SUM(F89,F92:F95)</f>
        <v>99.999999999999986</v>
      </c>
    </row>
    <row r="97" spans="1:8" s="138" customFormat="1" ht="12.75">
      <c r="A97" s="267"/>
      <c r="B97" s="1189" t="s">
        <v>590</v>
      </c>
      <c r="C97" s="1189"/>
      <c r="D97" s="866">
        <v>6241.1</v>
      </c>
      <c r="E97" s="867">
        <v>5083</v>
      </c>
      <c r="F97" s="868">
        <v>4147</v>
      </c>
    </row>
    <row r="98" spans="1:8" ht="14.25" customHeight="1">
      <c r="B98" s="266" t="s">
        <v>591</v>
      </c>
      <c r="C98"/>
      <c r="D98"/>
      <c r="E98"/>
      <c r="F98"/>
      <c r="G98"/>
      <c r="H98"/>
    </row>
    <row r="99" spans="1:8" ht="14.25" customHeight="1">
      <c r="B99" s="266"/>
      <c r="C99"/>
      <c r="D99"/>
      <c r="E99"/>
      <c r="F99"/>
      <c r="G99"/>
      <c r="H99"/>
    </row>
    <row r="100" spans="1:8" ht="14.25" customHeight="1">
      <c r="B100"/>
      <c r="C100"/>
      <c r="D100"/>
      <c r="E100"/>
      <c r="F100"/>
      <c r="G100"/>
      <c r="H100"/>
    </row>
    <row r="101" spans="1:8" s="198" customFormat="1" ht="14.25" customHeight="1">
      <c r="A101" s="1029"/>
      <c r="B101" s="43" t="s">
        <v>1956</v>
      </c>
    </row>
    <row r="102" spans="1:8" ht="14.25" customHeight="1">
      <c r="B102"/>
      <c r="C102"/>
      <c r="D102"/>
      <c r="E102"/>
      <c r="F102"/>
      <c r="G102"/>
      <c r="H102"/>
    </row>
    <row r="103" spans="1:8" ht="20.65" customHeight="1">
      <c r="B103" s="1187" t="s">
        <v>1957</v>
      </c>
      <c r="C103" s="1187"/>
      <c r="D103" s="20">
        <v>2024</v>
      </c>
      <c r="E103" s="20">
        <v>2023</v>
      </c>
      <c r="F103" s="20">
        <v>2022</v>
      </c>
      <c r="G103"/>
      <c r="H103"/>
    </row>
    <row r="104" spans="1:8" s="138" customFormat="1" ht="14.25" customHeight="1">
      <c r="A104" s="267"/>
      <c r="B104" s="807" t="s">
        <v>559</v>
      </c>
      <c r="C104" s="576"/>
      <c r="D104" s="577">
        <f>F53</f>
        <v>4.4442220237019541</v>
      </c>
      <c r="E104" s="578">
        <f>I53</f>
        <v>4.7560038658102872</v>
      </c>
      <c r="F104" s="926">
        <v>7.6363074888955058</v>
      </c>
      <c r="G104" s="1030"/>
    </row>
    <row r="105" spans="1:8" s="138" customFormat="1" ht="14.25" customHeight="1">
      <c r="A105" s="267"/>
      <c r="B105" s="807" t="s">
        <v>592</v>
      </c>
      <c r="C105" s="268"/>
      <c r="D105" s="841">
        <f>F54</f>
        <v>1764.4372603582676</v>
      </c>
      <c r="E105" s="808">
        <f>I54</f>
        <v>2434.2518367450357</v>
      </c>
      <c r="F105" s="927">
        <v>2469.1470055082723</v>
      </c>
      <c r="G105" s="1030"/>
    </row>
    <row r="106" spans="1:8" s="138" customFormat="1" ht="14.25" customHeight="1">
      <c r="A106" s="267"/>
      <c r="B106" s="807" t="s">
        <v>551</v>
      </c>
      <c r="C106" s="579"/>
      <c r="D106" s="842">
        <f>F44</f>
        <v>330.57582851456425</v>
      </c>
      <c r="E106" s="578">
        <f>I44</f>
        <v>681.59944974459017</v>
      </c>
      <c r="F106" s="926">
        <v>338.47934818364172</v>
      </c>
      <c r="G106" s="1030"/>
    </row>
    <row r="107" spans="1:8" s="138" customFormat="1" ht="14.25" customHeight="1">
      <c r="A107" s="267"/>
      <c r="B107" s="807" t="s">
        <v>593</v>
      </c>
      <c r="C107" s="270"/>
      <c r="D107" s="841">
        <f>F60</f>
        <v>2972.1669644467556</v>
      </c>
      <c r="E107" s="809">
        <f>I60</f>
        <v>2620.2809470973484</v>
      </c>
      <c r="F107" s="928">
        <v>2780.2744806002684</v>
      </c>
      <c r="G107" s="1030"/>
    </row>
    <row r="108" spans="1:8" s="138" customFormat="1" ht="14.25" customHeight="1">
      <c r="A108" s="267"/>
      <c r="B108" s="807" t="s">
        <v>594</v>
      </c>
      <c r="C108" s="579"/>
      <c r="D108" s="842">
        <f>F61</f>
        <v>487.703315923692</v>
      </c>
      <c r="E108" s="578">
        <f>I61</f>
        <v>664.21274532704172</v>
      </c>
      <c r="F108" s="926">
        <v>723.68903004415631</v>
      </c>
      <c r="G108" s="1030"/>
    </row>
    <row r="109" spans="1:8" s="138" customFormat="1">
      <c r="A109" s="267"/>
      <c r="B109" s="807" t="s">
        <v>1961</v>
      </c>
      <c r="C109" s="270"/>
      <c r="D109" s="841">
        <f>F52</f>
        <v>25.213249999999999</v>
      </c>
      <c r="E109" s="809">
        <f>I52</f>
        <v>64.56</v>
      </c>
      <c r="F109" s="928">
        <v>197.07</v>
      </c>
      <c r="G109" s="1030"/>
      <c r="H109" s="1032"/>
    </row>
    <row r="110" spans="1:8" s="138" customFormat="1" ht="14.25" customHeight="1">
      <c r="A110" s="267"/>
      <c r="B110" s="807" t="s">
        <v>1959</v>
      </c>
      <c r="C110" s="579"/>
      <c r="D110" s="842">
        <f>F63</f>
        <v>386</v>
      </c>
      <c r="E110" s="578">
        <f>I63</f>
        <v>309.10000000000002</v>
      </c>
      <c r="F110" s="926">
        <v>352.9</v>
      </c>
      <c r="G110" s="1030"/>
    </row>
    <row r="111" spans="1:8" s="138" customFormat="1" ht="14.25" customHeight="1">
      <c r="A111" s="267"/>
      <c r="B111" s="1185" t="s">
        <v>595</v>
      </c>
      <c r="C111" s="1185"/>
      <c r="D111" s="884">
        <f>D97*SUM(D92:D95)%</f>
        <v>817.58410000000003</v>
      </c>
      <c r="E111" s="809">
        <f>E97*SUM(E92:E95)%</f>
        <v>818.36299999999983</v>
      </c>
      <c r="F111" s="928">
        <f>F97*SUM(F92:F95)%</f>
        <v>825.25300000000004</v>
      </c>
      <c r="G111" s="1030"/>
    </row>
    <row r="112" spans="1:8" s="138" customFormat="1" ht="14.25" customHeight="1">
      <c r="A112" s="267"/>
      <c r="B112" s="576" t="s">
        <v>270</v>
      </c>
      <c r="C112" s="583"/>
      <c r="D112" s="866">
        <f>SUM(D104:D111)</f>
        <v>6788.1249412669804</v>
      </c>
      <c r="E112" s="867">
        <f>SUM(E104:E111)</f>
        <v>7597.1239827798254</v>
      </c>
      <c r="F112" s="946">
        <f>SUM(F104:F111)</f>
        <v>7694.4491718252339</v>
      </c>
      <c r="G112" s="1030"/>
    </row>
    <row r="113" spans="1:11" s="138" customFormat="1" ht="14.25" customHeight="1">
      <c r="A113" s="267"/>
      <c r="B113" s="266" t="s">
        <v>1518</v>
      </c>
      <c r="C113" s="1084"/>
      <c r="D113" s="1085"/>
      <c r="E113" s="1086"/>
      <c r="F113" s="1087"/>
      <c r="G113" s="1030"/>
    </row>
    <row r="114" spans="1:11" ht="14.25" customHeight="1">
      <c r="B114" s="266" t="s">
        <v>1958</v>
      </c>
      <c r="C114"/>
      <c r="D114"/>
      <c r="E114"/>
      <c r="F114"/>
      <c r="G114"/>
      <c r="H114"/>
    </row>
    <row r="115" spans="1:11" ht="14.25" customHeight="1">
      <c r="B115" s="1161" t="s">
        <v>1962</v>
      </c>
      <c r="C115" s="1161"/>
      <c r="D115" s="1161"/>
      <c r="E115" s="1161"/>
      <c r="F115"/>
      <c r="G115"/>
      <c r="H115"/>
    </row>
    <row r="116" spans="1:11" ht="14.25" customHeight="1">
      <c r="B116" s="1161"/>
      <c r="C116" s="1161"/>
      <c r="D116" s="1161"/>
      <c r="E116" s="1161"/>
      <c r="F116"/>
      <c r="G116"/>
      <c r="H116"/>
    </row>
    <row r="117" spans="1:11" ht="14.25" customHeight="1">
      <c r="B117"/>
      <c r="C117"/>
      <c r="D117"/>
      <c r="E117"/>
      <c r="F117"/>
      <c r="G117"/>
      <c r="H117"/>
    </row>
    <row r="118" spans="1:11" s="198" customFormat="1" ht="21" customHeight="1">
      <c r="A118" s="1029"/>
      <c r="B118" s="594" t="s">
        <v>1846</v>
      </c>
      <c r="C118" s="1033"/>
      <c r="D118" s="1033"/>
      <c r="E118" s="1033"/>
      <c r="F118" s="1029"/>
      <c r="G118" s="1029"/>
      <c r="H118" s="1029"/>
    </row>
    <row r="119" spans="1:11" ht="30" customHeight="1">
      <c r="B119" s="1186" t="s">
        <v>1844</v>
      </c>
      <c r="C119" s="1186"/>
      <c r="D119" s="1186"/>
      <c r="E119" s="1186"/>
      <c r="G119" s="850"/>
      <c r="H119" s="850"/>
    </row>
    <row r="120" spans="1:11" ht="14.25" customHeight="1">
      <c r="B120" s="280"/>
      <c r="C120" s="280"/>
      <c r="D120" s="851"/>
      <c r="E120" s="851"/>
      <c r="F120"/>
      <c r="G120"/>
      <c r="H120"/>
    </row>
    <row r="121" spans="1:11" ht="30" customHeight="1">
      <c r="B121" s="1058" t="s">
        <v>1843</v>
      </c>
      <c r="C121" s="20"/>
      <c r="D121" s="1053"/>
      <c r="E121" s="1053"/>
      <c r="F121" s="1053"/>
      <c r="G121" s="1053"/>
      <c r="H121" s="1053"/>
      <c r="I121" s="1053"/>
    </row>
    <row r="122" spans="1:11" ht="45" customHeight="1">
      <c r="B122" s="20" t="s">
        <v>537</v>
      </c>
      <c r="C122" s="20" t="s">
        <v>689</v>
      </c>
      <c r="D122" s="1053" t="s">
        <v>1826</v>
      </c>
      <c r="E122" s="1053" t="s">
        <v>1827</v>
      </c>
      <c r="F122" s="1053" t="s">
        <v>1828</v>
      </c>
      <c r="G122" s="1053" t="s">
        <v>1825</v>
      </c>
      <c r="H122" s="1053" t="s">
        <v>1829</v>
      </c>
      <c r="I122" s="1053" t="s">
        <v>1830</v>
      </c>
    </row>
    <row r="123" spans="1:11" ht="15.75" customHeight="1">
      <c r="B123" s="1176" t="s">
        <v>542</v>
      </c>
      <c r="C123" s="622" t="s">
        <v>509</v>
      </c>
      <c r="D123" s="1076">
        <v>1.23289409072181</v>
      </c>
      <c r="E123" s="811">
        <v>0.21227189158999804</v>
      </c>
      <c r="F123" s="969" t="s">
        <v>80</v>
      </c>
      <c r="G123" s="1076">
        <f>(E123/$E$142)*100</f>
        <v>0.81032977273371221</v>
      </c>
      <c r="H123" s="596">
        <v>4.5952689649043732</v>
      </c>
      <c r="I123" s="597">
        <v>2.0506719322577548E-2</v>
      </c>
      <c r="K123" s="857"/>
    </row>
    <row r="124" spans="1:11" ht="15.75" customHeight="1">
      <c r="B124" s="1177"/>
      <c r="C124" s="348" t="s">
        <v>510</v>
      </c>
      <c r="D124" s="1077">
        <v>2.8485032762887599</v>
      </c>
      <c r="E124" s="282">
        <v>7.3475647458568085</v>
      </c>
      <c r="F124" s="969" t="s">
        <v>80</v>
      </c>
      <c r="G124" s="1076">
        <f t="shared" ref="G124:G128" si="0">(E124/$E$142)*100</f>
        <v>28.048699364098589</v>
      </c>
      <c r="H124" s="283">
        <v>4.2014315760061427</v>
      </c>
      <c r="I124" s="284">
        <v>0.30722472676138901</v>
      </c>
      <c r="K124" s="857"/>
    </row>
    <row r="125" spans="1:11" ht="15.75" customHeight="1">
      <c r="B125" s="1177"/>
      <c r="C125" s="622" t="s">
        <v>511</v>
      </c>
      <c r="D125" s="1076">
        <v>1.41254631774241</v>
      </c>
      <c r="E125" s="595">
        <v>0.35743939215316139</v>
      </c>
      <c r="F125" s="969" t="s">
        <v>80</v>
      </c>
      <c r="G125" s="1076">
        <f t="shared" si="0"/>
        <v>1.3644942777868716</v>
      </c>
      <c r="H125" s="596">
        <v>4.2420903386720488</v>
      </c>
      <c r="I125" s="597">
        <v>3.0139023962113071E-2</v>
      </c>
      <c r="K125" s="857"/>
    </row>
    <row r="126" spans="1:11" ht="15.75" customHeight="1">
      <c r="B126" s="1177"/>
      <c r="C126" s="348" t="s">
        <v>512</v>
      </c>
      <c r="D126" s="1077">
        <v>9.5502414774986502</v>
      </c>
      <c r="E126" s="282">
        <v>0.35218864549634743</v>
      </c>
      <c r="F126" s="969" t="s">
        <v>80</v>
      </c>
      <c r="G126" s="1076">
        <f t="shared" si="0"/>
        <v>1.3444500019610521</v>
      </c>
      <c r="H126" s="283">
        <v>4.6056323552395755</v>
      </c>
      <c r="I126" s="284">
        <v>4.3922845294127478E-3</v>
      </c>
      <c r="K126" s="857"/>
    </row>
    <row r="127" spans="1:11" ht="15.75" customHeight="1">
      <c r="B127" s="1177"/>
      <c r="C127" s="622" t="s">
        <v>513</v>
      </c>
      <c r="D127" s="1076">
        <v>2.7108333610861299</v>
      </c>
      <c r="E127" s="595">
        <v>3.6668807789090221</v>
      </c>
      <c r="F127" s="595">
        <v>5.9898528794662127</v>
      </c>
      <c r="G127" s="1076">
        <f t="shared" si="0"/>
        <v>13.998003437752249</v>
      </c>
      <c r="H127" s="596">
        <v>3.5506642289605699</v>
      </c>
      <c r="I127" s="597">
        <v>0.42428423966144574</v>
      </c>
      <c r="K127" s="857"/>
    </row>
    <row r="128" spans="1:11">
      <c r="B128" s="1177"/>
      <c r="C128" s="348" t="s">
        <v>514</v>
      </c>
      <c r="D128" s="1077">
        <v>0.85873069189307505</v>
      </c>
      <c r="E128" s="282">
        <v>1.1552432744207366</v>
      </c>
      <c r="F128" s="282">
        <v>7.6960405517101478</v>
      </c>
      <c r="G128" s="1076">
        <f t="shared" si="0"/>
        <v>4.4100422952918841</v>
      </c>
      <c r="H128" s="283">
        <v>2.8627001655564808</v>
      </c>
      <c r="I128" s="284">
        <v>1.2276618212842492</v>
      </c>
      <c r="K128" s="857"/>
    </row>
    <row r="129" spans="2:11">
      <c r="B129" s="1177"/>
      <c r="C129" s="622" t="s">
        <v>562</v>
      </c>
      <c r="D129" s="1076">
        <f>D130+D131</f>
        <v>9.1736674269385308</v>
      </c>
      <c r="E129" s="600">
        <f>E130+E131</f>
        <v>0.88858537340136301</v>
      </c>
      <c r="F129" s="969" t="s">
        <v>80</v>
      </c>
      <c r="G129" s="1076">
        <f>G130+G131</f>
        <v>3.3920985877564718</v>
      </c>
      <c r="H129" s="596">
        <v>4.6980834245316592</v>
      </c>
      <c r="I129" s="597">
        <v>1.1536807253261993E-2</v>
      </c>
      <c r="K129" s="857"/>
    </row>
    <row r="130" spans="2:11">
      <c r="B130" s="1177"/>
      <c r="C130" s="826" t="s">
        <v>521</v>
      </c>
      <c r="D130" s="1078">
        <v>6.7690679352292502</v>
      </c>
      <c r="E130" s="701">
        <v>0.81026009213822026</v>
      </c>
      <c r="F130" s="969" t="s">
        <v>80</v>
      </c>
      <c r="G130" s="1076">
        <f>(E130/$E$142)*100</f>
        <v>3.0930985322622795</v>
      </c>
      <c r="H130" s="596">
        <v>4.8509740276807181</v>
      </c>
      <c r="I130" s="597">
        <v>1.4256898067859779E-2</v>
      </c>
      <c r="K130" s="857"/>
    </row>
    <row r="131" spans="2:11">
      <c r="B131" s="1177"/>
      <c r="C131" s="938" t="s">
        <v>388</v>
      </c>
      <c r="D131" s="1076">
        <v>2.4045994917092801</v>
      </c>
      <c r="E131" s="595">
        <v>7.832528126314274E-2</v>
      </c>
      <c r="F131" s="969" t="s">
        <v>80</v>
      </c>
      <c r="G131" s="1076">
        <f t="shared" ref="G131:G137" si="1">(E131/$E$142)*100</f>
        <v>0.29900005549419206</v>
      </c>
      <c r="H131" s="596">
        <v>4.2676887234837571</v>
      </c>
      <c r="I131" s="597">
        <v>3.8796154516796094E-3</v>
      </c>
      <c r="K131" s="857"/>
    </row>
    <row r="132" spans="2:11">
      <c r="B132" s="1177"/>
      <c r="C132" s="348" t="s">
        <v>515</v>
      </c>
      <c r="D132" s="1077">
        <v>2.4859314756734601</v>
      </c>
      <c r="E132" s="282">
        <v>0.20307773932692416</v>
      </c>
      <c r="F132" s="969" t="s">
        <v>80</v>
      </c>
      <c r="G132" s="1076">
        <f t="shared" si="1"/>
        <v>0.77523188361607986</v>
      </c>
      <c r="H132" s="283">
        <v>4.1514065770611017</v>
      </c>
      <c r="I132" s="284">
        <v>9.7297713668255768E-3</v>
      </c>
      <c r="K132" s="857"/>
    </row>
    <row r="133" spans="2:11">
      <c r="B133" s="1177"/>
      <c r="C133" s="622" t="s">
        <v>516</v>
      </c>
      <c r="D133" s="1076">
        <v>2.8348191545646801</v>
      </c>
      <c r="E133" s="595">
        <v>0.85097538296850606</v>
      </c>
      <c r="F133" s="969" t="s">
        <v>80</v>
      </c>
      <c r="G133" s="1076">
        <f t="shared" si="1"/>
        <v>3.2485256692146267</v>
      </c>
      <c r="H133" s="596">
        <v>4.1849039190269295</v>
      </c>
      <c r="I133" s="597">
        <v>3.5753709457488507E-2</v>
      </c>
      <c r="K133" s="857"/>
    </row>
    <row r="134" spans="2:11">
      <c r="B134" s="1177"/>
      <c r="C134" s="348" t="s">
        <v>517</v>
      </c>
      <c r="D134" s="1077">
        <v>3.2918579893894799</v>
      </c>
      <c r="E134" s="282">
        <v>1.6443728336751806</v>
      </c>
      <c r="F134" s="969" t="s">
        <v>80</v>
      </c>
      <c r="G134" s="1076">
        <f t="shared" si="1"/>
        <v>6.2772525114874149</v>
      </c>
      <c r="H134" s="283">
        <v>3.9439664576099132</v>
      </c>
      <c r="I134" s="284">
        <v>5.9496123507219653E-2</v>
      </c>
      <c r="K134" s="857"/>
    </row>
    <row r="135" spans="2:11">
      <c r="B135" s="1177"/>
      <c r="C135" s="622" t="s">
        <v>518</v>
      </c>
      <c r="D135" s="1076">
        <v>1.93262623461028</v>
      </c>
      <c r="E135" s="595">
        <v>1.1472222646287402</v>
      </c>
      <c r="F135" s="969" t="s">
        <v>80</v>
      </c>
      <c r="G135" s="1076">
        <f t="shared" si="1"/>
        <v>4.3794227771203618</v>
      </c>
      <c r="H135" s="596">
        <v>4.0699950065820287</v>
      </c>
      <c r="I135" s="597">
        <v>7.0701587373473526E-2</v>
      </c>
      <c r="K135" s="857"/>
    </row>
    <row r="136" spans="2:11">
      <c r="B136" s="1177"/>
      <c r="C136" s="348" t="s">
        <v>519</v>
      </c>
      <c r="D136" s="1077">
        <v>2.03736288336236</v>
      </c>
      <c r="E136" s="282">
        <v>5.0752248841528385</v>
      </c>
      <c r="F136" s="969" t="s">
        <v>80</v>
      </c>
      <c r="G136" s="1076">
        <f t="shared" si="1"/>
        <v>19.374236485777992</v>
      </c>
      <c r="H136" s="283">
        <v>3.5486015280877292</v>
      </c>
      <c r="I136" s="284">
        <v>0.29669919568333009</v>
      </c>
      <c r="K136" s="857"/>
    </row>
    <row r="137" spans="2:11">
      <c r="B137" s="1177"/>
      <c r="C137" s="622" t="s">
        <v>520</v>
      </c>
      <c r="D137" s="1078">
        <v>0.19050303948178601</v>
      </c>
      <c r="E137" s="595">
        <v>0.11201077552517431</v>
      </c>
      <c r="F137" s="969" t="s">
        <v>80</v>
      </c>
      <c r="G137" s="1076">
        <f t="shared" si="1"/>
        <v>0.42759154589508591</v>
      </c>
      <c r="H137" s="596">
        <v>4.8296583923583798</v>
      </c>
      <c r="I137" s="597">
        <v>7.003052193582289E-2</v>
      </c>
      <c r="K137" s="857"/>
    </row>
    <row r="138" spans="2:11">
      <c r="B138" s="1177"/>
      <c r="C138" s="623" t="s">
        <v>596</v>
      </c>
      <c r="D138" s="1079">
        <f>SUM(D123:D128)+SUM(D130:D137)</f>
        <v>40.560517419251411</v>
      </c>
      <c r="E138" s="600">
        <f>SUM(E123:E128)+SUM(E130:E137)</f>
        <v>23.013057982104801</v>
      </c>
      <c r="F138" s="600">
        <f>SUM(F123:F128)+SUM(F130:F137)</f>
        <v>13.68589343117636</v>
      </c>
      <c r="G138" s="1079">
        <f>SUM(G123:G128)+SUM(G130:G137)</f>
        <v>87.850378610492385</v>
      </c>
      <c r="H138" s="601">
        <v>4.2892621598097698</v>
      </c>
      <c r="I138" s="602">
        <v>0.1077654724397218</v>
      </c>
      <c r="K138" s="857"/>
    </row>
    <row r="139" spans="2:11">
      <c r="B139" s="1177"/>
      <c r="C139" s="623" t="s">
        <v>597</v>
      </c>
      <c r="D139" s="1080" t="s">
        <v>598</v>
      </c>
      <c r="E139" s="969" t="s">
        <v>80</v>
      </c>
      <c r="F139" s="969" t="s">
        <v>80</v>
      </c>
      <c r="G139" s="1082" t="s">
        <v>80</v>
      </c>
      <c r="H139" s="825" t="s">
        <v>80</v>
      </c>
      <c r="I139" s="825" t="s">
        <v>80</v>
      </c>
      <c r="K139" s="857"/>
    </row>
    <row r="140" spans="2:11">
      <c r="B140" s="1177"/>
      <c r="C140" s="623" t="s">
        <v>599</v>
      </c>
      <c r="D140" s="1080" t="s">
        <v>598</v>
      </c>
      <c r="E140" s="969" t="s">
        <v>80</v>
      </c>
      <c r="F140" s="969" t="s">
        <v>80</v>
      </c>
      <c r="G140" s="1082" t="s">
        <v>80</v>
      </c>
      <c r="H140" s="825" t="s">
        <v>80</v>
      </c>
      <c r="I140" s="825" t="s">
        <v>80</v>
      </c>
      <c r="K140" s="857"/>
    </row>
    <row r="141" spans="2:11">
      <c r="B141" s="1177"/>
      <c r="C141" s="623" t="s">
        <v>600</v>
      </c>
      <c r="D141" s="1079">
        <v>59.439482580748603</v>
      </c>
      <c r="E141" s="600">
        <v>3.1826833978375748</v>
      </c>
      <c r="F141" s="969" t="s">
        <v>80</v>
      </c>
      <c r="G141" s="1079">
        <f>(E141/$E$142)*100</f>
        <v>12.14962138950761</v>
      </c>
      <c r="H141" s="601">
        <v>4.0862315755855949</v>
      </c>
      <c r="I141" s="602">
        <v>6.3774621046111925E-3</v>
      </c>
      <c r="K141" s="857"/>
    </row>
    <row r="142" spans="2:11">
      <c r="B142" s="1178"/>
      <c r="C142" s="623" t="s">
        <v>522</v>
      </c>
      <c r="D142" s="1081">
        <f>SUM(D138:D141)</f>
        <v>100.00000000000001</v>
      </c>
      <c r="E142" s="702">
        <f>SUM(E138:E141)</f>
        <v>26.195741379942376</v>
      </c>
      <c r="F142" s="702">
        <f>SUM(F138:F141)</f>
        <v>13.68589343117636</v>
      </c>
      <c r="G142" s="1081">
        <f>SUM(G138:G141)</f>
        <v>100</v>
      </c>
      <c r="H142" s="812">
        <v>4.1685818310662492</v>
      </c>
      <c r="I142" s="813">
        <v>4.7500963697616166E-2</v>
      </c>
      <c r="K142" s="857"/>
    </row>
    <row r="143" spans="2:11" ht="25.5">
      <c r="B143" s="1179" t="s">
        <v>601</v>
      </c>
      <c r="C143" s="622" t="s">
        <v>602</v>
      </c>
      <c r="D143" s="974" t="s">
        <v>80</v>
      </c>
      <c r="E143" s="969" t="s">
        <v>80</v>
      </c>
      <c r="F143" s="969" t="s">
        <v>80</v>
      </c>
      <c r="G143" s="825" t="s">
        <v>80</v>
      </c>
      <c r="H143" s="825" t="s">
        <v>80</v>
      </c>
      <c r="I143" s="825" t="s">
        <v>80</v>
      </c>
    </row>
    <row r="144" spans="2:11">
      <c r="B144" s="1180"/>
      <c r="C144" s="622" t="s">
        <v>603</v>
      </c>
      <c r="D144" s="974" t="s">
        <v>80</v>
      </c>
      <c r="E144" s="969" t="s">
        <v>80</v>
      </c>
      <c r="F144" s="969" t="s">
        <v>80</v>
      </c>
      <c r="G144" s="825" t="s">
        <v>80</v>
      </c>
      <c r="H144" s="825" t="s">
        <v>80</v>
      </c>
      <c r="I144" s="825" t="s">
        <v>80</v>
      </c>
    </row>
    <row r="145" spans="1:13">
      <c r="B145" s="1181"/>
      <c r="C145" s="622" t="s">
        <v>604</v>
      </c>
      <c r="D145" s="974" t="s">
        <v>605</v>
      </c>
      <c r="E145" s="969" t="s">
        <v>80</v>
      </c>
      <c r="F145" s="969" t="s">
        <v>80</v>
      </c>
      <c r="G145" s="825" t="s">
        <v>80</v>
      </c>
      <c r="H145" s="825" t="s">
        <v>80</v>
      </c>
      <c r="I145" s="825" t="s">
        <v>80</v>
      </c>
    </row>
    <row r="146" spans="1:13">
      <c r="B146" s="843" t="s">
        <v>606</v>
      </c>
      <c r="C146" s="814" t="s">
        <v>270</v>
      </c>
      <c r="D146" s="974" t="s">
        <v>598</v>
      </c>
      <c r="E146" s="969" t="s">
        <v>80</v>
      </c>
      <c r="F146" s="969" t="s">
        <v>80</v>
      </c>
      <c r="G146" s="825" t="s">
        <v>80</v>
      </c>
      <c r="H146" s="825" t="s">
        <v>80</v>
      </c>
      <c r="I146" s="825" t="s">
        <v>80</v>
      </c>
    </row>
    <row r="147" spans="1:13" s="59" customFormat="1" ht="18" customHeight="1">
      <c r="A147" s="40"/>
      <c r="B147" s="1164" t="s">
        <v>607</v>
      </c>
      <c r="C147" s="1164"/>
      <c r="D147" s="1164"/>
      <c r="E147" s="1164"/>
      <c r="F147" s="1164"/>
      <c r="G147" s="1164"/>
      <c r="H147" s="1164"/>
      <c r="I147"/>
      <c r="J147"/>
      <c r="K147"/>
      <c r="L147"/>
      <c r="M147"/>
    </row>
    <row r="148" spans="1:13" s="59" customFormat="1" ht="15" customHeight="1">
      <c r="A148" s="40"/>
      <c r="B148" s="1175" t="s">
        <v>1811</v>
      </c>
      <c r="C148" s="1175"/>
      <c r="D148" s="1175"/>
      <c r="E148" s="1175"/>
      <c r="F148" s="1175"/>
      <c r="G148" s="1175"/>
      <c r="H148" s="1175"/>
      <c r="I148"/>
      <c r="J148"/>
      <c r="K148"/>
      <c r="L148"/>
      <c r="M148"/>
    </row>
    <row r="149" spans="1:13" s="59" customFormat="1" ht="15" customHeight="1">
      <c r="A149" s="40"/>
      <c r="B149" s="1175" t="s">
        <v>1848</v>
      </c>
      <c r="C149" s="1175"/>
      <c r="D149" s="1175"/>
      <c r="E149" s="1175"/>
      <c r="F149" s="1175"/>
      <c r="G149" s="1175"/>
      <c r="H149" s="1175"/>
      <c r="I149"/>
      <c r="J149"/>
      <c r="K149"/>
      <c r="L149"/>
      <c r="M149"/>
    </row>
    <row r="150" spans="1:13" ht="20.65" customHeight="1">
      <c r="B150" s="1175" t="s">
        <v>608</v>
      </c>
      <c r="C150" s="1175"/>
      <c r="D150" s="1175"/>
      <c r="E150" s="1175"/>
      <c r="F150" s="1175"/>
      <c r="G150" s="1175"/>
      <c r="H150" s="1175"/>
    </row>
    <row r="151" spans="1:13" ht="20.65" customHeight="1">
      <c r="B151" s="1164" t="s">
        <v>1810</v>
      </c>
      <c r="C151" s="1164"/>
      <c r="D151" s="1164"/>
      <c r="E151" s="1164"/>
      <c r="F151" s="1164"/>
      <c r="G151" s="1164"/>
      <c r="H151" s="1164"/>
    </row>
    <row r="152" spans="1:13" ht="19.5" customHeight="1">
      <c r="B152" s="285"/>
      <c r="C152" s="285"/>
      <c r="D152" s="285"/>
      <c r="E152" s="285"/>
      <c r="F152" s="285"/>
      <c r="G152" s="285"/>
      <c r="H152" s="285"/>
    </row>
    <row r="153" spans="1:13" ht="30" customHeight="1">
      <c r="B153" s="1058" t="s">
        <v>1845</v>
      </c>
      <c r="C153" s="1058"/>
      <c r="D153" s="1058"/>
      <c r="E153" s="1058"/>
      <c r="F153" s="1058"/>
      <c r="G153" s="1058"/>
      <c r="H153" s="1058"/>
    </row>
    <row r="154" spans="1:13" ht="45">
      <c r="B154" s="20" t="s">
        <v>689</v>
      </c>
      <c r="C154" s="1053" t="s">
        <v>1831</v>
      </c>
      <c r="D154" s="1053" t="s">
        <v>1827</v>
      </c>
      <c r="E154" s="1053" t="s">
        <v>1832</v>
      </c>
      <c r="F154" s="1053" t="s">
        <v>1824</v>
      </c>
      <c r="G154" s="1053" t="s">
        <v>1833</v>
      </c>
      <c r="H154" s="1053" t="s">
        <v>1834</v>
      </c>
    </row>
    <row r="155" spans="1:13">
      <c r="B155" s="598" t="s">
        <v>609</v>
      </c>
      <c r="C155" s="1070">
        <v>2.96</v>
      </c>
      <c r="D155" s="595">
        <v>4.054888</v>
      </c>
      <c r="E155" s="969" t="s">
        <v>80</v>
      </c>
      <c r="F155" s="1070">
        <v>9.94</v>
      </c>
      <c r="G155" s="596">
        <v>4.88</v>
      </c>
      <c r="H155" s="597">
        <v>0.17599999999999999</v>
      </c>
    </row>
    <row r="156" spans="1:13" ht="15" customHeight="1">
      <c r="B156" s="281" t="s">
        <v>513</v>
      </c>
      <c r="C156" s="1071">
        <v>2.64</v>
      </c>
      <c r="D156" s="282">
        <v>4.3404990000000003</v>
      </c>
      <c r="E156" s="282">
        <v>4.764513</v>
      </c>
      <c r="F156" s="1071">
        <v>22.31</v>
      </c>
      <c r="G156" s="283">
        <v>3.98</v>
      </c>
      <c r="H156" s="284">
        <v>0.44400000000000001</v>
      </c>
    </row>
    <row r="157" spans="1:13" ht="15" customHeight="1">
      <c r="B157" s="598" t="s">
        <v>514</v>
      </c>
      <c r="C157" s="1070">
        <v>0.8</v>
      </c>
      <c r="D157" s="595">
        <v>1.77146</v>
      </c>
      <c r="E157" s="595">
        <v>11.310534000000001</v>
      </c>
      <c r="F157" s="1070">
        <v>32.06</v>
      </c>
      <c r="G157" s="596">
        <v>2.91</v>
      </c>
      <c r="H157" s="597">
        <v>2.1030000000000002</v>
      </c>
    </row>
    <row r="158" spans="1:13" ht="25.5">
      <c r="B158" s="1059" t="s">
        <v>1847</v>
      </c>
      <c r="C158" s="1072">
        <v>2.15</v>
      </c>
      <c r="D158" s="1066">
        <v>0.29705599999999999</v>
      </c>
      <c r="E158" s="1067" t="s">
        <v>80</v>
      </c>
      <c r="F158" s="1072">
        <v>0.73</v>
      </c>
      <c r="G158" s="1068">
        <v>4.38</v>
      </c>
      <c r="H158" s="1069">
        <v>1.7999999999999999E-2</v>
      </c>
    </row>
    <row r="159" spans="1:13" ht="15" customHeight="1">
      <c r="B159" s="598" t="s">
        <v>610</v>
      </c>
      <c r="C159" s="1070">
        <v>2.0699999999999998</v>
      </c>
      <c r="D159" s="595">
        <v>1.2140690000000001</v>
      </c>
      <c r="E159" s="969" t="s">
        <v>80</v>
      </c>
      <c r="F159" s="1070">
        <v>2.97</v>
      </c>
      <c r="G159" s="596">
        <v>4.0999999999999996</v>
      </c>
      <c r="H159" s="597">
        <v>7.4999999999999997E-2</v>
      </c>
    </row>
    <row r="160" spans="1:13" ht="15" customHeight="1">
      <c r="B160" s="281" t="s">
        <v>519</v>
      </c>
      <c r="C160" s="1071">
        <v>1.55</v>
      </c>
      <c r="D160" s="282">
        <v>3.7728969999999999</v>
      </c>
      <c r="E160" s="969" t="s">
        <v>80</v>
      </c>
      <c r="F160" s="1071">
        <v>9.25</v>
      </c>
      <c r="G160" s="283">
        <v>3.53</v>
      </c>
      <c r="H160" s="284">
        <v>0.31332147935508886</v>
      </c>
    </row>
    <row r="161" spans="1:11" ht="15" customHeight="1">
      <c r="B161" s="598" t="s">
        <v>611</v>
      </c>
      <c r="C161" s="1070">
        <v>17.29</v>
      </c>
      <c r="D161" s="595">
        <v>4.7286190000000001</v>
      </c>
      <c r="E161" s="969" t="s">
        <v>80</v>
      </c>
      <c r="F161" s="1070">
        <v>11.59</v>
      </c>
      <c r="G161" s="596">
        <v>4.59</v>
      </c>
      <c r="H161" s="597">
        <v>3.5999999999999997E-2</v>
      </c>
    </row>
    <row r="162" spans="1:11" ht="15" customHeight="1">
      <c r="B162" s="281" t="s">
        <v>612</v>
      </c>
      <c r="C162" s="1071">
        <v>63.38</v>
      </c>
      <c r="D162" s="282">
        <v>3.2952979999999998</v>
      </c>
      <c r="E162" s="969" t="s">
        <v>80</v>
      </c>
      <c r="F162" s="1071">
        <v>8.07</v>
      </c>
      <c r="G162" s="283">
        <v>4.2699999999999996</v>
      </c>
      <c r="H162" s="284">
        <v>7.0000000000000001E-3</v>
      </c>
    </row>
    <row r="163" spans="1:11" ht="15" customHeight="1">
      <c r="B163" s="598" t="s">
        <v>613</v>
      </c>
      <c r="C163" s="1070">
        <v>7.17</v>
      </c>
      <c r="D163" s="595">
        <v>1.260051</v>
      </c>
      <c r="E163" s="969" t="s">
        <v>80</v>
      </c>
      <c r="F163" s="1070">
        <v>3.09</v>
      </c>
      <c r="G163" s="596">
        <v>4.95</v>
      </c>
      <c r="H163" s="597">
        <v>2.3E-2</v>
      </c>
    </row>
    <row r="164" spans="1:11">
      <c r="B164" s="599" t="s">
        <v>522</v>
      </c>
      <c r="C164" s="1073">
        <v>100</v>
      </c>
      <c r="D164" s="600">
        <v>24.734840999999999</v>
      </c>
      <c r="E164" s="600">
        <v>16.075047999999999</v>
      </c>
      <c r="F164" s="1073">
        <v>100.000000126952</v>
      </c>
      <c r="G164" s="601">
        <v>4.3194282499361778</v>
      </c>
      <c r="H164" s="602">
        <v>5.1999999999999998E-2</v>
      </c>
    </row>
    <row r="165" spans="1:11" ht="24" customHeight="1">
      <c r="B165" s="1162" t="s">
        <v>614</v>
      </c>
      <c r="C165" s="1162"/>
      <c r="D165" s="1162"/>
      <c r="E165" s="1162"/>
      <c r="F165" s="1162"/>
      <c r="G165" s="1162"/>
      <c r="H165" s="1162"/>
    </row>
    <row r="166" spans="1:11" ht="15" customHeight="1">
      <c r="B166" s="1164" t="s">
        <v>615</v>
      </c>
      <c r="C166" s="1164"/>
      <c r="D166" s="1164"/>
      <c r="E166" s="1164"/>
      <c r="F166" s="1164"/>
      <c r="G166" s="1164"/>
      <c r="H166" s="1164"/>
    </row>
    <row r="167" spans="1:11" ht="25.5" customHeight="1">
      <c r="B167" s="1165" t="s">
        <v>616</v>
      </c>
      <c r="C167" s="1165"/>
      <c r="D167" s="1165"/>
      <c r="E167" s="1165"/>
      <c r="F167" s="1165"/>
      <c r="G167" s="1165"/>
      <c r="H167" s="1165"/>
    </row>
    <row r="168" spans="1:11" ht="15" customHeight="1">
      <c r="B168" s="1165" t="s">
        <v>617</v>
      </c>
      <c r="C168" s="1165"/>
      <c r="D168" s="1165"/>
      <c r="E168" s="1165"/>
      <c r="F168" s="1165"/>
      <c r="G168" s="1165"/>
      <c r="H168" s="1165"/>
    </row>
    <row r="169" spans="1:11" ht="15" customHeight="1">
      <c r="B169" s="1165" t="s">
        <v>1812</v>
      </c>
      <c r="C169" s="1165"/>
      <c r="D169" s="1165"/>
      <c r="E169" s="1165"/>
      <c r="F169" s="1165"/>
      <c r="G169" s="1165"/>
      <c r="H169" s="1165"/>
    </row>
    <row r="170" spans="1:11" ht="18.75" customHeight="1">
      <c r="B170" s="1175" t="s">
        <v>1955</v>
      </c>
      <c r="C170" s="1175"/>
      <c r="D170" s="1175"/>
      <c r="E170" s="1175"/>
      <c r="F170" s="1175"/>
      <c r="G170" s="1175"/>
      <c r="H170" s="1175"/>
    </row>
    <row r="171" spans="1:11" ht="20.65" customHeight="1">
      <c r="B171" s="1164" t="s">
        <v>618</v>
      </c>
      <c r="C171" s="1164"/>
      <c r="D171" s="1164"/>
      <c r="E171" s="1164"/>
      <c r="F171" s="1164"/>
      <c r="G171" s="1164"/>
      <c r="H171" s="1164"/>
    </row>
    <row r="172" spans="1:11" s="59" customFormat="1" ht="19.5" customHeight="1">
      <c r="A172" s="40"/>
      <c r="B172" s="754"/>
      <c r="C172" s="271"/>
      <c r="D172" s="271"/>
      <c r="E172" s="65"/>
      <c r="F172" s="65"/>
      <c r="G172" s="65"/>
      <c r="H172" s="65"/>
      <c r="K172"/>
    </row>
    <row r="173" spans="1:11" s="59" customFormat="1" ht="19.5" customHeight="1">
      <c r="A173" s="40"/>
      <c r="B173" s="754"/>
      <c r="C173" s="271"/>
      <c r="D173" s="271"/>
      <c r="E173" s="65"/>
      <c r="F173" s="65"/>
      <c r="G173" s="65"/>
      <c r="H173" s="65"/>
      <c r="K173"/>
    </row>
    <row r="174" spans="1:11" s="198" customFormat="1" ht="19.5" customHeight="1">
      <c r="A174" s="1029"/>
      <c r="B174" s="272" t="s">
        <v>619</v>
      </c>
      <c r="C174" s="272"/>
      <c r="D174" s="1036"/>
      <c r="E174" s="1029"/>
      <c r="F174" s="1029"/>
      <c r="G174" s="1029"/>
      <c r="H174" s="1029"/>
    </row>
    <row r="175" spans="1:11" s="198" customFormat="1" ht="30" customHeight="1">
      <c r="A175" s="1029"/>
      <c r="B175" s="1188" t="s">
        <v>1857</v>
      </c>
      <c r="C175" s="1188"/>
      <c r="D175" s="1188"/>
      <c r="E175" s="1188"/>
      <c r="F175" s="1029"/>
      <c r="G175" s="1029"/>
      <c r="H175" s="1029"/>
    </row>
    <row r="176" spans="1:11" ht="19.5" customHeight="1">
      <c r="B176" s="312"/>
      <c r="C176" s="312"/>
      <c r="D176" s="312"/>
      <c r="E176" s="312"/>
      <c r="F176" s="849"/>
    </row>
    <row r="177" spans="1:16" s="3" customFormat="1" ht="60">
      <c r="A177" s="40"/>
      <c r="B177" s="47" t="s">
        <v>620</v>
      </c>
      <c r="C177" s="1131" t="s">
        <v>621</v>
      </c>
      <c r="D177" s="1131"/>
      <c r="E177" s="1035" t="s">
        <v>1902</v>
      </c>
      <c r="F177" s="173" t="s">
        <v>622</v>
      </c>
      <c r="G177" s="1034" t="s">
        <v>408</v>
      </c>
      <c r="H177" s="1034" t="s">
        <v>1858</v>
      </c>
      <c r="I177" s="1034" t="s">
        <v>1859</v>
      </c>
      <c r="J177" s="1035" t="s">
        <v>1901</v>
      </c>
      <c r="K177" s="1035" t="s">
        <v>623</v>
      </c>
      <c r="L177"/>
      <c r="M177"/>
      <c r="N177"/>
      <c r="O177"/>
      <c r="P177"/>
    </row>
    <row r="178" spans="1:16" ht="33.75" customHeight="1">
      <c r="B178" s="587" t="s">
        <v>624</v>
      </c>
      <c r="C178" s="1163" t="s">
        <v>1854</v>
      </c>
      <c r="D178" s="1163"/>
      <c r="E178" s="1063">
        <v>-23</v>
      </c>
      <c r="F178" s="591" t="s">
        <v>625</v>
      </c>
      <c r="G178" s="970">
        <v>9.1999999999999993</v>
      </c>
      <c r="H178" s="593">
        <v>7.5</v>
      </c>
      <c r="I178" s="589">
        <v>5.0999999999999996</v>
      </c>
      <c r="J178" s="1065">
        <f>((I178-G178)/G178)*100</f>
        <v>-44.565217391304344</v>
      </c>
      <c r="K178" s="591" t="s">
        <v>1538</v>
      </c>
    </row>
    <row r="179" spans="1:16" ht="33.75" customHeight="1">
      <c r="B179" s="584" t="s">
        <v>626</v>
      </c>
      <c r="C179" s="1166" t="s">
        <v>1954</v>
      </c>
      <c r="D179" s="1166"/>
      <c r="E179" s="1064">
        <v>-100</v>
      </c>
      <c r="F179" s="586" t="s">
        <v>625</v>
      </c>
      <c r="G179" s="889">
        <v>2.46</v>
      </c>
      <c r="H179" s="593">
        <v>1.9</v>
      </c>
      <c r="I179" s="887">
        <v>0.47</v>
      </c>
      <c r="J179" s="1065">
        <f>((I179-G179)/G179)*100</f>
        <v>-80.894308943089428</v>
      </c>
      <c r="K179" s="586" t="s">
        <v>627</v>
      </c>
    </row>
    <row r="180" spans="1:16" ht="33.75" customHeight="1">
      <c r="B180" s="587" t="s">
        <v>628</v>
      </c>
      <c r="C180" s="1172" t="s">
        <v>629</v>
      </c>
      <c r="D180" s="1172"/>
      <c r="E180" s="1063">
        <v>-62</v>
      </c>
      <c r="F180" s="591" t="s">
        <v>630</v>
      </c>
      <c r="G180" s="888">
        <v>0.26</v>
      </c>
      <c r="H180" s="888">
        <v>0.23</v>
      </c>
      <c r="I180" s="885">
        <v>0.2</v>
      </c>
      <c r="J180" s="1065">
        <f>((I180-G180)/G180)*100</f>
        <v>-23.076923076923077</v>
      </c>
      <c r="K180" s="591" t="s">
        <v>631</v>
      </c>
    </row>
    <row r="181" spans="1:16" ht="33.75" customHeight="1">
      <c r="B181" s="584" t="s">
        <v>632</v>
      </c>
      <c r="C181" s="1166" t="s">
        <v>1953</v>
      </c>
      <c r="D181" s="1166"/>
      <c r="E181" s="1064">
        <v>-14</v>
      </c>
      <c r="F181" s="586" t="s">
        <v>633</v>
      </c>
      <c r="G181" s="889">
        <v>0.66</v>
      </c>
      <c r="H181" s="888">
        <v>0.66</v>
      </c>
      <c r="I181" s="887">
        <v>0.63</v>
      </c>
      <c r="J181" s="1065">
        <f>((I181-G181)/G181)*100</f>
        <v>-4.5454545454545494</v>
      </c>
      <c r="K181" s="586" t="s">
        <v>634</v>
      </c>
    </row>
    <row r="182" spans="1:16" ht="33.75" customHeight="1">
      <c r="B182" s="587" t="s">
        <v>635</v>
      </c>
      <c r="C182" s="1163" t="s">
        <v>1856</v>
      </c>
      <c r="D182" s="1163"/>
      <c r="E182" s="588" t="s">
        <v>1860</v>
      </c>
      <c r="F182" s="591" t="s">
        <v>636</v>
      </c>
      <c r="G182" s="588" t="s">
        <v>1860</v>
      </c>
      <c r="H182" s="593" t="s">
        <v>1860</v>
      </c>
      <c r="I182" s="592" t="s">
        <v>1860</v>
      </c>
      <c r="J182" s="593" t="s">
        <v>80</v>
      </c>
      <c r="K182" s="591" t="s">
        <v>637</v>
      </c>
    </row>
    <row r="183" spans="1:16" ht="33.75" customHeight="1">
      <c r="B183" s="584" t="s">
        <v>1890</v>
      </c>
      <c r="C183" s="1166" t="s">
        <v>1861</v>
      </c>
      <c r="D183" s="1166"/>
      <c r="E183" s="1062">
        <v>-60</v>
      </c>
      <c r="F183" s="586" t="s">
        <v>638</v>
      </c>
      <c r="G183" s="973">
        <v>190.6</v>
      </c>
      <c r="H183" s="972">
        <v>156</v>
      </c>
      <c r="I183" s="585">
        <v>105.3</v>
      </c>
      <c r="J183" s="1065">
        <f t="shared" ref="J183:J189" si="2">((I183-G183)/G183)*100</f>
        <v>-44.753410283315844</v>
      </c>
      <c r="K183" s="586" t="s">
        <v>627</v>
      </c>
    </row>
    <row r="184" spans="1:16" ht="33.75" customHeight="1">
      <c r="B184" s="587" t="s">
        <v>1862</v>
      </c>
      <c r="C184" s="1163" t="s">
        <v>1863</v>
      </c>
      <c r="D184" s="1163"/>
      <c r="E184" s="1063">
        <v>-10</v>
      </c>
      <c r="F184" s="591" t="s">
        <v>1864</v>
      </c>
      <c r="G184" s="971">
        <v>0.95</v>
      </c>
      <c r="H184" s="888">
        <v>0.88</v>
      </c>
      <c r="I184" s="885">
        <v>0.87</v>
      </c>
      <c r="J184" s="1065">
        <f t="shared" si="2"/>
        <v>-8.4210526315789433</v>
      </c>
      <c r="K184" s="591" t="s">
        <v>639</v>
      </c>
    </row>
    <row r="185" spans="1:16" ht="33.75" customHeight="1">
      <c r="B185" s="584" t="s">
        <v>1865</v>
      </c>
      <c r="C185" s="1166" t="s">
        <v>1866</v>
      </c>
      <c r="D185" s="1166"/>
      <c r="E185" s="1064">
        <v>-9</v>
      </c>
      <c r="F185" s="586" t="s">
        <v>1867</v>
      </c>
      <c r="G185" s="1061">
        <v>21.73</v>
      </c>
      <c r="H185" s="1061">
        <v>22.52</v>
      </c>
      <c r="I185" s="887">
        <v>22.55</v>
      </c>
      <c r="J185" s="1065">
        <f t="shared" si="2"/>
        <v>3.7735849056603787</v>
      </c>
      <c r="K185" s="586" t="s">
        <v>640</v>
      </c>
    </row>
    <row r="186" spans="1:16" ht="33.75" customHeight="1">
      <c r="B186" s="587" t="s">
        <v>1868</v>
      </c>
      <c r="C186" s="1163" t="s">
        <v>1869</v>
      </c>
      <c r="D186" s="1163"/>
      <c r="E186" s="1063">
        <v>-10</v>
      </c>
      <c r="F186" s="591" t="s">
        <v>1864</v>
      </c>
      <c r="G186" s="971">
        <v>0.83</v>
      </c>
      <c r="H186" s="971">
        <v>0.86</v>
      </c>
      <c r="I186" s="885">
        <v>0.77</v>
      </c>
      <c r="J186" s="1065">
        <f t="shared" si="2"/>
        <v>-7.2289156626505955</v>
      </c>
      <c r="K186" s="591" t="s">
        <v>639</v>
      </c>
    </row>
    <row r="187" spans="1:16" ht="33.75" customHeight="1">
      <c r="B187" s="584" t="s">
        <v>1870</v>
      </c>
      <c r="C187" s="1166" t="s">
        <v>1871</v>
      </c>
      <c r="D187" s="1166"/>
      <c r="E187" s="1064">
        <v>-9</v>
      </c>
      <c r="F187" s="586" t="s">
        <v>1867</v>
      </c>
      <c r="G187" s="705">
        <v>19.399999999999999</v>
      </c>
      <c r="H187" s="705">
        <v>19.2</v>
      </c>
      <c r="I187" s="886">
        <v>18.600000000000001</v>
      </c>
      <c r="J187" s="1065">
        <f t="shared" si="2"/>
        <v>-4.1237113402061709</v>
      </c>
      <c r="K187" s="586" t="s">
        <v>640</v>
      </c>
    </row>
    <row r="188" spans="1:16" ht="33.75" customHeight="1">
      <c r="B188" s="587" t="s">
        <v>641</v>
      </c>
      <c r="C188" s="1163" t="s">
        <v>1900</v>
      </c>
      <c r="D188" s="1163"/>
      <c r="E188" s="1063">
        <v>-59</v>
      </c>
      <c r="F188" s="591" t="s">
        <v>1872</v>
      </c>
      <c r="G188" s="1063">
        <v>60</v>
      </c>
      <c r="H188" s="970" t="s">
        <v>80</v>
      </c>
      <c r="I188" s="1083">
        <v>49</v>
      </c>
      <c r="J188" s="1065">
        <f t="shared" si="2"/>
        <v>-18.333333333333332</v>
      </c>
      <c r="K188" s="591" t="s">
        <v>627</v>
      </c>
    </row>
    <row r="189" spans="1:16" ht="33.75" customHeight="1">
      <c r="B189" s="587" t="s">
        <v>1887</v>
      </c>
      <c r="C189" s="1163" t="s">
        <v>1888</v>
      </c>
      <c r="D189" s="1163"/>
      <c r="E189" s="1063">
        <v>-56</v>
      </c>
      <c r="F189" s="591" t="s">
        <v>1851</v>
      </c>
      <c r="G189" s="970">
        <v>34.6</v>
      </c>
      <c r="H189" s="970">
        <v>34.6</v>
      </c>
      <c r="I189" s="589">
        <v>30.7</v>
      </c>
      <c r="J189" s="1065">
        <f t="shared" si="2"/>
        <v>-11.27167630057804</v>
      </c>
      <c r="K189" s="591" t="s">
        <v>642</v>
      </c>
    </row>
    <row r="190" spans="1:16" ht="33.75" customHeight="1">
      <c r="B190" s="587" t="s">
        <v>549</v>
      </c>
      <c r="C190" s="1163" t="s">
        <v>1892</v>
      </c>
      <c r="D190" s="1163"/>
      <c r="E190" s="588" t="s">
        <v>1894</v>
      </c>
      <c r="F190" s="591" t="s">
        <v>1852</v>
      </c>
      <c r="G190" s="592" t="s">
        <v>1894</v>
      </c>
      <c r="H190" s="593" t="s">
        <v>1895</v>
      </c>
      <c r="I190" s="593" t="s">
        <v>1894</v>
      </c>
      <c r="J190" s="590" t="s">
        <v>80</v>
      </c>
      <c r="K190" s="591" t="s">
        <v>1853</v>
      </c>
    </row>
    <row r="191" spans="1:16" s="341" customFormat="1" ht="14.25" customHeight="1">
      <c r="A191" s="40"/>
      <c r="B191" s="275" t="s">
        <v>643</v>
      </c>
      <c r="C191" s="275"/>
      <c r="D191" s="275"/>
      <c r="E191" s="275"/>
      <c r="F191" s="275"/>
      <c r="G191" s="275"/>
      <c r="H191" s="275"/>
      <c r="I191" s="275"/>
      <c r="J191" s="275"/>
      <c r="K191" s="275"/>
    </row>
    <row r="192" spans="1:16" s="341" customFormat="1" ht="15" customHeight="1">
      <c r="A192" s="40"/>
      <c r="B192" s="275" t="s">
        <v>644</v>
      </c>
      <c r="C192" s="275"/>
      <c r="D192" s="275"/>
      <c r="E192" s="275"/>
      <c r="F192" s="276"/>
      <c r="G192" s="276"/>
      <c r="H192" s="276"/>
    </row>
    <row r="193" spans="1:8" s="341" customFormat="1" ht="15" customHeight="1">
      <c r="A193" s="40"/>
      <c r="B193" s="275" t="s">
        <v>645</v>
      </c>
      <c r="C193" s="275"/>
      <c r="D193" s="275"/>
      <c r="E193" s="275"/>
      <c r="F193" s="276"/>
      <c r="G193" s="276"/>
      <c r="H193" s="276"/>
    </row>
    <row r="194" spans="1:8" s="341" customFormat="1" ht="15" customHeight="1">
      <c r="A194" s="40"/>
      <c r="B194" s="275" t="s">
        <v>646</v>
      </c>
      <c r="C194" s="275"/>
      <c r="D194" s="275"/>
      <c r="E194" s="275"/>
      <c r="F194" s="276"/>
      <c r="G194" s="276"/>
      <c r="H194" s="276"/>
    </row>
    <row r="195" spans="1:8" s="341" customFormat="1" ht="15" customHeight="1">
      <c r="A195" s="40"/>
      <c r="B195" s="275" t="s">
        <v>647</v>
      </c>
      <c r="C195" s="275"/>
      <c r="D195" s="275"/>
      <c r="E195" s="275"/>
      <c r="F195" s="276"/>
      <c r="G195" s="276"/>
      <c r="H195" s="276"/>
    </row>
    <row r="196" spans="1:8">
      <c r="B196" s="1171" t="s">
        <v>1873</v>
      </c>
      <c r="C196" s="1171"/>
      <c r="D196" s="1171"/>
      <c r="E196" s="1171"/>
      <c r="F196" s="1171"/>
      <c r="G196" s="1171"/>
    </row>
    <row r="197" spans="1:8" s="341" customFormat="1" ht="15" customHeight="1">
      <c r="A197" s="40"/>
      <c r="B197" s="275" t="s">
        <v>1874</v>
      </c>
      <c r="C197" s="275"/>
      <c r="D197" s="275"/>
      <c r="E197" s="275"/>
      <c r="F197" s="276"/>
      <c r="G197" s="276"/>
      <c r="H197" s="276"/>
    </row>
    <row r="198" spans="1:8" s="218" customFormat="1" ht="15" customHeight="1">
      <c r="A198" s="40"/>
      <c r="B198" s="275" t="s">
        <v>1875</v>
      </c>
      <c r="C198" s="275"/>
      <c r="D198" s="275"/>
      <c r="E198" s="275"/>
      <c r="F198" s="277"/>
      <c r="G198" s="277"/>
      <c r="H198" s="277"/>
    </row>
    <row r="199" spans="1:8" s="218" customFormat="1" ht="15" customHeight="1">
      <c r="A199" s="40"/>
      <c r="B199" s="275" t="s">
        <v>1876</v>
      </c>
      <c r="C199" s="275"/>
      <c r="D199" s="275"/>
      <c r="E199" s="275"/>
      <c r="F199" s="277"/>
      <c r="G199" s="277"/>
      <c r="H199" s="277"/>
    </row>
    <row r="200" spans="1:8" s="218" customFormat="1">
      <c r="A200" s="40"/>
      <c r="B200" s="275" t="s">
        <v>1877</v>
      </c>
      <c r="C200" s="275"/>
      <c r="D200" s="275"/>
      <c r="E200" s="275"/>
      <c r="F200" s="277"/>
      <c r="G200" s="277"/>
      <c r="H200" s="277"/>
    </row>
    <row r="201" spans="1:8" s="218" customFormat="1">
      <c r="A201" s="40"/>
      <c r="B201" s="275" t="s">
        <v>1878</v>
      </c>
      <c r="C201" s="275"/>
      <c r="D201" s="275"/>
      <c r="E201" s="275"/>
      <c r="F201" s="277"/>
      <c r="G201" s="277"/>
      <c r="H201" s="277"/>
    </row>
    <row r="202" spans="1:8" s="218" customFormat="1">
      <c r="A202" s="40"/>
      <c r="B202" s="275" t="s">
        <v>1879</v>
      </c>
      <c r="C202" s="275"/>
      <c r="D202" s="275"/>
      <c r="E202" s="275"/>
      <c r="F202" s="277"/>
      <c r="G202" s="277"/>
      <c r="H202" s="277"/>
    </row>
    <row r="203" spans="1:8" s="218" customFormat="1">
      <c r="A203" s="40"/>
      <c r="B203" s="275" t="s">
        <v>1880</v>
      </c>
      <c r="C203" s="275"/>
      <c r="D203" s="275"/>
      <c r="E203" s="275"/>
      <c r="F203" s="277"/>
      <c r="G203" s="277"/>
      <c r="H203" s="277"/>
    </row>
    <row r="204" spans="1:8" s="218" customFormat="1">
      <c r="A204" s="40"/>
      <c r="B204" s="275" t="s">
        <v>1881</v>
      </c>
      <c r="C204" s="275"/>
      <c r="D204" s="275"/>
      <c r="E204" s="275"/>
      <c r="F204" s="277"/>
      <c r="G204" s="277"/>
      <c r="H204" s="277"/>
    </row>
    <row r="205" spans="1:8" s="218" customFormat="1">
      <c r="A205" s="40"/>
      <c r="B205" s="275" t="s">
        <v>1882</v>
      </c>
      <c r="C205" s="275"/>
      <c r="D205" s="275"/>
      <c r="E205" s="275"/>
      <c r="F205" s="277"/>
      <c r="G205" s="277"/>
      <c r="H205" s="277"/>
    </row>
    <row r="206" spans="1:8">
      <c r="B206" s="275" t="s">
        <v>1883</v>
      </c>
      <c r="C206" s="275"/>
      <c r="D206" s="275"/>
      <c r="E206" s="275"/>
    </row>
    <row r="207" spans="1:8" ht="15" customHeight="1">
      <c r="B207" s="275" t="s">
        <v>1884</v>
      </c>
      <c r="C207" s="275"/>
      <c r="D207" s="275"/>
      <c r="E207" s="275"/>
    </row>
    <row r="208" spans="1:8" ht="15" customHeight="1">
      <c r="B208" s="275" t="s">
        <v>1885</v>
      </c>
      <c r="C208" s="275"/>
      <c r="D208" s="275"/>
      <c r="E208" s="275"/>
    </row>
    <row r="209" spans="1:8" ht="15" customHeight="1">
      <c r="B209" s="275" t="s">
        <v>1886</v>
      </c>
      <c r="C209" s="275"/>
      <c r="D209" s="275"/>
      <c r="E209" s="275"/>
    </row>
    <row r="210" spans="1:8" ht="15" customHeight="1">
      <c r="B210" s="275" t="s">
        <v>1889</v>
      </c>
      <c r="C210" s="278"/>
      <c r="D210" s="279"/>
      <c r="E210" s="279"/>
    </row>
    <row r="211" spans="1:8" ht="15" customHeight="1">
      <c r="B211" s="275" t="s">
        <v>1891</v>
      </c>
      <c r="C211" s="278"/>
      <c r="D211" s="279"/>
      <c r="E211" s="279"/>
    </row>
    <row r="212" spans="1:8" ht="15" customHeight="1">
      <c r="B212" s="275" t="s">
        <v>1893</v>
      </c>
      <c r="C212" s="278"/>
      <c r="D212" s="279"/>
      <c r="E212" s="279"/>
    </row>
    <row r="213" spans="1:8" ht="15" customHeight="1">
      <c r="B213" s="275"/>
      <c r="C213" s="278"/>
      <c r="D213" s="279"/>
      <c r="E213" s="279"/>
    </row>
    <row r="214" spans="1:8" ht="15" customHeight="1">
      <c r="B214" s="275"/>
      <c r="C214" s="278"/>
      <c r="D214" s="279"/>
      <c r="E214" s="279"/>
    </row>
    <row r="215" spans="1:8" ht="15.75">
      <c r="B215" s="272" t="s">
        <v>1898</v>
      </c>
      <c r="C215" s="272"/>
      <c r="D215" s="273"/>
    </row>
    <row r="216" spans="1:8" s="1055" customFormat="1">
      <c r="A216" s="235"/>
      <c r="B216" s="1167" t="s">
        <v>1952</v>
      </c>
      <c r="C216" s="1167"/>
      <c r="D216" s="1167"/>
      <c r="E216" s="1167"/>
      <c r="F216" s="277"/>
      <c r="G216" s="235"/>
      <c r="H216" s="235"/>
    </row>
    <row r="217" spans="1:8">
      <c r="B217" s="312"/>
      <c r="C217" s="704"/>
      <c r="D217" s="704"/>
      <c r="E217" s="312"/>
    </row>
    <row r="218" spans="1:8" ht="30" customHeight="1">
      <c r="B218" s="1137" t="s">
        <v>1899</v>
      </c>
      <c r="C218" s="1137"/>
      <c r="D218" s="48">
        <v>2023</v>
      </c>
      <c r="E218" s="48">
        <v>2022</v>
      </c>
      <c r="G218"/>
      <c r="H218"/>
    </row>
    <row r="219" spans="1:8" ht="25.5" customHeight="1">
      <c r="B219" s="950" t="s">
        <v>1896</v>
      </c>
      <c r="C219" s="598"/>
      <c r="D219" s="844" t="s">
        <v>1694</v>
      </c>
      <c r="E219" s="844" t="s">
        <v>648</v>
      </c>
      <c r="G219"/>
      <c r="H219"/>
    </row>
    <row r="220" spans="1:8" ht="25.5" customHeight="1">
      <c r="B220" s="950" t="s">
        <v>1897</v>
      </c>
      <c r="C220" s="598"/>
      <c r="D220" s="844" t="s">
        <v>1695</v>
      </c>
      <c r="E220" s="844" t="s">
        <v>649</v>
      </c>
      <c r="G220"/>
      <c r="H220"/>
    </row>
    <row r="221" spans="1:8">
      <c r="B221" s="584"/>
      <c r="C221" s="584"/>
      <c r="D221" s="704"/>
    </row>
    <row r="222" spans="1:8">
      <c r="B222" s="584"/>
      <c r="C222" s="584"/>
      <c r="D222" s="704"/>
    </row>
    <row r="223" spans="1:8" ht="15.75">
      <c r="B223" s="43" t="s">
        <v>1590</v>
      </c>
      <c r="C223"/>
      <c r="D223"/>
      <c r="E223"/>
      <c r="F223"/>
      <c r="G223"/>
      <c r="H223" s="267"/>
    </row>
    <row r="224" spans="1:8">
      <c r="B224" s="265"/>
      <c r="C224"/>
      <c r="D224"/>
      <c r="E224"/>
      <c r="F224"/>
      <c r="G224"/>
      <c r="H224" s="267"/>
    </row>
    <row r="225" spans="2:8" ht="29.25" customHeight="1">
      <c r="B225" s="759" t="s">
        <v>1850</v>
      </c>
      <c r="C225" s="751" t="s">
        <v>503</v>
      </c>
      <c r="D225" s="751"/>
      <c r="H225"/>
    </row>
    <row r="226" spans="2:8" ht="55.15" customHeight="1">
      <c r="B226" s="758" t="s">
        <v>504</v>
      </c>
      <c r="C226" s="1168" t="s">
        <v>1839</v>
      </c>
      <c r="D226" s="1168"/>
      <c r="H226"/>
    </row>
    <row r="227" spans="2:8" ht="26.25" customHeight="1">
      <c r="B227" s="937"/>
      <c r="C227" s="937"/>
      <c r="D227" s="937"/>
      <c r="H227"/>
    </row>
    <row r="228" spans="2:8" ht="30">
      <c r="B228" s="323" t="s">
        <v>1814</v>
      </c>
      <c r="C228" s="78" t="s">
        <v>1820</v>
      </c>
      <c r="D228" s="78" t="s">
        <v>1821</v>
      </c>
    </row>
    <row r="229" spans="2:8" ht="15.4" customHeight="1">
      <c r="B229" s="756" t="s">
        <v>1522</v>
      </c>
      <c r="C229" s="964">
        <v>28.7</v>
      </c>
      <c r="D229" s="859">
        <v>19.100000000000001</v>
      </c>
      <c r="E229" s="849"/>
    </row>
    <row r="230" spans="2:8" ht="15">
      <c r="B230" s="764" t="s">
        <v>1520</v>
      </c>
      <c r="C230" s="859">
        <v>28.7</v>
      </c>
      <c r="D230" s="859">
        <v>19.100000000000001</v>
      </c>
      <c r="E230" s="849"/>
    </row>
    <row r="231" spans="2:8">
      <c r="B231" s="767" t="s">
        <v>506</v>
      </c>
      <c r="C231" s="891">
        <v>12.2</v>
      </c>
      <c r="D231" s="857">
        <v>8.9</v>
      </c>
    </row>
    <row r="232" spans="2:8">
      <c r="B232" s="767" t="s">
        <v>507</v>
      </c>
      <c r="C232" s="891">
        <v>0</v>
      </c>
      <c r="D232" s="857">
        <v>0</v>
      </c>
    </row>
    <row r="233" spans="2:8">
      <c r="B233" s="767" t="s">
        <v>508</v>
      </c>
      <c r="C233" s="891">
        <v>7.6</v>
      </c>
      <c r="D233" s="857">
        <v>2.2000000000000002</v>
      </c>
    </row>
    <row r="234" spans="2:8">
      <c r="B234" s="767" t="s">
        <v>1519</v>
      </c>
      <c r="C234" s="891">
        <v>9</v>
      </c>
      <c r="D234" s="857">
        <v>8</v>
      </c>
    </row>
    <row r="235" spans="2:8" ht="17.649999999999999" customHeight="1">
      <c r="B235" s="788" t="s">
        <v>651</v>
      </c>
      <c r="C235" s="891">
        <v>0.2</v>
      </c>
      <c r="D235" s="857">
        <v>0.2</v>
      </c>
    </row>
    <row r="236" spans="2:8" ht="16.5" customHeight="1">
      <c r="B236" s="789" t="s">
        <v>652</v>
      </c>
      <c r="C236" s="892">
        <v>8.8000000000000007</v>
      </c>
      <c r="D236" s="858">
        <v>7.8</v>
      </c>
    </row>
    <row r="237" spans="2:8" ht="15">
      <c r="B237" s="764" t="s">
        <v>1521</v>
      </c>
      <c r="C237" s="859">
        <v>28.7</v>
      </c>
      <c r="D237" s="859">
        <v>19.099999999999998</v>
      </c>
    </row>
    <row r="238" spans="2:8">
      <c r="B238" s="788" t="s">
        <v>1523</v>
      </c>
      <c r="C238" s="891">
        <v>3.9</v>
      </c>
      <c r="D238" s="857">
        <v>3.6</v>
      </c>
    </row>
    <row r="239" spans="2:8">
      <c r="B239" s="788" t="s">
        <v>1524</v>
      </c>
      <c r="C239" s="891">
        <v>1.2</v>
      </c>
      <c r="D239" s="857">
        <v>1.5</v>
      </c>
    </row>
    <row r="240" spans="2:8">
      <c r="B240" s="788" t="s">
        <v>1525</v>
      </c>
      <c r="C240" s="891">
        <v>4.5999999999999996</v>
      </c>
      <c r="D240" s="857">
        <v>4</v>
      </c>
    </row>
    <row r="241" spans="1:11">
      <c r="B241" s="788" t="s">
        <v>1526</v>
      </c>
      <c r="C241" s="891">
        <v>5.2</v>
      </c>
      <c r="D241" s="857">
        <v>0.2</v>
      </c>
    </row>
    <row r="242" spans="1:11">
      <c r="B242" s="788" t="s">
        <v>1527</v>
      </c>
      <c r="C242" s="891">
        <v>1.4</v>
      </c>
      <c r="D242" s="857">
        <v>1.1000000000000001</v>
      </c>
    </row>
    <row r="243" spans="1:11">
      <c r="B243" s="788" t="s">
        <v>1528</v>
      </c>
      <c r="C243" s="891">
        <v>0.7</v>
      </c>
      <c r="D243" s="857">
        <v>0.9</v>
      </c>
    </row>
    <row r="244" spans="1:11">
      <c r="B244" s="788" t="s">
        <v>1529</v>
      </c>
      <c r="C244" s="891">
        <v>5.3</v>
      </c>
      <c r="D244" s="857">
        <v>4.6000000000000005</v>
      </c>
    </row>
    <row r="245" spans="1:11">
      <c r="B245" s="767" t="s">
        <v>191</v>
      </c>
      <c r="C245" s="891">
        <v>6.5</v>
      </c>
      <c r="D245" s="857">
        <v>3.1999999999999997</v>
      </c>
    </row>
    <row r="246" spans="1:11">
      <c r="B246" s="788" t="s">
        <v>1652</v>
      </c>
      <c r="C246" s="891">
        <v>3.3</v>
      </c>
      <c r="D246" s="857">
        <v>0.9</v>
      </c>
    </row>
    <row r="247" spans="1:11">
      <c r="B247" s="789" t="s">
        <v>1531</v>
      </c>
      <c r="C247" s="892">
        <v>3.2</v>
      </c>
      <c r="D247" s="858">
        <v>2.2999999999999998</v>
      </c>
    </row>
    <row r="248" spans="1:11" ht="18" customHeight="1">
      <c r="B248" s="764" t="s">
        <v>653</v>
      </c>
      <c r="C248" s="1057">
        <f>SUM(C249:C251)</f>
        <v>17108</v>
      </c>
      <c r="D248" s="1056">
        <f>SUM(D249:D251)</f>
        <v>840</v>
      </c>
    </row>
    <row r="249" spans="1:11">
      <c r="B249" s="767" t="s">
        <v>654</v>
      </c>
      <c r="C249" s="757">
        <v>141</v>
      </c>
      <c r="D249">
        <v>133</v>
      </c>
    </row>
    <row r="250" spans="1:11">
      <c r="B250" s="767" t="s">
        <v>655</v>
      </c>
      <c r="C250" s="890">
        <v>16348</v>
      </c>
      <c r="D250">
        <v>525</v>
      </c>
    </row>
    <row r="251" spans="1:11">
      <c r="B251" s="766" t="s">
        <v>191</v>
      </c>
      <c r="C251" s="763">
        <v>619</v>
      </c>
      <c r="D251" s="765">
        <v>182</v>
      </c>
    </row>
    <row r="252" spans="1:11" s="59" customFormat="1" ht="12.75" customHeight="1">
      <c r="A252" s="40"/>
      <c r="B252" s="265" t="s">
        <v>1530</v>
      </c>
      <c r="C252" s="271"/>
      <c r="D252" s="271"/>
      <c r="E252" s="65"/>
      <c r="F252" s="65"/>
      <c r="G252" s="65"/>
      <c r="H252" s="65"/>
      <c r="K252"/>
    </row>
    <row r="253" spans="1:11" s="59" customFormat="1" ht="12.75" customHeight="1">
      <c r="A253" s="40"/>
      <c r="B253" s="265" t="s">
        <v>1532</v>
      </c>
      <c r="C253" s="271"/>
      <c r="D253" s="271"/>
      <c r="E253" s="65"/>
      <c r="F253" s="65"/>
      <c r="G253" s="65"/>
      <c r="H253" s="65"/>
      <c r="K253"/>
    </row>
    <row r="254" spans="1:11" s="59" customFormat="1" ht="12.75" customHeight="1">
      <c r="A254" s="40"/>
      <c r="B254" s="265" t="s">
        <v>1533</v>
      </c>
      <c r="C254" s="271"/>
      <c r="D254" s="271"/>
      <c r="E254" s="65"/>
      <c r="F254" s="65"/>
      <c r="G254" s="65"/>
      <c r="H254" s="65"/>
      <c r="K254"/>
    </row>
    <row r="255" spans="1:11" s="59" customFormat="1" ht="12.75" customHeight="1">
      <c r="A255" s="40"/>
      <c r="B255" s="265" t="s">
        <v>1534</v>
      </c>
      <c r="C255" s="271"/>
      <c r="D255" s="271"/>
      <c r="E255" s="65"/>
      <c r="F255" s="65"/>
      <c r="G255" s="65"/>
      <c r="H255" s="65"/>
      <c r="K255"/>
    </row>
    <row r="256" spans="1:11" s="59" customFormat="1" ht="12.75" customHeight="1">
      <c r="A256" s="40"/>
      <c r="B256" s="265" t="s">
        <v>656</v>
      </c>
      <c r="C256" s="271"/>
      <c r="D256" s="271"/>
      <c r="E256" s="65"/>
      <c r="F256" s="65"/>
      <c r="G256" s="65"/>
      <c r="H256" s="65"/>
      <c r="K256"/>
    </row>
    <row r="257" spans="1:12" s="59" customFormat="1" ht="12.75" customHeight="1">
      <c r="A257" s="40"/>
      <c r="C257" s="271"/>
      <c r="D257" s="271"/>
      <c r="E257" s="65"/>
      <c r="F257" s="65"/>
      <c r="G257" s="65"/>
      <c r="H257" s="65"/>
      <c r="K257"/>
    </row>
    <row r="258" spans="1:12" s="59" customFormat="1" ht="12.75" customHeight="1">
      <c r="A258" s="40"/>
      <c r="B258" s="754"/>
      <c r="C258" s="271"/>
      <c r="D258" s="271"/>
      <c r="E258" s="65"/>
      <c r="F258" s="65"/>
      <c r="G258" s="65"/>
      <c r="H258" s="65"/>
      <c r="K258"/>
    </row>
    <row r="259" spans="1:12" s="59" customFormat="1" ht="15.75">
      <c r="A259" s="40"/>
      <c r="B259" s="43" t="s">
        <v>1653</v>
      </c>
      <c r="C259" s="271"/>
      <c r="D259" s="271"/>
      <c r="E259" s="65"/>
      <c r="F259" s="65"/>
      <c r="G259" s="65"/>
      <c r="H259" s="65"/>
      <c r="K259"/>
    </row>
    <row r="260" spans="1:12" s="59" customFormat="1" ht="11.65" customHeight="1">
      <c r="A260" s="40"/>
      <c r="B260" s="754"/>
      <c r="C260" s="271"/>
      <c r="D260" s="271"/>
      <c r="E260" s="65"/>
      <c r="F260" s="65"/>
      <c r="G260" s="65"/>
      <c r="H260" s="65"/>
      <c r="L260"/>
    </row>
    <row r="261" spans="1:12" s="59" customFormat="1" ht="30" customHeight="1">
      <c r="A261" s="40"/>
      <c r="B261" s="759" t="s">
        <v>1850</v>
      </c>
      <c r="C261" s="751" t="s">
        <v>503</v>
      </c>
      <c r="D261" s="78" t="s">
        <v>1835</v>
      </c>
      <c r="E261" s="78" t="s">
        <v>1836</v>
      </c>
      <c r="F261" s="78" t="s">
        <v>1837</v>
      </c>
      <c r="G261" s="78" t="s">
        <v>1838</v>
      </c>
      <c r="K261"/>
    </row>
    <row r="262" spans="1:12" s="59" customFormat="1" ht="41.65" customHeight="1">
      <c r="A262" s="40"/>
      <c r="B262" s="758" t="s">
        <v>505</v>
      </c>
      <c r="C262" s="755" t="s">
        <v>1841</v>
      </c>
      <c r="D262" s="965">
        <v>4</v>
      </c>
      <c r="E262" s="966">
        <v>4.8</v>
      </c>
      <c r="F262" s="966">
        <v>4.9000000000000004</v>
      </c>
      <c r="G262" s="967">
        <v>13.7</v>
      </c>
      <c r="K262"/>
    </row>
    <row r="263" spans="1:12">
      <c r="B263" s="760"/>
      <c r="C263" s="761"/>
      <c r="D263" s="762"/>
      <c r="E263" s="83"/>
      <c r="F263" s="83"/>
      <c r="G263" s="83"/>
      <c r="H263"/>
    </row>
    <row r="264" spans="1:12" s="59" customFormat="1" ht="12.75" customHeight="1">
      <c r="A264" s="40"/>
      <c r="B264" s="754"/>
      <c r="C264" s="271"/>
      <c r="D264" s="271"/>
      <c r="E264" s="65"/>
      <c r="F264" s="65"/>
      <c r="G264" s="65"/>
      <c r="H264" s="65"/>
      <c r="K264"/>
    </row>
    <row r="265" spans="1:12" s="59" customFormat="1" ht="30">
      <c r="A265" s="40"/>
      <c r="B265" s="1049" t="s">
        <v>1813</v>
      </c>
      <c r="C265" s="1050" t="s">
        <v>1819</v>
      </c>
      <c r="D265"/>
      <c r="E265" s="65"/>
      <c r="F265" s="65"/>
      <c r="G265" s="65"/>
      <c r="J265"/>
    </row>
    <row r="266" spans="1:12" s="59" customFormat="1" ht="19.5" customHeight="1">
      <c r="A266" s="40"/>
      <c r="B266" s="756" t="s">
        <v>1535</v>
      </c>
      <c r="C266" s="896">
        <v>13.7</v>
      </c>
      <c r="D266"/>
      <c r="E266" s="65"/>
      <c r="F266" s="65"/>
      <c r="G266" s="65"/>
      <c r="J266"/>
    </row>
    <row r="267" spans="1:12" s="59" customFormat="1" ht="19.5" customHeight="1">
      <c r="A267" s="40"/>
      <c r="B267" s="756" t="s">
        <v>1536</v>
      </c>
      <c r="C267" s="897">
        <v>13.7</v>
      </c>
      <c r="D267"/>
      <c r="E267" s="65"/>
      <c r="F267" s="65"/>
      <c r="G267" s="65"/>
      <c r="J267"/>
    </row>
    <row r="268" spans="1:12" s="59" customFormat="1" ht="19.5" customHeight="1">
      <c r="A268" s="40"/>
      <c r="B268" s="767" t="s">
        <v>506</v>
      </c>
      <c r="C268" s="891">
        <v>6.4</v>
      </c>
      <c r="D268"/>
      <c r="E268" s="65"/>
      <c r="F268" s="65"/>
      <c r="G268" s="65"/>
      <c r="J268"/>
    </row>
    <row r="269" spans="1:12" s="59" customFormat="1" ht="19.5" customHeight="1">
      <c r="A269" s="40"/>
      <c r="B269" s="767" t="s">
        <v>508</v>
      </c>
      <c r="C269" s="891">
        <v>0.3</v>
      </c>
      <c r="D269"/>
      <c r="E269" s="65"/>
      <c r="F269" s="65"/>
      <c r="G269" s="65"/>
      <c r="J269"/>
    </row>
    <row r="270" spans="1:12" s="59" customFormat="1" ht="19.5" customHeight="1">
      <c r="A270" s="40"/>
      <c r="B270" s="767" t="s">
        <v>650</v>
      </c>
      <c r="C270" s="891">
        <v>7</v>
      </c>
      <c r="D270"/>
      <c r="E270" s="65"/>
      <c r="F270" s="65"/>
      <c r="G270" s="65"/>
      <c r="J270"/>
    </row>
    <row r="271" spans="1:12" s="59" customFormat="1" ht="20.65" customHeight="1">
      <c r="A271" s="40"/>
      <c r="B271" s="788" t="s">
        <v>657</v>
      </c>
      <c r="C271" s="891">
        <v>6.8</v>
      </c>
      <c r="D271"/>
      <c r="E271" s="65"/>
      <c r="F271" s="65"/>
      <c r="G271" s="65"/>
      <c r="J271"/>
    </row>
    <row r="272" spans="1:12" s="59" customFormat="1" ht="19.5" customHeight="1">
      <c r="A272" s="40"/>
      <c r="B272" s="789" t="s">
        <v>658</v>
      </c>
      <c r="C272" s="892">
        <v>0.2</v>
      </c>
      <c r="D272"/>
      <c r="E272" s="65"/>
      <c r="F272" s="65"/>
      <c r="G272" s="65"/>
      <c r="J272"/>
    </row>
    <row r="273" spans="1:11" s="59" customFormat="1" ht="19.5" customHeight="1">
      <c r="A273" s="40"/>
      <c r="B273" s="756" t="s">
        <v>659</v>
      </c>
      <c r="C273" s="895">
        <v>80</v>
      </c>
      <c r="D273"/>
      <c r="E273" s="65"/>
      <c r="F273" s="65"/>
      <c r="G273" s="65"/>
      <c r="J273"/>
    </row>
    <row r="274" spans="1:11" s="59" customFormat="1" ht="19.5" customHeight="1">
      <c r="A274" s="40"/>
      <c r="B274" s="265" t="s">
        <v>660</v>
      </c>
      <c r="C274" s="271"/>
      <c r="D274" s="271"/>
      <c r="E274" s="65"/>
      <c r="F274" s="65"/>
      <c r="G274" s="65"/>
      <c r="H274" s="65"/>
      <c r="K274"/>
    </row>
    <row r="275" spans="1:11" s="59" customFormat="1">
      <c r="A275" s="40"/>
      <c r="B275" s="265"/>
      <c r="C275" s="271"/>
      <c r="D275" s="271"/>
      <c r="E275" s="65"/>
      <c r="F275" s="65"/>
      <c r="G275" s="65"/>
      <c r="H275" s="65"/>
      <c r="K275"/>
    </row>
    <row r="276" spans="1:11" s="59" customFormat="1">
      <c r="A276" s="40"/>
      <c r="B276" s="265"/>
      <c r="C276" s="271"/>
      <c r="D276" s="271"/>
      <c r="E276" s="65"/>
      <c r="F276" s="65"/>
      <c r="G276" s="65"/>
      <c r="H276" s="65"/>
      <c r="K276"/>
    </row>
    <row r="277" spans="1:11" ht="15.75">
      <c r="B277" s="272" t="s">
        <v>661</v>
      </c>
    </row>
    <row r="279" spans="1:11" ht="29.25" customHeight="1">
      <c r="B279" s="751" t="s">
        <v>1711</v>
      </c>
      <c r="C279" s="20">
        <v>2024</v>
      </c>
      <c r="D279" s="20">
        <v>2023</v>
      </c>
      <c r="E279" s="20">
        <v>2022</v>
      </c>
    </row>
    <row r="280" spans="1:11">
      <c r="B280" s="818" t="s">
        <v>662</v>
      </c>
      <c r="C280" s="929">
        <v>1.97</v>
      </c>
      <c r="D280" s="817">
        <v>0.8</v>
      </c>
      <c r="E280" s="817">
        <v>2.1</v>
      </c>
    </row>
    <row r="281" spans="1:11" ht="13.15" customHeight="1">
      <c r="B281" s="265" t="s">
        <v>663</v>
      </c>
      <c r="C281" s="265"/>
      <c r="D281" s="265"/>
      <c r="E281" s="265"/>
    </row>
    <row r="282" spans="1:11" ht="13.15" customHeight="1">
      <c r="B282" s="265"/>
      <c r="C282" s="265"/>
      <c r="D282" s="265"/>
      <c r="E282" s="265"/>
    </row>
    <row r="283" spans="1:11">
      <c r="B283" s="285"/>
      <c r="C283" s="285"/>
      <c r="D283" s="285"/>
      <c r="E283" s="285"/>
      <c r="F283" s="285"/>
      <c r="G283" s="285"/>
      <c r="H283" s="285"/>
    </row>
    <row r="284" spans="1:11" ht="15" customHeight="1">
      <c r="B284" s="272" t="s">
        <v>664</v>
      </c>
      <c r="C284" s="278"/>
      <c r="D284" s="279"/>
      <c r="E284" s="279"/>
    </row>
    <row r="285" spans="1:11" ht="15" customHeight="1"/>
    <row r="286" spans="1:11" s="26" customFormat="1" ht="30" customHeight="1">
      <c r="A286" s="40"/>
      <c r="B286" s="61" t="s">
        <v>665</v>
      </c>
      <c r="C286" s="61"/>
      <c r="D286" s="61">
        <v>2024</v>
      </c>
      <c r="E286" s="61">
        <v>2023</v>
      </c>
      <c r="F286" s="61">
        <v>2022</v>
      </c>
      <c r="G286" s="40"/>
      <c r="H286" s="40"/>
      <c r="I286" s="40"/>
      <c r="J286"/>
      <c r="K286"/>
    </row>
    <row r="287" spans="1:11" s="69" customFormat="1" ht="18" customHeight="1">
      <c r="A287" s="40"/>
      <c r="B287" s="706">
        <v>2030</v>
      </c>
      <c r="C287" s="706"/>
      <c r="D287" s="706"/>
      <c r="E287" s="707"/>
      <c r="F287" s="707"/>
      <c r="G287" s="40"/>
      <c r="H287" s="40"/>
      <c r="I287" s="40"/>
      <c r="J287"/>
      <c r="K287"/>
    </row>
    <row r="288" spans="1:11" s="138" customFormat="1" ht="52.5">
      <c r="A288" s="40"/>
      <c r="B288" s="708" t="s">
        <v>1931</v>
      </c>
      <c r="C288" s="708"/>
      <c r="D288" s="1038">
        <v>0.8</v>
      </c>
      <c r="E288" s="1039">
        <v>0.92</v>
      </c>
      <c r="F288" s="1039">
        <v>0.92</v>
      </c>
      <c r="G288" s="40"/>
      <c r="H288" s="40"/>
      <c r="I288" s="40"/>
      <c r="J288"/>
      <c r="K288"/>
    </row>
    <row r="289" spans="1:12" s="138" customFormat="1" ht="52.5">
      <c r="A289" s="40"/>
      <c r="B289" s="708" t="s">
        <v>1932</v>
      </c>
      <c r="C289" s="708"/>
      <c r="D289" s="1038">
        <v>0.6</v>
      </c>
      <c r="E289" s="1039">
        <v>0.62</v>
      </c>
      <c r="F289" s="1039">
        <v>0.6</v>
      </c>
      <c r="G289" s="40"/>
      <c r="H289" s="40"/>
      <c r="I289" s="40"/>
      <c r="J289"/>
      <c r="K289"/>
    </row>
    <row r="290" spans="1:12" s="69" customFormat="1" ht="18" customHeight="1">
      <c r="A290" s="40"/>
      <c r="B290" s="710">
        <v>2050</v>
      </c>
      <c r="C290" s="710"/>
      <c r="D290" s="1040"/>
      <c r="E290" s="1041"/>
      <c r="F290" s="1041"/>
      <c r="G290" s="40"/>
      <c r="H290" s="40"/>
      <c r="I290" s="40"/>
      <c r="J290"/>
      <c r="K290"/>
    </row>
    <row r="291" spans="1:12" s="138" customFormat="1" ht="52.5">
      <c r="A291" s="40"/>
      <c r="B291" s="708" t="s">
        <v>1933</v>
      </c>
      <c r="C291" s="708"/>
      <c r="D291" s="1038">
        <v>1.7</v>
      </c>
      <c r="E291" s="1039">
        <v>2.0499999999999998</v>
      </c>
      <c r="F291" s="1039">
        <v>2.1800000000000002</v>
      </c>
      <c r="G291" s="40"/>
      <c r="H291" s="40"/>
      <c r="I291" s="40"/>
      <c r="J291"/>
      <c r="K291"/>
    </row>
    <row r="292" spans="1:12" s="138" customFormat="1" ht="52.5">
      <c r="A292" s="40"/>
      <c r="B292" s="708" t="s">
        <v>1934</v>
      </c>
      <c r="C292" s="708"/>
      <c r="D292" s="1038">
        <v>1.2</v>
      </c>
      <c r="E292" s="1039">
        <v>1.6</v>
      </c>
      <c r="F292" s="1039">
        <v>1.72</v>
      </c>
      <c r="G292" s="40"/>
      <c r="H292" s="40"/>
      <c r="I292" s="40"/>
      <c r="J292"/>
      <c r="K292"/>
    </row>
    <row r="293" spans="1:12" s="138" customFormat="1" ht="52.5">
      <c r="A293" s="40"/>
      <c r="B293" s="708" t="s">
        <v>1929</v>
      </c>
      <c r="C293" s="708"/>
      <c r="D293" s="1038">
        <v>4.0999999999999996</v>
      </c>
      <c r="E293" s="1039">
        <v>3.5</v>
      </c>
      <c r="F293" s="1039">
        <v>3.6</v>
      </c>
      <c r="G293" s="40"/>
      <c r="H293" s="40"/>
      <c r="I293" s="40"/>
      <c r="J293"/>
      <c r="K293"/>
    </row>
    <row r="294" spans="1:12" s="138" customFormat="1" ht="56.65" customHeight="1" thickBot="1">
      <c r="A294" s="40"/>
      <c r="B294" s="709" t="s">
        <v>1930</v>
      </c>
      <c r="C294" s="709"/>
      <c r="D294" s="1042">
        <v>4.5</v>
      </c>
      <c r="E294" s="1043">
        <v>3.9</v>
      </c>
      <c r="F294" s="1043">
        <v>4.0999999999999996</v>
      </c>
      <c r="G294" s="40"/>
      <c r="H294" s="40"/>
      <c r="I294" s="40"/>
      <c r="J294"/>
      <c r="K294"/>
    </row>
    <row r="295" spans="1:12" s="59" customFormat="1">
      <c r="A295" s="40"/>
      <c r="B295" s="1174" t="s">
        <v>1809</v>
      </c>
      <c r="C295" s="1174"/>
      <c r="D295" s="1174"/>
      <c r="E295" s="1174"/>
      <c r="F295" s="1174"/>
      <c r="G295" s="40"/>
      <c r="H295" s="40"/>
      <c r="I295"/>
      <c r="J295"/>
    </row>
    <row r="296" spans="1:12" s="59" customFormat="1">
      <c r="A296" s="40"/>
      <c r="B296" s="1160" t="s">
        <v>1927</v>
      </c>
      <c r="C296" s="1160"/>
      <c r="D296" s="1160"/>
      <c r="E296" s="1160"/>
      <c r="F296" s="1160"/>
      <c r="G296" s="1160"/>
      <c r="H296" s="40"/>
      <c r="I296"/>
      <c r="J296"/>
    </row>
    <row r="297" spans="1:12" s="59" customFormat="1" ht="14.25" customHeight="1">
      <c r="A297" s="40"/>
      <c r="B297" s="1160" t="s">
        <v>1928</v>
      </c>
      <c r="C297" s="1160"/>
      <c r="D297" s="1160"/>
      <c r="E297" s="1160"/>
      <c r="F297" s="65"/>
      <c r="G297" s="65"/>
      <c r="H297" s="65"/>
    </row>
    <row r="298" spans="1:12" s="59" customFormat="1" ht="21.75" customHeight="1">
      <c r="A298" s="40"/>
      <c r="B298" s="1173" t="s">
        <v>1951</v>
      </c>
      <c r="C298" s="1173"/>
      <c r="D298" s="1173"/>
      <c r="E298" s="1173"/>
      <c r="F298" s="1173"/>
      <c r="G298" s="65"/>
      <c r="H298" s="65"/>
    </row>
    <row r="299" spans="1:12" s="59" customFormat="1" ht="14.25" customHeight="1">
      <c r="A299" s="40"/>
      <c r="B299" s="293"/>
      <c r="C299" s="286"/>
      <c r="D299" s="286"/>
      <c r="E299" s="286"/>
      <c r="F299" s="65"/>
      <c r="G299" s="65"/>
      <c r="H299" s="65"/>
    </row>
    <row r="300" spans="1:12" s="342" customFormat="1" ht="15" customHeight="1">
      <c r="A300" s="40"/>
      <c r="B300" s="288"/>
      <c r="C300" s="59"/>
      <c r="D300" s="59"/>
      <c r="E300" s="65"/>
      <c r="F300" s="65"/>
      <c r="G300" s="65"/>
      <c r="H300" s="40"/>
      <c r="I300"/>
      <c r="J300"/>
      <c r="K300"/>
      <c r="L300"/>
    </row>
    <row r="301" spans="1:12" s="342" customFormat="1" ht="15" customHeight="1">
      <c r="A301" s="40"/>
      <c r="B301" s="332" t="s">
        <v>1940</v>
      </c>
      <c r="C301" s="59"/>
      <c r="D301" s="59"/>
      <c r="E301" s="65"/>
      <c r="F301" s="65"/>
      <c r="G301" s="65"/>
      <c r="H301" s="40"/>
      <c r="I301"/>
      <c r="J301"/>
      <c r="K301"/>
      <c r="L301"/>
    </row>
    <row r="302" spans="1:12" s="342" customFormat="1" ht="15" customHeight="1">
      <c r="A302" s="40"/>
      <c r="B302" s="288"/>
      <c r="C302" s="65"/>
      <c r="D302" s="65"/>
      <c r="E302" s="65"/>
      <c r="F302" s="65"/>
      <c r="G302" s="65"/>
      <c r="H302" s="40"/>
      <c r="I302"/>
      <c r="J302"/>
      <c r="K302"/>
      <c r="L302"/>
    </row>
    <row r="303" spans="1:12" ht="29.25" customHeight="1">
      <c r="B303" s="173" t="s">
        <v>666</v>
      </c>
      <c r="C303" s="1037" t="s">
        <v>1942</v>
      </c>
      <c r="D303" s="1037" t="s">
        <v>1943</v>
      </c>
      <c r="E303" s="1037" t="s">
        <v>1944</v>
      </c>
      <c r="F303" s="1037" t="s">
        <v>1818</v>
      </c>
    </row>
    <row r="304" spans="1:12" s="50" customFormat="1" ht="15" customHeight="1">
      <c r="A304" s="40"/>
      <c r="B304" s="603" t="s">
        <v>1945</v>
      </c>
      <c r="C304" s="1044">
        <v>4.0999999999999996</v>
      </c>
      <c r="D304" s="1044">
        <v>48.29</v>
      </c>
      <c r="E304" s="1044">
        <v>1.67</v>
      </c>
      <c r="F304" s="1044">
        <v>1.1399999999999999</v>
      </c>
      <c r="G304" s="65"/>
      <c r="H304" s="40"/>
      <c r="I304"/>
      <c r="J304"/>
      <c r="K304"/>
      <c r="L304"/>
    </row>
    <row r="305" spans="1:12" s="50" customFormat="1" ht="15" customHeight="1">
      <c r="A305" s="40"/>
      <c r="B305" s="603" t="s">
        <v>1946</v>
      </c>
      <c r="C305" s="1046">
        <v>4.5</v>
      </c>
      <c r="D305" s="1046">
        <v>48.16</v>
      </c>
      <c r="E305" s="1046">
        <v>1.64</v>
      </c>
      <c r="F305" s="1046">
        <v>1.1100000000000001</v>
      </c>
      <c r="G305" s="65"/>
      <c r="H305" s="40"/>
      <c r="I305"/>
      <c r="J305"/>
      <c r="K305"/>
      <c r="L305"/>
    </row>
    <row r="306" spans="1:12" s="50" customFormat="1" ht="15" customHeight="1">
      <c r="A306" s="40"/>
      <c r="B306" s="1160" t="s">
        <v>667</v>
      </c>
      <c r="C306" s="1160"/>
      <c r="D306" s="1160"/>
      <c r="E306" s="1160"/>
      <c r="F306" s="289"/>
      <c r="G306" s="65"/>
      <c r="H306" s="40"/>
      <c r="I306"/>
      <c r="J306"/>
      <c r="K306"/>
      <c r="L306"/>
    </row>
    <row r="307" spans="1:12" s="50" customFormat="1" ht="15" customHeight="1">
      <c r="A307" s="40"/>
      <c r="B307" s="293" t="s">
        <v>1941</v>
      </c>
      <c r="C307" s="286"/>
      <c r="D307" s="286"/>
      <c r="E307" s="286"/>
      <c r="F307" s="289"/>
      <c r="G307" s="65"/>
      <c r="H307" s="40"/>
      <c r="I307"/>
      <c r="J307"/>
      <c r="K307"/>
      <c r="L307"/>
    </row>
    <row r="308" spans="1:12" s="59" customFormat="1">
      <c r="A308" s="40"/>
      <c r="B308" s="1173" t="s">
        <v>1947</v>
      </c>
      <c r="C308" s="1173"/>
      <c r="D308" s="1173"/>
      <c r="E308" s="1173"/>
      <c r="F308" s="1173"/>
      <c r="G308" s="65"/>
      <c r="H308" s="40"/>
      <c r="I308"/>
      <c r="J308"/>
      <c r="K308"/>
      <c r="L308"/>
    </row>
    <row r="309" spans="1:12" s="59" customFormat="1" ht="23.25" customHeight="1">
      <c r="A309" s="40"/>
      <c r="B309" s="1160" t="s">
        <v>1948</v>
      </c>
      <c r="C309" s="1160"/>
      <c r="D309" s="1160"/>
      <c r="E309" s="1160"/>
      <c r="F309" s="1160"/>
      <c r="G309" s="65"/>
      <c r="H309" s="40"/>
      <c r="I309"/>
      <c r="J309"/>
      <c r="K309"/>
      <c r="L309"/>
    </row>
    <row r="310" spans="1:12" s="59" customFormat="1" ht="15" customHeight="1">
      <c r="A310" s="40"/>
      <c r="B310" s="290" t="s">
        <v>1949</v>
      </c>
      <c r="C310" s="291"/>
      <c r="D310" s="291"/>
      <c r="E310" s="291"/>
      <c r="F310" s="291"/>
      <c r="G310" s="65"/>
      <c r="H310" s="40"/>
      <c r="I310"/>
      <c r="J310"/>
      <c r="K310"/>
      <c r="L310"/>
    </row>
    <row r="311" spans="1:12" s="59" customFormat="1" ht="15" customHeight="1">
      <c r="A311" s="40"/>
      <c r="B311" s="1160" t="s">
        <v>1950</v>
      </c>
      <c r="C311" s="1160"/>
      <c r="D311" s="1160"/>
      <c r="E311" s="1160"/>
      <c r="F311" s="291"/>
      <c r="G311" s="65"/>
      <c r="H311" s="40"/>
      <c r="I311"/>
      <c r="J311"/>
      <c r="K311"/>
      <c r="L311"/>
    </row>
    <row r="312" spans="1:12" s="59" customFormat="1" ht="15" customHeight="1">
      <c r="A312" s="40"/>
      <c r="B312" s="286"/>
      <c r="C312" s="286"/>
      <c r="D312" s="286"/>
      <c r="E312" s="286"/>
      <c r="F312" s="291"/>
      <c r="G312" s="65"/>
      <c r="H312" s="40"/>
      <c r="I312"/>
      <c r="J312"/>
      <c r="K312"/>
      <c r="L312"/>
    </row>
    <row r="313" spans="1:12" s="59" customFormat="1" ht="15" customHeight="1">
      <c r="A313" s="40"/>
      <c r="B313" s="290"/>
      <c r="C313" s="291"/>
      <c r="D313" s="291"/>
      <c r="E313" s="291"/>
      <c r="F313" s="291"/>
      <c r="G313" s="65"/>
      <c r="H313" s="40"/>
      <c r="I313"/>
      <c r="J313"/>
      <c r="K313"/>
      <c r="L313"/>
    </row>
    <row r="314" spans="1:12" s="59" customFormat="1" ht="15" customHeight="1">
      <c r="A314" s="40"/>
      <c r="B314" s="332" t="s">
        <v>1936</v>
      </c>
      <c r="C314" s="291"/>
      <c r="D314" s="291"/>
      <c r="E314" s="291"/>
      <c r="F314" s="291"/>
      <c r="G314" s="65"/>
      <c r="H314" s="40"/>
      <c r="I314"/>
      <c r="J314"/>
      <c r="K314"/>
      <c r="L314"/>
    </row>
    <row r="315" spans="1:12" s="59" customFormat="1" ht="15" customHeight="1">
      <c r="A315" s="40"/>
      <c r="B315" s="290"/>
      <c r="C315" s="291"/>
      <c r="D315" s="291"/>
      <c r="E315" s="291"/>
      <c r="F315" s="291"/>
      <c r="G315" s="65"/>
      <c r="H315" s="40"/>
      <c r="I315"/>
      <c r="J315"/>
      <c r="K315"/>
      <c r="L315"/>
    </row>
    <row r="316" spans="1:12" s="59" customFormat="1" ht="22.5" customHeight="1">
      <c r="A316" s="40"/>
      <c r="B316" s="1136" t="s">
        <v>1935</v>
      </c>
      <c r="C316" s="1159" t="s">
        <v>1937</v>
      </c>
      <c r="D316" s="1159"/>
      <c r="E316" s="1159"/>
      <c r="F316" s="291"/>
      <c r="G316" s="65"/>
      <c r="H316" s="40"/>
      <c r="I316"/>
      <c r="J316"/>
      <c r="K316"/>
      <c r="L316"/>
    </row>
    <row r="317" spans="1:12" ht="22.5" customHeight="1">
      <c r="B317" s="1137"/>
      <c r="C317" s="48">
        <v>2024</v>
      </c>
      <c r="D317" s="48">
        <v>2023</v>
      </c>
      <c r="E317" s="48">
        <v>2022</v>
      </c>
      <c r="F317" s="1045"/>
    </row>
    <row r="318" spans="1:12" s="59" customFormat="1" ht="15" customHeight="1">
      <c r="A318" s="40"/>
      <c r="B318" s="603" t="s">
        <v>1822</v>
      </c>
      <c r="C318" s="1044">
        <v>2.1</v>
      </c>
      <c r="D318" s="1051">
        <v>2.1</v>
      </c>
      <c r="E318" s="1051">
        <v>2.1</v>
      </c>
      <c r="F318" s="291"/>
      <c r="G318" s="65"/>
      <c r="H318" s="40"/>
      <c r="I318"/>
      <c r="J318"/>
      <c r="K318"/>
      <c r="L318"/>
    </row>
    <row r="319" spans="1:12" s="59" customFormat="1" ht="15" customHeight="1">
      <c r="A319" s="40"/>
      <c r="B319" s="603" t="s">
        <v>1939</v>
      </c>
      <c r="C319" s="1046">
        <v>4</v>
      </c>
      <c r="D319" s="1052">
        <v>3.4</v>
      </c>
      <c r="E319" s="1052">
        <v>2.1</v>
      </c>
      <c r="F319" s="291"/>
      <c r="G319" s="65"/>
      <c r="H319" s="40"/>
      <c r="I319"/>
      <c r="J319"/>
      <c r="K319"/>
      <c r="L319"/>
    </row>
    <row r="320" spans="1:12" s="59" customFormat="1" ht="15" customHeight="1">
      <c r="A320" s="40"/>
      <c r="B320" s="603" t="s">
        <v>1823</v>
      </c>
      <c r="C320" s="1046">
        <v>3.4</v>
      </c>
      <c r="D320" s="1052">
        <v>3.5</v>
      </c>
      <c r="E320" s="1052">
        <v>3.4</v>
      </c>
      <c r="F320" s="291"/>
      <c r="G320" s="65"/>
      <c r="H320" s="40"/>
      <c r="I320"/>
      <c r="J320"/>
      <c r="K320"/>
      <c r="L320"/>
    </row>
    <row r="321" spans="1:13" s="59" customFormat="1" ht="15" customHeight="1">
      <c r="A321" s="40"/>
      <c r="B321" s="290" t="s">
        <v>1938</v>
      </c>
      <c r="C321" s="291"/>
      <c r="D321" s="67"/>
      <c r="E321" s="67"/>
      <c r="F321" s="67"/>
      <c r="G321" s="292"/>
      <c r="H321" s="40"/>
      <c r="I321"/>
      <c r="J321"/>
      <c r="K321"/>
      <c r="L321"/>
    </row>
    <row r="322" spans="1:13" s="59" customFormat="1" ht="15" customHeight="1">
      <c r="A322" s="40"/>
      <c r="B322" s="1160" t="s">
        <v>1926</v>
      </c>
      <c r="C322" s="1160"/>
      <c r="D322" s="1160"/>
      <c r="E322" s="1160"/>
      <c r="F322" s="67"/>
      <c r="G322" s="292"/>
      <c r="H322" s="40"/>
      <c r="I322"/>
      <c r="J322"/>
      <c r="K322"/>
      <c r="L322"/>
    </row>
    <row r="323" spans="1:13" s="59" customFormat="1" ht="15" customHeight="1">
      <c r="A323" s="40"/>
      <c r="B323" s="286"/>
      <c r="C323" s="286"/>
      <c r="D323" s="286"/>
      <c r="E323" s="286"/>
      <c r="F323" s="67"/>
      <c r="G323" s="292"/>
      <c r="H323" s="40"/>
      <c r="I323"/>
      <c r="J323"/>
      <c r="K323"/>
      <c r="L323"/>
    </row>
    <row r="324" spans="1:13" s="59" customFormat="1" ht="15" customHeight="1">
      <c r="A324" s="40"/>
      <c r="B324" s="293"/>
      <c r="C324" s="290"/>
      <c r="D324" s="290"/>
      <c r="E324" s="290"/>
      <c r="F324" s="290"/>
      <c r="G324" s="65"/>
      <c r="H324" s="40"/>
      <c r="I324"/>
      <c r="J324"/>
      <c r="K324"/>
      <c r="L324"/>
    </row>
    <row r="325" spans="1:13" s="59" customFormat="1" ht="15.75">
      <c r="A325" s="40"/>
      <c r="B325" s="272" t="s">
        <v>668</v>
      </c>
      <c r="C325" s="290"/>
      <c r="D325" s="290"/>
      <c r="E325" s="290"/>
      <c r="F325" s="290"/>
      <c r="G325" s="65"/>
      <c r="H325" s="40"/>
      <c r="I325"/>
      <c r="J325"/>
      <c r="K325"/>
      <c r="L325"/>
    </row>
    <row r="327" spans="1:13" s="26" customFormat="1" ht="30" customHeight="1">
      <c r="A327" s="40"/>
      <c r="B327" s="170" t="s">
        <v>669</v>
      </c>
      <c r="C327" s="170"/>
      <c r="D327" s="162">
        <v>2024</v>
      </c>
      <c r="E327" s="162">
        <v>2023</v>
      </c>
      <c r="F327" s="162">
        <v>2022</v>
      </c>
      <c r="G327" s="40"/>
      <c r="H327" s="40"/>
      <c r="I327" s="40"/>
      <c r="J327"/>
      <c r="K327"/>
      <c r="L327"/>
      <c r="M327"/>
    </row>
    <row r="328" spans="1:13" s="50" customFormat="1" ht="15" customHeight="1">
      <c r="A328" s="40"/>
      <c r="B328" s="609" t="s">
        <v>670</v>
      </c>
      <c r="C328" s="609"/>
      <c r="D328" s="1027">
        <v>1986.2</v>
      </c>
      <c r="E328" s="1054">
        <v>1587</v>
      </c>
      <c r="F328" s="1054">
        <v>970.3</v>
      </c>
      <c r="G328" s="40"/>
      <c r="H328" s="40"/>
      <c r="I328" s="40"/>
      <c r="J328"/>
      <c r="K328"/>
      <c r="L328"/>
      <c r="M328"/>
    </row>
    <row r="329" spans="1:13" s="50" customFormat="1" ht="15" customHeight="1">
      <c r="A329" s="40"/>
      <c r="B329" s="294" t="s">
        <v>671</v>
      </c>
      <c r="C329" s="294"/>
      <c r="D329" s="49"/>
      <c r="E329" s="287"/>
      <c r="F329" s="287"/>
      <c r="G329" s="40"/>
      <c r="H329" s="40"/>
      <c r="I329" s="40"/>
      <c r="J329"/>
      <c r="K329"/>
      <c r="L329"/>
      <c r="M329"/>
    </row>
    <row r="330" spans="1:13" s="50" customFormat="1" ht="15" customHeight="1">
      <c r="A330" s="40"/>
      <c r="B330" s="610" t="s">
        <v>672</v>
      </c>
      <c r="C330" s="610"/>
      <c r="D330" s="611">
        <v>0</v>
      </c>
      <c r="E330" s="612">
        <v>0</v>
      </c>
      <c r="F330" s="612">
        <v>0</v>
      </c>
      <c r="G330" s="40"/>
      <c r="H330" s="40"/>
      <c r="I330" s="40"/>
      <c r="J330"/>
      <c r="K330"/>
      <c r="L330"/>
      <c r="M330"/>
    </row>
    <row r="331" spans="1:13" s="50" customFormat="1" ht="15" customHeight="1">
      <c r="A331" s="40"/>
      <c r="B331" s="296" t="s">
        <v>673</v>
      </c>
      <c r="C331" s="296"/>
      <c r="D331" s="297">
        <v>13</v>
      </c>
      <c r="E331" s="298">
        <v>9</v>
      </c>
      <c r="F331" s="298">
        <v>5</v>
      </c>
      <c r="G331" s="40"/>
      <c r="H331" s="40"/>
      <c r="I331" s="40"/>
      <c r="J331"/>
      <c r="K331"/>
      <c r="L331"/>
      <c r="M331"/>
    </row>
    <row r="332" spans="1:13" s="50" customFormat="1" ht="15" customHeight="1">
      <c r="A332" s="40"/>
      <c r="B332" s="613" t="s">
        <v>674</v>
      </c>
      <c r="C332" s="613"/>
      <c r="D332" s="611">
        <v>2</v>
      </c>
      <c r="E332" s="612">
        <v>1</v>
      </c>
      <c r="F332" s="612">
        <v>0</v>
      </c>
      <c r="G332" s="40"/>
      <c r="H332" s="40"/>
      <c r="I332" s="40"/>
      <c r="J332"/>
      <c r="K332"/>
      <c r="L332"/>
      <c r="M332"/>
    </row>
    <row r="333" spans="1:13" s="50" customFormat="1" ht="15" customHeight="1">
      <c r="A333" s="40"/>
      <c r="B333" s="604" t="s">
        <v>675</v>
      </c>
      <c r="C333" s="604"/>
      <c r="D333" s="605">
        <v>15</v>
      </c>
      <c r="E333" s="606">
        <v>10</v>
      </c>
      <c r="F333" s="606">
        <v>5</v>
      </c>
      <c r="G333" s="40"/>
      <c r="H333" s="40"/>
      <c r="I333" s="40"/>
      <c r="J333"/>
      <c r="K333"/>
      <c r="L333"/>
      <c r="M333"/>
    </row>
    <row r="334" spans="1:13" s="50" customFormat="1" ht="15" customHeight="1">
      <c r="A334" s="40"/>
      <c r="B334" s="614" t="s">
        <v>676</v>
      </c>
      <c r="C334" s="614"/>
      <c r="D334" s="734"/>
      <c r="E334" s="612"/>
      <c r="F334" s="612"/>
      <c r="G334" s="40"/>
      <c r="H334" s="40"/>
      <c r="I334" s="40"/>
      <c r="J334"/>
      <c r="K334"/>
      <c r="L334"/>
      <c r="M334"/>
    </row>
    <row r="335" spans="1:13" s="50" customFormat="1" ht="15" customHeight="1">
      <c r="A335" s="40"/>
      <c r="B335" s="296" t="s">
        <v>677</v>
      </c>
      <c r="C335" s="296"/>
      <c r="D335" s="300">
        <v>15</v>
      </c>
      <c r="E335" s="301">
        <v>22</v>
      </c>
      <c r="F335" s="301">
        <v>79</v>
      </c>
      <c r="G335" s="40"/>
      <c r="H335" s="40"/>
      <c r="I335" s="40"/>
      <c r="J335"/>
      <c r="K335"/>
      <c r="L335"/>
      <c r="M335"/>
    </row>
    <row r="336" spans="1:13" s="50" customFormat="1" ht="15" customHeight="1">
      <c r="A336" s="40"/>
      <c r="B336" s="610" t="s">
        <v>678</v>
      </c>
      <c r="C336" s="610"/>
      <c r="D336" s="615">
        <v>85</v>
      </c>
      <c r="E336" s="616">
        <v>56</v>
      </c>
      <c r="F336" s="616">
        <v>21</v>
      </c>
      <c r="G336" s="40"/>
      <c r="H336" s="40"/>
      <c r="I336" s="40"/>
      <c r="J336"/>
      <c r="K336"/>
      <c r="L336"/>
      <c r="M336"/>
    </row>
    <row r="337" spans="1:13" s="50" customFormat="1" ht="15" customHeight="1">
      <c r="A337" s="40"/>
      <c r="B337" s="296" t="s">
        <v>679</v>
      </c>
      <c r="C337" s="296"/>
      <c r="D337" s="607">
        <v>0</v>
      </c>
      <c r="E337" s="608">
        <v>22</v>
      </c>
      <c r="F337" s="608">
        <v>0</v>
      </c>
      <c r="G337" s="40"/>
      <c r="H337" s="40"/>
      <c r="I337" s="40"/>
      <c r="J337"/>
      <c r="K337"/>
      <c r="L337"/>
      <c r="M337"/>
    </row>
    <row r="338" spans="1:13" s="50" customFormat="1" ht="15" customHeight="1">
      <c r="A338" s="40"/>
      <c r="B338" s="614" t="s">
        <v>680</v>
      </c>
      <c r="C338" s="614"/>
      <c r="D338" s="734"/>
      <c r="E338" s="612"/>
      <c r="F338" s="612"/>
      <c r="G338" s="40"/>
      <c r="H338" s="40"/>
      <c r="I338" s="40"/>
      <c r="J338"/>
      <c r="K338"/>
      <c r="L338"/>
      <c r="M338"/>
    </row>
    <row r="339" spans="1:13" s="50" customFormat="1" ht="15" customHeight="1">
      <c r="A339" s="40"/>
      <c r="B339" s="296" t="s">
        <v>191</v>
      </c>
      <c r="C339" s="296"/>
      <c r="D339" s="297">
        <v>6</v>
      </c>
      <c r="E339" s="298">
        <v>10</v>
      </c>
      <c r="F339" s="298">
        <v>0</v>
      </c>
      <c r="G339" s="40"/>
      <c r="H339" s="40"/>
      <c r="I339" s="40"/>
      <c r="J339"/>
      <c r="K339"/>
      <c r="L339"/>
      <c r="M339"/>
    </row>
    <row r="340" spans="1:13" s="50" customFormat="1" ht="15" customHeight="1">
      <c r="A340" s="40"/>
      <c r="B340" s="610" t="s">
        <v>195</v>
      </c>
      <c r="C340" s="610"/>
      <c r="D340" s="611">
        <v>94</v>
      </c>
      <c r="E340" s="612">
        <v>90</v>
      </c>
      <c r="F340" s="612">
        <v>100</v>
      </c>
      <c r="G340" s="40"/>
      <c r="H340" s="40"/>
      <c r="I340" s="40"/>
      <c r="J340"/>
      <c r="K340"/>
      <c r="L340"/>
      <c r="M340"/>
    </row>
    <row r="341" spans="1:13" s="50" customFormat="1" ht="15" customHeight="1">
      <c r="A341" s="40"/>
      <c r="B341" s="299" t="s">
        <v>681</v>
      </c>
      <c r="C341" s="299"/>
      <c r="D341" s="731"/>
      <c r="E341" s="298"/>
      <c r="F341" s="298"/>
      <c r="G341" s="40"/>
      <c r="H341" s="40"/>
      <c r="I341" s="40"/>
      <c r="J341"/>
      <c r="K341"/>
      <c r="L341"/>
      <c r="M341"/>
    </row>
    <row r="342" spans="1:13" s="50" customFormat="1" ht="15" customHeight="1">
      <c r="A342" s="40"/>
      <c r="B342" s="610" t="s">
        <v>682</v>
      </c>
      <c r="C342" s="610"/>
      <c r="D342" s="611">
        <v>0</v>
      </c>
      <c r="E342" s="612">
        <v>0</v>
      </c>
      <c r="F342" s="612">
        <v>0</v>
      </c>
      <c r="G342" s="40"/>
      <c r="H342" s="40"/>
      <c r="I342" s="40"/>
      <c r="J342"/>
      <c r="K342"/>
      <c r="L342"/>
      <c r="M342"/>
    </row>
    <row r="343" spans="1:13" s="50" customFormat="1" ht="15" customHeight="1">
      <c r="A343" s="40"/>
      <c r="B343" s="296" t="s">
        <v>683</v>
      </c>
      <c r="C343" s="296"/>
      <c r="D343" s="297">
        <v>92</v>
      </c>
      <c r="E343" s="298">
        <v>96</v>
      </c>
      <c r="F343" s="298">
        <v>100</v>
      </c>
      <c r="G343" s="40"/>
      <c r="H343" s="40"/>
      <c r="I343" s="40"/>
      <c r="J343"/>
      <c r="K343"/>
      <c r="L343"/>
      <c r="M343"/>
    </row>
    <row r="344" spans="1:13" s="50" customFormat="1" ht="15" customHeight="1">
      <c r="A344" s="40"/>
      <c r="B344" s="610" t="s">
        <v>684</v>
      </c>
      <c r="C344" s="610"/>
      <c r="D344" s="611">
        <v>8</v>
      </c>
      <c r="E344" s="612">
        <v>4</v>
      </c>
      <c r="F344" s="612">
        <v>0</v>
      </c>
      <c r="G344" s="40"/>
      <c r="H344" s="40"/>
      <c r="I344" s="40"/>
      <c r="J344"/>
      <c r="K344"/>
      <c r="L344"/>
      <c r="M344"/>
    </row>
    <row r="345" spans="1:13" s="59" customFormat="1" ht="15" customHeight="1">
      <c r="A345" s="40"/>
      <c r="B345" s="293" t="s">
        <v>685</v>
      </c>
      <c r="C345" s="293"/>
      <c r="D345" s="293"/>
      <c r="E345" s="293"/>
      <c r="F345" s="40"/>
      <c r="G345" s="40"/>
      <c r="H345" s="40"/>
      <c r="I345"/>
      <c r="J345"/>
      <c r="K345"/>
      <c r="L345"/>
    </row>
    <row r="346" spans="1:13" s="59" customFormat="1" ht="15" customHeight="1">
      <c r="A346" s="40"/>
      <c r="B346" s="293" t="s">
        <v>686</v>
      </c>
      <c r="C346" s="293"/>
      <c r="D346" s="293"/>
      <c r="E346" s="293"/>
      <c r="F346" s="40"/>
      <c r="G346" s="40"/>
      <c r="H346" s="40"/>
      <c r="I346"/>
      <c r="J346"/>
      <c r="K346"/>
      <c r="L346"/>
    </row>
    <row r="347" spans="1:13" s="59" customFormat="1" ht="15" customHeight="1">
      <c r="A347" s="40"/>
      <c r="B347" s="293" t="s">
        <v>687</v>
      </c>
      <c r="C347" s="293"/>
      <c r="D347" s="293"/>
      <c r="E347" s="293"/>
      <c r="F347" s="40"/>
      <c r="G347" s="40"/>
      <c r="H347" s="40"/>
      <c r="I347"/>
      <c r="J347"/>
      <c r="K347"/>
      <c r="L347"/>
    </row>
    <row r="348" spans="1:13" s="59" customFormat="1" ht="15" customHeight="1">
      <c r="A348" s="40"/>
      <c r="B348" s="293" t="s">
        <v>1537</v>
      </c>
      <c r="C348" s="286"/>
      <c r="D348" s="286"/>
      <c r="E348" s="286"/>
      <c r="F348" s="40"/>
      <c r="G348" s="40"/>
      <c r="H348" s="40"/>
      <c r="I348"/>
      <c r="J348"/>
      <c r="K348"/>
      <c r="L348"/>
    </row>
    <row r="349" spans="1:13">
      <c r="B349" s="302"/>
    </row>
    <row r="350" spans="1:13">
      <c r="B350" s="302"/>
    </row>
    <row r="351" spans="1:13" s="3" customFormat="1" ht="22.5" customHeight="1">
      <c r="A351" s="40"/>
      <c r="B351" s="43" t="s">
        <v>688</v>
      </c>
      <c r="C351" s="303"/>
      <c r="D351" s="303"/>
      <c r="E351" s="304"/>
      <c r="G351" s="40"/>
      <c r="H351" s="40"/>
      <c r="I351"/>
      <c r="J351"/>
      <c r="K351"/>
      <c r="L351"/>
    </row>
    <row r="352" spans="1:13" s="3" customFormat="1" ht="15" customHeight="1">
      <c r="A352" s="40"/>
      <c r="B352" s="43"/>
      <c r="C352" s="303"/>
      <c r="D352" s="303"/>
      <c r="E352" s="304"/>
      <c r="F352" s="40"/>
      <c r="G352" s="40"/>
      <c r="H352" s="40"/>
      <c r="I352"/>
      <c r="J352"/>
      <c r="K352"/>
      <c r="L352"/>
    </row>
    <row r="353" spans="1:12" s="34" customFormat="1" ht="30">
      <c r="A353" s="40"/>
      <c r="B353" s="166" t="s">
        <v>689</v>
      </c>
      <c r="C353" s="1047" t="s">
        <v>690</v>
      </c>
      <c r="D353" s="1047" t="s">
        <v>691</v>
      </c>
      <c r="E353" s="304"/>
      <c r="F353" s="40"/>
      <c r="G353" s="40"/>
      <c r="H353" s="40"/>
      <c r="I353"/>
      <c r="J353"/>
      <c r="K353"/>
      <c r="L353"/>
    </row>
    <row r="354" spans="1:12" s="50" customFormat="1" ht="15" customHeight="1">
      <c r="A354" s="40"/>
      <c r="B354" s="618" t="s">
        <v>677</v>
      </c>
      <c r="C354" s="618" t="s">
        <v>1424</v>
      </c>
      <c r="D354" s="618" t="s">
        <v>279</v>
      </c>
      <c r="E354" s="304"/>
      <c r="F354" s="40"/>
      <c r="G354" s="40"/>
      <c r="H354" s="40"/>
      <c r="I354"/>
      <c r="J354"/>
      <c r="K354"/>
      <c r="L354"/>
    </row>
    <row r="355" spans="1:12" s="50" customFormat="1" ht="15" customHeight="1">
      <c r="A355" s="40"/>
      <c r="B355" s="325" t="s">
        <v>677</v>
      </c>
      <c r="C355" s="325" t="s">
        <v>1425</v>
      </c>
      <c r="D355" s="325" t="s">
        <v>279</v>
      </c>
      <c r="E355" s="304"/>
      <c r="F355" s="40"/>
      <c r="G355" s="40"/>
      <c r="H355" s="40"/>
      <c r="I355"/>
      <c r="J355"/>
      <c r="K355"/>
      <c r="L355"/>
    </row>
    <row r="356" spans="1:12" s="50" customFormat="1">
      <c r="A356" s="40"/>
      <c r="B356" s="617" t="s">
        <v>677</v>
      </c>
      <c r="C356" s="618" t="s">
        <v>1426</v>
      </c>
      <c r="D356" s="618" t="s">
        <v>279</v>
      </c>
      <c r="E356" s="304"/>
      <c r="F356" s="40"/>
      <c r="G356" s="40"/>
      <c r="H356" s="40"/>
      <c r="I356"/>
      <c r="J356"/>
      <c r="K356"/>
      <c r="L356"/>
    </row>
    <row r="357" spans="1:12" s="50" customFormat="1" ht="15" customHeight="1">
      <c r="A357" s="40"/>
      <c r="B357" s="324" t="s">
        <v>678</v>
      </c>
      <c r="C357" s="325" t="s">
        <v>1427</v>
      </c>
      <c r="D357" s="325" t="s">
        <v>279</v>
      </c>
      <c r="E357" s="304"/>
      <c r="F357" s="40"/>
      <c r="G357" s="40"/>
      <c r="H357" s="40"/>
      <c r="I357"/>
      <c r="J357"/>
      <c r="K357"/>
      <c r="L357"/>
    </row>
    <row r="358" spans="1:12" s="50" customFormat="1">
      <c r="A358" s="40"/>
      <c r="B358" s="617" t="s">
        <v>678</v>
      </c>
      <c r="C358" s="618" t="s">
        <v>1428</v>
      </c>
      <c r="D358" s="618" t="s">
        <v>279</v>
      </c>
      <c r="E358" s="304"/>
      <c r="F358" s="40"/>
      <c r="G358" s="40"/>
      <c r="H358" s="40"/>
      <c r="I358"/>
      <c r="J358"/>
      <c r="K358"/>
      <c r="L358"/>
    </row>
    <row r="359" spans="1:12" s="50" customFormat="1">
      <c r="A359" s="40"/>
      <c r="B359" s="617" t="s">
        <v>678</v>
      </c>
      <c r="C359" s="618" t="s">
        <v>1429</v>
      </c>
      <c r="D359" s="618" t="s">
        <v>279</v>
      </c>
      <c r="E359" s="304"/>
      <c r="F359" s="40"/>
      <c r="G359" s="40"/>
      <c r="H359" s="40"/>
      <c r="I359"/>
      <c r="J359"/>
      <c r="K359"/>
      <c r="L359"/>
    </row>
    <row r="360" spans="1:12" s="50" customFormat="1">
      <c r="A360" s="40"/>
      <c r="B360" s="617" t="s">
        <v>678</v>
      </c>
      <c r="C360" s="618" t="s">
        <v>1430</v>
      </c>
      <c r="D360" s="618" t="s">
        <v>279</v>
      </c>
      <c r="E360" s="304"/>
      <c r="F360" s="40"/>
      <c r="G360" s="40"/>
      <c r="H360" s="40"/>
      <c r="I360"/>
      <c r="J360"/>
      <c r="K360"/>
      <c r="L360"/>
    </row>
    <row r="361" spans="1:12" s="50" customFormat="1">
      <c r="A361" s="40"/>
      <c r="B361" s="617" t="s">
        <v>678</v>
      </c>
      <c r="C361" s="618" t="s">
        <v>1431</v>
      </c>
      <c r="D361" s="618" t="s">
        <v>279</v>
      </c>
      <c r="E361" s="304"/>
      <c r="F361" s="40"/>
      <c r="G361" s="40"/>
      <c r="H361" s="40"/>
      <c r="I361"/>
      <c r="J361"/>
      <c r="K361"/>
      <c r="L361"/>
    </row>
    <row r="362" spans="1:12" s="50" customFormat="1">
      <c r="A362" s="40"/>
      <c r="B362" s="617" t="s">
        <v>678</v>
      </c>
      <c r="C362" s="618" t="s">
        <v>1432</v>
      </c>
      <c r="D362" s="618" t="s">
        <v>279</v>
      </c>
      <c r="E362" s="304"/>
      <c r="F362" s="40"/>
      <c r="G362" s="40"/>
      <c r="H362" s="40"/>
      <c r="I362"/>
      <c r="J362"/>
      <c r="K362"/>
      <c r="L362"/>
    </row>
    <row r="363" spans="1:12" s="50" customFormat="1">
      <c r="A363" s="40"/>
      <c r="B363" s="617" t="s">
        <v>678</v>
      </c>
      <c r="C363" s="618" t="s">
        <v>1433</v>
      </c>
      <c r="D363" s="618" t="s">
        <v>279</v>
      </c>
      <c r="E363" s="304"/>
      <c r="F363" s="40"/>
      <c r="G363" s="40"/>
      <c r="H363" s="40"/>
      <c r="I363"/>
      <c r="J363"/>
      <c r="K363"/>
      <c r="L363"/>
    </row>
    <row r="364" spans="1:12" s="50" customFormat="1">
      <c r="A364" s="40"/>
      <c r="B364" s="617" t="s">
        <v>678</v>
      </c>
      <c r="C364" s="618" t="s">
        <v>1434</v>
      </c>
      <c r="D364" s="618" t="s">
        <v>279</v>
      </c>
      <c r="E364" s="304"/>
      <c r="F364" s="40"/>
      <c r="G364" s="40"/>
      <c r="H364" s="40"/>
      <c r="I364"/>
      <c r="J364"/>
      <c r="K364"/>
      <c r="L364"/>
    </row>
    <row r="365" spans="1:12" s="50" customFormat="1">
      <c r="A365" s="40"/>
      <c r="B365" s="617" t="s">
        <v>678</v>
      </c>
      <c r="C365" s="618" t="s">
        <v>1435</v>
      </c>
      <c r="D365" s="618" t="s">
        <v>279</v>
      </c>
      <c r="E365" s="304"/>
      <c r="F365" s="40"/>
      <c r="G365" s="40"/>
      <c r="H365" s="40"/>
      <c r="I365"/>
      <c r="J365"/>
      <c r="K365"/>
      <c r="L365"/>
    </row>
    <row r="366" spans="1:12" s="50" customFormat="1" ht="15" customHeight="1">
      <c r="A366" s="40"/>
      <c r="B366" s="617" t="s">
        <v>678</v>
      </c>
      <c r="C366" s="618" t="s">
        <v>1436</v>
      </c>
      <c r="D366" s="618" t="s">
        <v>279</v>
      </c>
      <c r="E366" s="304"/>
      <c r="F366" s="40"/>
      <c r="G366" s="40"/>
      <c r="H366" s="40"/>
      <c r="I366"/>
      <c r="J366"/>
      <c r="K366"/>
      <c r="L366"/>
    </row>
    <row r="367" spans="1:12" s="50" customFormat="1" ht="15" customHeight="1">
      <c r="A367" s="40"/>
      <c r="B367" s="324" t="s">
        <v>678</v>
      </c>
      <c r="C367" s="325" t="s">
        <v>1437</v>
      </c>
      <c r="D367" s="325" t="s">
        <v>279</v>
      </c>
      <c r="E367" s="304"/>
      <c r="F367" s="40"/>
      <c r="G367" s="40"/>
      <c r="H367" s="40"/>
      <c r="I367"/>
      <c r="J367"/>
      <c r="K367"/>
      <c r="L367"/>
    </row>
    <row r="368" spans="1:12" s="50" customFormat="1" ht="15" customHeight="1">
      <c r="A368" s="40"/>
      <c r="B368" s="617" t="s">
        <v>678</v>
      </c>
      <c r="C368" s="618" t="s">
        <v>1438</v>
      </c>
      <c r="D368" s="618" t="s">
        <v>279</v>
      </c>
      <c r="E368" s="304"/>
      <c r="F368" s="40"/>
      <c r="G368" s="40"/>
      <c r="H368" s="40"/>
      <c r="I368"/>
      <c r="J368"/>
      <c r="K368"/>
      <c r="L368"/>
    </row>
    <row r="369" spans="1:12" s="59" customFormat="1" ht="19.5" customHeight="1">
      <c r="A369" s="40"/>
      <c r="B369" s="1170" t="s">
        <v>692</v>
      </c>
      <c r="C369" s="1170"/>
      <c r="D369" s="1170"/>
      <c r="E369" s="304"/>
      <c r="F369" s="40"/>
      <c r="G369" s="40"/>
      <c r="H369" s="40"/>
      <c r="I369"/>
      <c r="J369"/>
      <c r="K369"/>
      <c r="L369"/>
    </row>
    <row r="370" spans="1:12" s="59" customFormat="1" ht="15" customHeight="1">
      <c r="A370" s="40"/>
      <c r="B370" s="1169" t="s">
        <v>693</v>
      </c>
      <c r="C370" s="1169"/>
      <c r="D370" s="1169"/>
      <c r="E370" s="304"/>
      <c r="F370" s="40"/>
      <c r="G370" s="40"/>
      <c r="H370" s="40"/>
      <c r="I370"/>
      <c r="J370"/>
      <c r="K370"/>
      <c r="L370"/>
    </row>
    <row r="371" spans="1:12" s="59" customFormat="1" ht="15" customHeight="1">
      <c r="A371" s="40"/>
      <c r="B371" s="305"/>
      <c r="C371" s="305"/>
      <c r="D371" s="305"/>
      <c r="E371" s="304"/>
      <c r="F371" s="40"/>
      <c r="G371" s="40"/>
      <c r="H371" s="40"/>
      <c r="I371"/>
      <c r="J371"/>
      <c r="K371"/>
      <c r="L371"/>
    </row>
    <row r="372" spans="1:12" ht="15" customHeight="1">
      <c r="B372" s="68"/>
      <c r="C372" s="306"/>
      <c r="D372" s="306"/>
      <c r="E372" s="304"/>
    </row>
    <row r="373" spans="1:12" s="198" customFormat="1" ht="16.5" customHeight="1">
      <c r="A373" s="40"/>
      <c r="B373" s="307" t="s">
        <v>694</v>
      </c>
      <c r="C373" s="308"/>
      <c r="D373" s="308"/>
      <c r="E373" s="304"/>
      <c r="F373" s="40"/>
      <c r="G373" s="40"/>
      <c r="H373" s="40"/>
      <c r="I373"/>
      <c r="J373"/>
      <c r="K373"/>
      <c r="L373"/>
    </row>
    <row r="374" spans="1:12" s="3" customFormat="1">
      <c r="A374" s="40"/>
      <c r="B374" s="309" t="s">
        <v>695</v>
      </c>
      <c r="C374" s="309"/>
      <c r="D374" s="309"/>
      <c r="E374" s="304"/>
      <c r="F374" s="40"/>
      <c r="G374" s="40"/>
      <c r="H374" s="40"/>
      <c r="I374"/>
      <c r="J374"/>
      <c r="K374"/>
      <c r="L374"/>
    </row>
    <row r="375" spans="1:12" s="3" customFormat="1" ht="17.649999999999999" customHeight="1">
      <c r="A375" s="40"/>
      <c r="B375" s="309"/>
      <c r="C375" s="309"/>
      <c r="D375" s="309"/>
      <c r="E375" s="304"/>
      <c r="F375" s="40"/>
      <c r="G375" s="40"/>
      <c r="H375" s="40"/>
      <c r="I375"/>
      <c r="J375"/>
      <c r="K375"/>
      <c r="L375"/>
    </row>
    <row r="376" spans="1:12" s="34" customFormat="1" ht="30" customHeight="1">
      <c r="A376" s="40"/>
      <c r="B376" s="20" t="s">
        <v>696</v>
      </c>
      <c r="C376" s="1048" t="s">
        <v>697</v>
      </c>
      <c r="D376" s="1048" t="s">
        <v>698</v>
      </c>
      <c r="E376" s="304"/>
      <c r="F376" s="40"/>
      <c r="G376" s="40"/>
      <c r="H376" s="40"/>
      <c r="I376"/>
      <c r="J376"/>
      <c r="K376"/>
      <c r="L376"/>
    </row>
    <row r="377" spans="1:12" ht="51">
      <c r="B377" s="620" t="s">
        <v>677</v>
      </c>
      <c r="C377" s="621" t="s">
        <v>1439</v>
      </c>
      <c r="D377" s="621" t="s">
        <v>1440</v>
      </c>
      <c r="E377" s="304"/>
    </row>
    <row r="378" spans="1:12" ht="51">
      <c r="B378" s="310" t="s">
        <v>678</v>
      </c>
      <c r="C378" s="619" t="s">
        <v>1439</v>
      </c>
      <c r="D378" s="619" t="s">
        <v>1440</v>
      </c>
      <c r="E378" s="304"/>
    </row>
    <row r="379" spans="1:12" ht="19.899999999999999" customHeight="1">
      <c r="B379" s="620" t="s">
        <v>679</v>
      </c>
      <c r="C379" s="621" t="s">
        <v>80</v>
      </c>
      <c r="D379" s="621" t="s">
        <v>80</v>
      </c>
      <c r="E379" s="304"/>
    </row>
    <row r="380" spans="1:12" ht="15" customHeight="1">
      <c r="B380" s="310"/>
      <c r="C380" s="311"/>
      <c r="D380" s="311"/>
      <c r="E380" s="304"/>
    </row>
    <row r="381" spans="1:12" ht="15" customHeight="1"/>
    <row r="382" spans="1:12" ht="14.25" customHeight="1">
      <c r="B382" s="306"/>
      <c r="C382" s="306"/>
      <c r="D382" s="306"/>
      <c r="E382" s="306"/>
      <c r="F382" s="306"/>
      <c r="G382" s="306"/>
      <c r="H382" s="306"/>
    </row>
    <row r="383" spans="1:12" ht="14.25" customHeight="1">
      <c r="B383" s="306"/>
      <c r="C383" s="306"/>
      <c r="D383" s="306"/>
      <c r="E383" s="306"/>
      <c r="F383" s="306"/>
      <c r="G383" s="306"/>
      <c r="H383" s="306"/>
    </row>
    <row r="384" spans="1:12" ht="14.25" customHeight="1">
      <c r="B384" s="306"/>
      <c r="C384" s="306"/>
      <c r="D384" s="306"/>
      <c r="E384" s="306"/>
      <c r="F384" s="306"/>
      <c r="G384" s="306"/>
      <c r="H384" s="306"/>
    </row>
    <row r="385" spans="2:8" ht="14.25" customHeight="1">
      <c r="B385" s="306"/>
      <c r="C385" s="306"/>
      <c r="D385" s="306"/>
      <c r="E385" s="306"/>
      <c r="F385" s="306"/>
      <c r="G385" s="306"/>
      <c r="H385" s="306"/>
    </row>
    <row r="386" spans="2:8" ht="14.25" customHeight="1">
      <c r="B386" s="306"/>
      <c r="C386" s="306"/>
      <c r="D386" s="306"/>
      <c r="E386" s="306"/>
      <c r="F386" s="306"/>
      <c r="G386" s="306"/>
      <c r="H386" s="306"/>
    </row>
    <row r="387" spans="2:8" ht="14.25" customHeight="1">
      <c r="B387" s="306"/>
      <c r="C387" s="306"/>
      <c r="D387" s="306"/>
      <c r="E387" s="306"/>
      <c r="F387" s="306"/>
      <c r="G387" s="306"/>
      <c r="H387" s="306"/>
    </row>
    <row r="388" spans="2:8" ht="14.25" customHeight="1">
      <c r="B388" s="306"/>
      <c r="C388" s="306"/>
      <c r="D388" s="306"/>
      <c r="E388" s="306"/>
      <c r="F388" s="306"/>
      <c r="G388" s="306"/>
      <c r="H388" s="306"/>
    </row>
    <row r="389" spans="2:8" ht="14.25" customHeight="1">
      <c r="B389" s="306"/>
      <c r="C389" s="306"/>
      <c r="D389" s="306"/>
      <c r="E389" s="306"/>
      <c r="F389" s="306"/>
      <c r="G389" s="306"/>
      <c r="H389" s="306"/>
    </row>
    <row r="390" spans="2:8" ht="14.25" customHeight="1">
      <c r="B390" s="306"/>
      <c r="C390" s="306"/>
      <c r="D390" s="306"/>
      <c r="E390" s="306"/>
      <c r="F390" s="306"/>
      <c r="G390" s="306"/>
      <c r="H390" s="306"/>
    </row>
    <row r="391" spans="2:8" ht="14.25" customHeight="1">
      <c r="B391" s="306"/>
      <c r="C391" s="306"/>
      <c r="D391" s="306"/>
      <c r="E391" s="306"/>
      <c r="F391" s="306"/>
      <c r="G391" s="306"/>
      <c r="H391" s="306"/>
    </row>
    <row r="392" spans="2:8" ht="14.25" customHeight="1">
      <c r="B392" s="306"/>
      <c r="C392" s="306"/>
      <c r="D392" s="306"/>
      <c r="E392" s="306"/>
      <c r="F392" s="306"/>
      <c r="G392" s="306"/>
      <c r="H392" s="306"/>
    </row>
    <row r="393" spans="2:8" ht="14.25" customHeight="1">
      <c r="B393" s="306"/>
      <c r="C393" s="306"/>
      <c r="D393" s="306"/>
      <c r="E393" s="306"/>
      <c r="F393" s="306"/>
      <c r="G393" s="306"/>
      <c r="H393" s="306"/>
    </row>
    <row r="394" spans="2:8" ht="14.25" customHeight="1">
      <c r="B394" s="306"/>
      <c r="C394" s="306"/>
      <c r="D394" s="306"/>
      <c r="E394" s="306"/>
      <c r="F394" s="306"/>
      <c r="G394" s="306"/>
      <c r="H394" s="306"/>
    </row>
    <row r="395" spans="2:8" ht="14.25" customHeight="1">
      <c r="B395" s="306"/>
      <c r="C395" s="306"/>
      <c r="D395" s="306"/>
      <c r="E395" s="306"/>
      <c r="F395" s="306"/>
      <c r="G395" s="306"/>
      <c r="H395" s="306"/>
    </row>
    <row r="396" spans="2:8" ht="14.25" customHeight="1">
      <c r="B396" s="306"/>
      <c r="C396" s="306"/>
      <c r="D396" s="306"/>
      <c r="E396" s="306"/>
      <c r="F396" s="306"/>
      <c r="G396" s="306"/>
      <c r="H396" s="306"/>
    </row>
    <row r="397" spans="2:8" ht="14.25" customHeight="1">
      <c r="B397" s="306"/>
      <c r="C397" s="306"/>
      <c r="D397" s="306"/>
      <c r="E397" s="306"/>
      <c r="F397" s="306"/>
      <c r="G397" s="306"/>
      <c r="H397" s="306"/>
    </row>
    <row r="398" spans="2:8" ht="14.25" customHeight="1">
      <c r="B398" s="306"/>
      <c r="C398" s="306"/>
      <c r="D398" s="306"/>
      <c r="E398" s="306"/>
      <c r="F398" s="306"/>
      <c r="G398" s="306"/>
      <c r="H398" s="306"/>
    </row>
    <row r="399" spans="2:8" ht="14.25" customHeight="1">
      <c r="B399" s="306"/>
      <c r="C399" s="306"/>
      <c r="D399" s="306"/>
      <c r="E399" s="306"/>
      <c r="F399" s="306"/>
      <c r="G399" s="306"/>
      <c r="H399" s="306"/>
    </row>
    <row r="400" spans="2:8" ht="14.25" customHeight="1">
      <c r="B400" s="306"/>
      <c r="C400" s="306"/>
      <c r="D400" s="306"/>
      <c r="E400" s="306"/>
      <c r="F400" s="306"/>
      <c r="G400" s="306"/>
      <c r="H400" s="306"/>
    </row>
    <row r="401" spans="2:8" ht="14.25" customHeight="1">
      <c r="B401" s="306"/>
      <c r="C401" s="306"/>
      <c r="D401" s="306"/>
      <c r="E401" s="306"/>
      <c r="F401" s="306"/>
      <c r="G401" s="306"/>
      <c r="H401" s="306"/>
    </row>
    <row r="402" spans="2:8" ht="14.25" customHeight="1">
      <c r="B402" s="306"/>
      <c r="C402" s="306"/>
      <c r="D402" s="306"/>
      <c r="E402" s="306"/>
      <c r="F402" s="306"/>
      <c r="G402" s="306"/>
      <c r="H402" s="306"/>
    </row>
    <row r="403" spans="2:8" ht="14.25" customHeight="1">
      <c r="B403" s="306"/>
      <c r="C403" s="306"/>
      <c r="D403" s="306"/>
      <c r="E403" s="306"/>
      <c r="F403" s="306"/>
      <c r="G403" s="306"/>
      <c r="H403" s="306"/>
    </row>
    <row r="404" spans="2:8" ht="14.25" customHeight="1">
      <c r="B404" s="306"/>
      <c r="C404" s="306"/>
      <c r="D404" s="306"/>
      <c r="E404" s="306"/>
      <c r="F404" s="306"/>
      <c r="G404" s="306"/>
      <c r="H404" s="306"/>
    </row>
    <row r="405" spans="2:8" ht="14.25" customHeight="1">
      <c r="B405" s="306"/>
      <c r="C405" s="306"/>
      <c r="D405" s="306"/>
      <c r="E405" s="306"/>
      <c r="F405" s="306"/>
      <c r="G405" s="306"/>
      <c r="H405" s="306"/>
    </row>
    <row r="406" spans="2:8" ht="14.25" customHeight="1">
      <c r="B406" s="306"/>
      <c r="C406" s="306"/>
      <c r="D406" s="306"/>
      <c r="E406" s="306"/>
      <c r="F406" s="306"/>
      <c r="G406" s="306"/>
      <c r="H406" s="306"/>
    </row>
    <row r="407" spans="2:8" ht="14.25" customHeight="1">
      <c r="B407" s="306"/>
      <c r="C407" s="306"/>
      <c r="D407" s="306"/>
      <c r="E407" s="306"/>
      <c r="F407" s="306"/>
      <c r="G407" s="306"/>
      <c r="H407" s="306"/>
    </row>
    <row r="408" spans="2:8" ht="14.25" customHeight="1">
      <c r="B408" s="306"/>
      <c r="C408" s="306"/>
      <c r="D408" s="306"/>
      <c r="E408" s="306"/>
      <c r="F408" s="306"/>
      <c r="G408" s="306"/>
      <c r="H408" s="306"/>
    </row>
    <row r="409" spans="2:8" ht="14.25" customHeight="1">
      <c r="B409" s="306"/>
      <c r="C409" s="306"/>
      <c r="D409" s="306"/>
      <c r="E409" s="306"/>
      <c r="F409" s="306"/>
      <c r="G409" s="306"/>
      <c r="H409" s="306"/>
    </row>
    <row r="410" spans="2:8" ht="14.25" customHeight="1">
      <c r="B410" s="306"/>
      <c r="C410" s="306"/>
      <c r="D410" s="306"/>
      <c r="E410" s="306"/>
      <c r="F410" s="306"/>
      <c r="G410" s="306"/>
      <c r="H410" s="306"/>
    </row>
    <row r="411" spans="2:8" ht="14.25" customHeight="1">
      <c r="B411" s="306"/>
      <c r="C411" s="306"/>
      <c r="D411" s="306"/>
      <c r="E411" s="306"/>
      <c r="F411" s="306"/>
      <c r="G411" s="306"/>
      <c r="H411" s="306"/>
    </row>
    <row r="412" spans="2:8" ht="14.25" customHeight="1">
      <c r="B412" s="306"/>
      <c r="C412" s="306"/>
      <c r="D412" s="306"/>
      <c r="E412" s="306"/>
      <c r="F412" s="306"/>
      <c r="G412" s="306"/>
      <c r="H412" s="306"/>
    </row>
    <row r="413" spans="2:8" ht="14.25" customHeight="1">
      <c r="B413" s="306"/>
      <c r="C413" s="306"/>
      <c r="D413" s="306"/>
      <c r="E413" s="306"/>
      <c r="F413" s="306"/>
      <c r="G413" s="306"/>
      <c r="H413" s="306"/>
    </row>
    <row r="414" spans="2:8" ht="14.25" customHeight="1">
      <c r="B414" s="306"/>
      <c r="C414" s="306"/>
      <c r="D414" s="306"/>
      <c r="E414" s="306"/>
      <c r="F414" s="306"/>
      <c r="G414" s="306"/>
      <c r="H414" s="306"/>
    </row>
    <row r="415" spans="2:8" ht="14.25" customHeight="1">
      <c r="B415" s="306"/>
      <c r="C415" s="306"/>
      <c r="D415" s="306"/>
      <c r="E415" s="306"/>
      <c r="F415" s="306"/>
      <c r="G415" s="306"/>
      <c r="H415" s="306"/>
    </row>
    <row r="416" spans="2:8" ht="58.5" customHeight="1">
      <c r="B416" s="306"/>
      <c r="C416" s="306"/>
      <c r="D416" s="306"/>
      <c r="E416" s="306"/>
      <c r="F416" s="306"/>
      <c r="G416" s="306"/>
      <c r="H416" s="306"/>
    </row>
    <row r="417" spans="2:8">
      <c r="B417" s="306"/>
      <c r="C417" s="306"/>
      <c r="D417" s="306"/>
      <c r="E417" s="306"/>
      <c r="F417" s="306"/>
      <c r="G417" s="306"/>
      <c r="H417" s="306"/>
    </row>
    <row r="418" spans="2:8">
      <c r="B418" s="306"/>
      <c r="C418" s="306"/>
      <c r="D418" s="306"/>
      <c r="E418" s="306"/>
      <c r="F418" s="306"/>
      <c r="G418" s="306"/>
      <c r="H418" s="306"/>
    </row>
    <row r="419" spans="2:8">
      <c r="B419" s="306"/>
      <c r="C419" s="306"/>
      <c r="D419" s="306"/>
      <c r="E419" s="306"/>
      <c r="F419" s="306"/>
      <c r="G419" s="306"/>
      <c r="H419" s="306"/>
    </row>
    <row r="420" spans="2:8">
      <c r="B420" s="306"/>
      <c r="C420" s="306"/>
      <c r="D420" s="306"/>
      <c r="E420" s="306"/>
      <c r="F420" s="306"/>
      <c r="G420" s="306"/>
      <c r="H420" s="306"/>
    </row>
    <row r="421" spans="2:8">
      <c r="B421" s="306"/>
      <c r="C421" s="306"/>
      <c r="D421" s="306"/>
      <c r="E421" s="306"/>
      <c r="F421" s="306"/>
      <c r="G421" s="306"/>
      <c r="H421" s="306"/>
    </row>
    <row r="422" spans="2:8">
      <c r="B422" s="306"/>
      <c r="C422" s="306"/>
      <c r="D422" s="306"/>
      <c r="E422" s="306"/>
      <c r="F422" s="306"/>
      <c r="G422" s="306"/>
      <c r="H422" s="306"/>
    </row>
    <row r="423" spans="2:8">
      <c r="B423" s="306"/>
      <c r="C423" s="306"/>
      <c r="D423" s="306"/>
      <c r="E423" s="306"/>
      <c r="F423" s="306"/>
      <c r="G423" s="306"/>
      <c r="H423" s="306"/>
    </row>
    <row r="424" spans="2:8">
      <c r="B424" s="306"/>
      <c r="C424" s="306"/>
      <c r="D424" s="306"/>
      <c r="E424" s="306"/>
      <c r="F424" s="306"/>
      <c r="G424" s="306"/>
      <c r="H424" s="306"/>
    </row>
    <row r="425" spans="2:8">
      <c r="B425" s="306"/>
      <c r="C425" s="306"/>
      <c r="D425" s="306"/>
      <c r="E425" s="306"/>
      <c r="F425" s="306"/>
      <c r="G425" s="306"/>
      <c r="H425" s="306"/>
    </row>
    <row r="426" spans="2:8">
      <c r="B426" s="306"/>
      <c r="C426" s="306"/>
      <c r="D426" s="306"/>
      <c r="E426" s="306"/>
      <c r="F426" s="306"/>
      <c r="G426" s="306"/>
      <c r="H426" s="306"/>
    </row>
    <row r="427" spans="2:8">
      <c r="B427" s="306"/>
      <c r="C427" s="306"/>
      <c r="D427" s="306"/>
      <c r="E427" s="306"/>
      <c r="F427" s="306"/>
      <c r="G427" s="306"/>
      <c r="H427" s="306"/>
    </row>
    <row r="428" spans="2:8">
      <c r="B428" s="306"/>
      <c r="C428" s="306"/>
      <c r="D428" s="306"/>
      <c r="E428" s="306"/>
      <c r="F428" s="306"/>
      <c r="G428" s="306"/>
      <c r="H428" s="306"/>
    </row>
    <row r="429" spans="2:8">
      <c r="B429" s="306"/>
      <c r="C429" s="306"/>
      <c r="D429" s="306"/>
      <c r="E429" s="306"/>
      <c r="F429" s="306"/>
      <c r="G429" s="306"/>
      <c r="H429" s="306"/>
    </row>
    <row r="430" spans="2:8">
      <c r="B430" s="306"/>
      <c r="C430" s="306"/>
      <c r="D430" s="306"/>
      <c r="E430" s="306"/>
      <c r="F430" s="306"/>
      <c r="G430" s="306"/>
      <c r="H430" s="306"/>
    </row>
    <row r="431" spans="2:8">
      <c r="B431" s="306"/>
      <c r="C431" s="306"/>
      <c r="D431" s="306"/>
      <c r="E431" s="306"/>
      <c r="F431" s="306"/>
      <c r="G431" s="306"/>
      <c r="H431" s="306"/>
    </row>
    <row r="432" spans="2:8">
      <c r="B432" s="306"/>
      <c r="C432" s="306"/>
      <c r="D432" s="306"/>
      <c r="E432" s="306"/>
      <c r="F432" s="306"/>
      <c r="G432" s="306"/>
      <c r="H432" s="306"/>
    </row>
    <row r="433" spans="2:8">
      <c r="B433" s="306"/>
      <c r="C433" s="306"/>
      <c r="D433" s="306"/>
      <c r="E433" s="306"/>
      <c r="F433" s="306"/>
      <c r="G433" s="306"/>
      <c r="H433" s="306"/>
    </row>
    <row r="434" spans="2:8">
      <c r="B434" s="306"/>
      <c r="C434" s="306"/>
      <c r="D434" s="306"/>
      <c r="E434" s="306"/>
      <c r="F434" s="306"/>
      <c r="G434" s="306"/>
      <c r="H434" s="306"/>
    </row>
    <row r="435" spans="2:8">
      <c r="B435" s="306"/>
      <c r="C435" s="306"/>
      <c r="D435" s="306"/>
      <c r="E435" s="306"/>
      <c r="F435" s="306"/>
      <c r="G435" s="306"/>
      <c r="H435" s="306"/>
    </row>
    <row r="436" spans="2:8">
      <c r="B436" s="306"/>
      <c r="C436" s="306"/>
      <c r="D436" s="306"/>
      <c r="E436" s="306"/>
      <c r="F436" s="306"/>
      <c r="G436" s="306"/>
      <c r="H436" s="306"/>
    </row>
    <row r="450" ht="60" customHeight="1"/>
    <row r="451" ht="35.25" customHeight="1"/>
    <row r="452" ht="69.75" customHeight="1"/>
  </sheetData>
  <sheetProtection algorithmName="SHA-512" hashValue="DJrlYUn720jImhiQ6SGlvRLOAt6szTpMu8lj6tGZKu+ZBcW74BsKxXggy3b6zmmTbN/XdaAklotJnfL97qzDIw==" saltValue="lr/W5ShWjUYxPSE8jWxdyw==" spinCount="100000" sheet="1" objects="1" scenarios="1"/>
  <mergeCells count="62">
    <mergeCell ref="B77:D77"/>
    <mergeCell ref="B78:C78"/>
    <mergeCell ref="B79:C79"/>
    <mergeCell ref="B170:H170"/>
    <mergeCell ref="C182:D182"/>
    <mergeCell ref="C181:D181"/>
    <mergeCell ref="C177:D177"/>
    <mergeCell ref="C178:D178"/>
    <mergeCell ref="C179:D179"/>
    <mergeCell ref="B175:E175"/>
    <mergeCell ref="B97:C97"/>
    <mergeCell ref="D32:G32"/>
    <mergeCell ref="B147:H147"/>
    <mergeCell ref="B148:H148"/>
    <mergeCell ref="B149:H149"/>
    <mergeCell ref="B151:H151"/>
    <mergeCell ref="B123:B142"/>
    <mergeCell ref="B143:B145"/>
    <mergeCell ref="B32:B33"/>
    <mergeCell ref="B34:B75"/>
    <mergeCell ref="B111:C111"/>
    <mergeCell ref="B119:E119"/>
    <mergeCell ref="C32:C33"/>
    <mergeCell ref="B80:E80"/>
    <mergeCell ref="B150:H150"/>
    <mergeCell ref="B88:C88"/>
    <mergeCell ref="B103:C103"/>
    <mergeCell ref="B370:D370"/>
    <mergeCell ref="B309:F309"/>
    <mergeCell ref="B171:H171"/>
    <mergeCell ref="C184:D184"/>
    <mergeCell ref="B369:D369"/>
    <mergeCell ref="B196:G196"/>
    <mergeCell ref="C186:D186"/>
    <mergeCell ref="C187:D187"/>
    <mergeCell ref="C188:D188"/>
    <mergeCell ref="C185:D185"/>
    <mergeCell ref="C180:D180"/>
    <mergeCell ref="B308:F308"/>
    <mergeCell ref="B306:E306"/>
    <mergeCell ref="B218:C218"/>
    <mergeCell ref="B295:F295"/>
    <mergeCell ref="B298:F298"/>
    <mergeCell ref="F296:G296"/>
    <mergeCell ref="B165:H165"/>
    <mergeCell ref="C190:D190"/>
    <mergeCell ref="B166:H166"/>
    <mergeCell ref="B167:H167"/>
    <mergeCell ref="B168:H168"/>
    <mergeCell ref="B169:H169"/>
    <mergeCell ref="C183:D183"/>
    <mergeCell ref="B216:E216"/>
    <mergeCell ref="C189:D189"/>
    <mergeCell ref="C226:D226"/>
    <mergeCell ref="B316:B317"/>
    <mergeCell ref="C316:E316"/>
    <mergeCell ref="B322:E322"/>
    <mergeCell ref="B116:E116"/>
    <mergeCell ref="B115:E115"/>
    <mergeCell ref="B311:E311"/>
    <mergeCell ref="B297:E297"/>
    <mergeCell ref="B296:E296"/>
  </mergeCells>
  <phoneticPr fontId="19" type="noConversion"/>
  <hyperlinks>
    <hyperlink ref="B306:E306" location="GLOSSARY!B12" display="1. Refer to this link in the 'Glossary' for the definition of Australian locations that may experience higher physical risk by 2050." xr:uid="{B7EA9925-3FEF-410E-899D-FF8C2184FC0C}"/>
    <hyperlink ref="B345:E345" location="GLOSSARY!B47" display="1. Refer to this link in the 'Glossary' for the definition of Category A." xr:uid="{9DC52087-0B0E-44BC-AB89-FCFCF8AB0447}"/>
    <hyperlink ref="B346:E347" location="GLOSSARY!B15" display="1. Refer to this link in the 'Glossary' for the definition of " xr:uid="{C2B8C3E3-5F22-4DEE-A5C9-FD623B8E5763}"/>
    <hyperlink ref="B346:E346" location="GLOSSARY!B48" display="2. Refer to this link in the 'Glossary' for the definition of Category B." xr:uid="{ED489A62-33B1-466D-9927-0F73702C2D8B}"/>
    <hyperlink ref="B347:E347" location="GLOSSARY!B49" display="3. Refer to this link in the 'Glossary' for the definition of Category C." xr:uid="{E821878D-C275-497D-A224-CF803E9C83EC}"/>
    <hyperlink ref="B77" location="GLOSSARY!B108" display="2. Refer to this link in the 'Glossary' for the definition of TCE." xr:uid="{E8687321-355E-4855-92B5-B2DB6DC3881B}"/>
    <hyperlink ref="B78" location="GLOSSARY!B106" display="3. Refer to this link in the 'Glossary' for the definition of Thermal coal and metallurgical coal." xr:uid="{AFCC8ED3-7263-4767-9765-D29445A332E2}"/>
    <hyperlink ref="B98" location="GLOSSARY!B85" display="4. Refer to this link in the 'Glossary' for the definition of TCE." xr:uid="{789723F9-FCC5-4ADC-9C71-0EE72A4BCE11}"/>
    <hyperlink ref="B79" location="GLOSSARY!B109" display="4. Refer to this link in the 'Glossary' for the definition of TCE - specific to Westpac Institutional Banking division." xr:uid="{BD4736F4-C16F-4442-A710-AC67D718983C}"/>
    <hyperlink ref="B114" location="GLOSSARY!B109" display="1. Refer to this link in the 'Glossary' for the definition of TCE - specific to Westpac Institutional Banking division." xr:uid="{0E217B1F-29EF-44CA-8A00-903D68E44E57}"/>
    <hyperlink ref="B311:E311" location="GLOSSARY!B87" display="5. Refer to this link in the 'Glossary' for the definition of Representative concentration pathways (RCPs)." xr:uid="{1E67DC2A-D167-4091-8F26-8FF803BBD9D1}"/>
    <hyperlink ref="B297:E297" location="GLOSSARY!B87" display="5. Refer to this link in the 'Glossary' for the definition of Representative concentration pathways (RCPs)." xr:uid="{D3C0904A-0E49-4B28-B593-9CF394EE0BA7}"/>
    <hyperlink ref="B296:G296" location="GLOSSARY!B97" display="2. Refer to this link in the 'Glossary' for the definition of sectors that may face relatively higher growth constraints from transition risk." xr:uid="{4AC30629-687D-4147-9CCA-B77135C787BF}"/>
    <hyperlink ref="B322:E322" location="GLOSSARY!B87" display="5. Refer to this link in the 'Glossary' for the definition of Representative concentration pathways (RCPs)." xr:uid="{30CBF3F4-249B-4BF2-8D16-E06E14A0EFE2}"/>
  </hyperlinks>
  <pageMargins left="0.23622047244094491" right="0.23622047244094491" top="0.74803149606299213" bottom="0.74803149606299213" header="0.31496062992125984" footer="0.31496062992125984"/>
  <pageSetup paperSize="8" scale="45" fitToHeight="2" orientation="landscape" r:id="rId1"/>
  <rowBreaks count="3" manualBreakCount="3">
    <brk id="172" max="10" man="1"/>
    <brk id="283" max="6" man="1"/>
    <brk id="324" max="6" man="1"/>
  </rowBreaks>
  <drawing r:id="rId2"/>
  <extLst>
    <ext xmlns:x14="http://schemas.microsoft.com/office/spreadsheetml/2009/9/main" uri="{78C0D931-6437-407d-A8EE-F0AAD7539E65}">
      <x14:conditionalFormattings>
        <x14:conditionalFormatting xmlns:xm="http://schemas.microsoft.com/office/excel/2006/main">
          <x14:cfRule type="expression" priority="4" id="{85E8C5C1-9089-4E6C-BC18-59E96ADA6303}">
            <xm:f>#REF!=COVER!$B$42</xm:f>
            <x14:dxf>
              <fill>
                <patternFill>
                  <bgColor rgb="FFFFFF00"/>
                </patternFill>
              </fill>
            </x14:dxf>
          </x14:cfRule>
          <xm:sqref>A1:A296 B104:XFD114 F115:XFD116 B117:XFD181 B182:G182 J182:XFD182 B183:XFD183 B184:I187 J184:XFD189 B188:E189 G188:I189 B190:G190 I190:XFD190 B191:XFD224 A297:XFD297 A298 A299:XFD315 A316:C316 F316:XFD316 A317 C317:XFD317 A318:XFD1048576</xm:sqref>
        </x14:conditionalFormatting>
        <x14:conditionalFormatting xmlns:xm="http://schemas.microsoft.com/office/excel/2006/main">
          <x14:cfRule type="expression" priority="1" id="{9104D167-F09C-44AA-81E4-1CFC35374127}">
            <xm:f>#REF!=COVER!$B$42</xm:f>
            <x14:dxf>
              <fill>
                <patternFill>
                  <bgColor rgb="FFFFFF00"/>
                </patternFill>
              </fill>
            </x14:dxf>
          </x14:cfRule>
          <xm:sqref>B115:E116</xm:sqref>
        </x14:conditionalFormatting>
        <x14:conditionalFormatting xmlns:xm="http://schemas.microsoft.com/office/excel/2006/main">
          <x14:cfRule type="expression" priority="3" id="{1B3D8A0E-09DA-4B06-88B0-08C6F4C421D0}">
            <xm:f>#REF!=COVER!$B$42</xm:f>
            <x14:dxf>
              <fill>
                <patternFill>
                  <bgColor rgb="FFFFFF00"/>
                </patternFill>
              </fill>
            </x14:dxf>
          </x14:cfRule>
          <xm:sqref>B296:G296</xm:sqref>
        </x14:conditionalFormatting>
        <x14:conditionalFormatting xmlns:xm="http://schemas.microsoft.com/office/excel/2006/main">
          <x14:cfRule type="expression" priority="42" id="{91D2447D-57D5-4FB3-966D-400D71611F88}">
            <xm:f>#REF!=COVER!$B$42</xm:f>
            <x14:dxf>
              <fill>
                <patternFill>
                  <bgColor rgb="FFFFFF00"/>
                </patternFill>
              </fill>
            </x14:dxf>
          </x14:cfRule>
          <xm:sqref>B1:XFD33 H34:XFD67 B34:C75 H68:J68 L68:XFD68 H69:XFD74 H75:J75 L75:XFD75 B76:XFD76 E77:XFD77 B77:B79 D78:XFD79 B80:XFD87 B88 D88:XFD88 B89:XFD96 B97 D97:XFD97 B98:XFD102 B103 D103:XFD103 B225:D225 E225:XFD227 C226 B226:B227 B228:XFD294 G295:XFD295 B295:B298 F296 H296:XFD296 G297:XFD298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64D93-3D62-48D7-87D9-32CCFECAC32C}">
  <sheetPr codeName="Sheet13">
    <tabColor theme="4"/>
    <pageSetUpPr fitToPage="1"/>
  </sheetPr>
  <dimension ref="A5:I43"/>
  <sheetViews>
    <sheetView zoomScale="85" zoomScaleNormal="85" zoomScaleSheetLayoutView="100" workbookViewId="0">
      <selection activeCell="C31" sqref="C31"/>
    </sheetView>
  </sheetViews>
  <sheetFormatPr defaultColWidth="9" defaultRowHeight="14.25"/>
  <cols>
    <col min="1" max="1" width="5.25" style="40" customWidth="1"/>
    <col min="2" max="2" width="55.25" style="40" customWidth="1"/>
    <col min="3" max="3" width="20.875" style="40" customWidth="1"/>
    <col min="4" max="4" width="20.125" style="40" customWidth="1"/>
    <col min="5" max="5" width="13.875" style="40" customWidth="1"/>
    <col min="6" max="6" width="22.875" style="40" customWidth="1"/>
    <col min="7" max="7" width="16.25" style="40" customWidth="1"/>
    <col min="8" max="8" width="14.5" style="40" customWidth="1"/>
    <col min="9" max="16384" width="9" style="40"/>
  </cols>
  <sheetData>
    <row r="5" spans="1:9" s="41" customFormat="1" ht="21" customHeight="1">
      <c r="B5" s="42" t="s">
        <v>15</v>
      </c>
    </row>
    <row r="6" spans="1:9" ht="14.25" customHeight="1">
      <c r="A6" s="41"/>
    </row>
    <row r="7" spans="1:9" ht="14.25" customHeight="1">
      <c r="A7" s="41"/>
    </row>
    <row r="8" spans="1:9" ht="14.25" customHeight="1">
      <c r="A8" s="41"/>
    </row>
    <row r="9" spans="1:9" ht="14.25" customHeight="1">
      <c r="A9" s="41"/>
      <c r="H9" s="42"/>
      <c r="I9" s="42"/>
    </row>
    <row r="10" spans="1:9" ht="14.25" customHeight="1">
      <c r="A10" s="41"/>
    </row>
    <row r="11" spans="1:9" ht="14.25" customHeight="1"/>
    <row r="12" spans="1:9" ht="14.25" customHeight="1">
      <c r="A12" s="41"/>
    </row>
    <row r="13" spans="1:9" ht="14.25" customHeight="1">
      <c r="B13" s="40" t="s">
        <v>18</v>
      </c>
    </row>
    <row r="14" spans="1:9" ht="14.25" customHeight="1"/>
    <row r="15" spans="1:9" ht="14.25" customHeight="1"/>
    <row r="16" spans="1:9" ht="14.25" customHeight="1"/>
    <row r="17" spans="1:5" ht="14.25" customHeight="1"/>
    <row r="18" spans="1:5" customFormat="1" ht="13.5" customHeight="1">
      <c r="A18" s="40"/>
    </row>
    <row r="19" spans="1:5" ht="14.25" customHeight="1"/>
    <row r="20" spans="1:5" ht="14.25" customHeight="1"/>
    <row r="21" spans="1:5" ht="14.25" customHeight="1"/>
    <row r="22" spans="1:5" ht="14.25" customHeight="1"/>
    <row r="23" spans="1:5" ht="14.25" customHeight="1">
      <c r="E23"/>
    </row>
    <row r="24" spans="1:5" ht="14.25" customHeight="1">
      <c r="A24" s="874"/>
    </row>
    <row r="25" spans="1:5" ht="14.25" customHeight="1">
      <c r="A25" s="236"/>
      <c r="B25" s="272" t="s">
        <v>699</v>
      </c>
    </row>
    <row r="27" spans="1:5">
      <c r="B27" s="258"/>
      <c r="C27" s="718">
        <v>2024</v>
      </c>
    </row>
    <row r="28" spans="1:5">
      <c r="B28" s="258" t="s">
        <v>700</v>
      </c>
      <c r="C28" s="930" t="s">
        <v>701</v>
      </c>
    </row>
    <row r="29" spans="1:5">
      <c r="B29" s="622" t="s">
        <v>1441</v>
      </c>
      <c r="C29" s="1014">
        <v>6.6862859875999395E-2</v>
      </c>
    </row>
    <row r="30" spans="1:5">
      <c r="B30" s="348" t="s">
        <v>1442</v>
      </c>
      <c r="C30" s="1015">
        <v>0.34161634713098199</v>
      </c>
    </row>
    <row r="31" spans="1:5">
      <c r="B31" s="622" t="s">
        <v>1443</v>
      </c>
      <c r="C31" s="1014">
        <v>1.7144094040723801</v>
      </c>
    </row>
    <row r="32" spans="1:5">
      <c r="B32" s="348" t="s">
        <v>1444</v>
      </c>
      <c r="C32" s="1015">
        <v>0.61514923707986802</v>
      </c>
    </row>
    <row r="33" spans="2:5">
      <c r="B33" s="622" t="s">
        <v>1445</v>
      </c>
      <c r="C33" s="1014">
        <v>2.7420620776325801</v>
      </c>
    </row>
    <row r="34" spans="2:5">
      <c r="B34" s="348" t="s">
        <v>1446</v>
      </c>
      <c r="C34" s="1015">
        <v>5.0793852274855803E-3</v>
      </c>
    </row>
    <row r="35" spans="2:5">
      <c r="B35" s="622" t="s">
        <v>1447</v>
      </c>
      <c r="C35" s="1014">
        <v>1.12339108804027</v>
      </c>
    </row>
    <row r="36" spans="2:5">
      <c r="B36" s="348" t="s">
        <v>1448</v>
      </c>
      <c r="C36" s="1015">
        <v>8.8353855045053706E-2</v>
      </c>
    </row>
    <row r="37" spans="2:5" ht="38.25">
      <c r="B37" s="622" t="s">
        <v>1669</v>
      </c>
      <c r="C37" s="1014">
        <v>2.8294124538469401</v>
      </c>
    </row>
    <row r="38" spans="2:5">
      <c r="B38" s="348" t="s">
        <v>1449</v>
      </c>
      <c r="C38" s="1015">
        <v>0.12692969590144501</v>
      </c>
    </row>
    <row r="39" spans="2:5">
      <c r="B39" s="622" t="s">
        <v>1450</v>
      </c>
      <c r="C39" s="1014">
        <v>2.0943585646613201</v>
      </c>
    </row>
    <row r="40" spans="2:5">
      <c r="B40" s="348" t="s">
        <v>1451</v>
      </c>
      <c r="C40" s="1015">
        <v>1.54063153193178</v>
      </c>
    </row>
    <row r="41" spans="2:5">
      <c r="B41" s="623" t="s">
        <v>270</v>
      </c>
      <c r="C41" s="1016">
        <v>13.288256500446099</v>
      </c>
    </row>
    <row r="42" spans="2:5" ht="14.25" customHeight="1">
      <c r="B42" s="1190" t="s">
        <v>1371</v>
      </c>
      <c r="C42" s="1190"/>
      <c r="D42" s="1190"/>
      <c r="E42" s="1190"/>
    </row>
    <row r="43" spans="2:5">
      <c r="B43" s="1191"/>
      <c r="C43" s="1191"/>
      <c r="D43" s="1191"/>
      <c r="E43" s="276"/>
    </row>
  </sheetData>
  <sheetProtection algorithmName="SHA-512" hashValue="Mv0QQ1VDFzRcL9+BMIKY9EL3j5V1nrDPMB6k6dzES6ZcVyuQGhWROFHNxmsl2pLweuf0nz+b5qr3X8YKopTipA==" saltValue="ZKV+CFNFH5A5UqSQ+QBnOA==" spinCount="100000" sheet="1" objects="1" scenarios="1"/>
  <mergeCells count="2">
    <mergeCell ref="B42:E42"/>
    <mergeCell ref="B43:D43"/>
  </mergeCells>
  <hyperlinks>
    <hyperlink ref="B42" location="GLOSSARY!B17" display="1. Refer to this link in the 'Glossary' for the definition of climate change solutions." xr:uid="{792AFC41-E2B3-4973-A526-26530891617F}"/>
    <hyperlink ref="B42:E42" location="GLOSSARY!B50" display="1. Refer to this link in the 'Glossary' for the definition of exposure to TNFD sectors for Financial Institutions" xr:uid="{BB334DC7-DA74-4291-A8E1-8D84EDC628AC}"/>
  </hyperlinks>
  <pageMargins left="0.7" right="0.7" top="0.75" bottom="0.75" header="0.3" footer="0.3"/>
  <pageSetup paperSize="11" scale="46"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AE9F00E-E6F1-4EEB-BF44-5ACDA4E1BD49}">
            <xm:f>#REF!=COVER!$B$42</xm:f>
            <x14:dxf>
              <fill>
                <patternFill>
                  <bgColor rgb="FFFFFF00"/>
                </patternFill>
              </fill>
            </x14:dxf>
          </x14:cfRule>
          <xm:sqref>A1:A1048576</xm:sqref>
        </x14:conditionalFormatting>
        <x14:conditionalFormatting xmlns:xm="http://schemas.microsoft.com/office/excel/2006/main">
          <x14:cfRule type="expression" priority="62" id="{995424B5-7449-43C6-B140-3F566EB13B43}">
            <xm:f>#REF!=COVER!$B$42</xm:f>
            <x14:dxf>
              <fill>
                <patternFill>
                  <bgColor rgb="FFFFFF00"/>
                </patternFill>
              </fill>
            </x14:dxf>
          </x14:cfRule>
          <xm:sqref>B1:XFD1048576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4"/>
    <pageSetUpPr fitToPage="1"/>
  </sheetPr>
  <dimension ref="A5:G113"/>
  <sheetViews>
    <sheetView showGridLines="0" zoomScale="85" zoomScaleNormal="85" zoomScaleSheetLayoutView="100" workbookViewId="0">
      <selection activeCell="G26" sqref="G26"/>
    </sheetView>
  </sheetViews>
  <sheetFormatPr defaultColWidth="8.625" defaultRowHeight="14.25"/>
  <cols>
    <col min="1" max="1" width="4.75" customWidth="1"/>
    <col min="2" max="2" width="55" customWidth="1"/>
    <col min="3" max="5" width="11.375" customWidth="1"/>
    <col min="8" max="8" width="14.875" style="1221" customWidth="1"/>
    <col min="9" max="10" width="8.625" style="1221"/>
    <col min="11" max="11" width="9.375" style="1221" bestFit="1" customWidth="1"/>
    <col min="12" max="12" width="8.625" style="1221" customWidth="1"/>
    <col min="13" max="13" width="8.625" style="1221" bestFit="1" customWidth="1"/>
    <col min="14" max="16384" width="8.625" style="1221"/>
  </cols>
  <sheetData>
    <row r="5" spans="1:7" s="1219" customFormat="1" ht="21" customHeight="1">
      <c r="A5" s="4"/>
      <c r="B5" s="5" t="s">
        <v>702</v>
      </c>
      <c r="C5" s="4"/>
      <c r="D5" s="4"/>
      <c r="E5" s="4"/>
      <c r="F5" s="4"/>
      <c r="G5" s="4"/>
    </row>
    <row r="13" spans="1:7" s="1220" customFormat="1" ht="16.5" customHeight="1">
      <c r="A13" s="44"/>
      <c r="B13" s="43" t="s">
        <v>703</v>
      </c>
      <c r="C13" s="44"/>
      <c r="D13" s="44"/>
      <c r="E13" s="44"/>
      <c r="F13" s="44"/>
      <c r="G13" s="44"/>
    </row>
    <row r="14" spans="1:7" ht="15">
      <c r="B14" s="45"/>
      <c r="C14" s="46"/>
      <c r="D14" s="46"/>
      <c r="E14" s="46"/>
      <c r="F14" s="44"/>
      <c r="G14" s="44"/>
    </row>
    <row r="15" spans="1:7" s="1222" customFormat="1" ht="18" customHeight="1">
      <c r="A15" s="26"/>
      <c r="B15" s="47" t="s">
        <v>704</v>
      </c>
      <c r="C15" s="48">
        <v>2024</v>
      </c>
      <c r="D15" s="48">
        <v>2023</v>
      </c>
      <c r="E15" s="48">
        <v>2022</v>
      </c>
      <c r="F15" s="44"/>
      <c r="G15" s="44"/>
    </row>
    <row r="16" spans="1:7" s="1223" customFormat="1" ht="15" customHeight="1">
      <c r="A16" s="50"/>
      <c r="B16" s="624" t="s">
        <v>705</v>
      </c>
      <c r="C16" s="625"/>
      <c r="D16" s="626"/>
      <c r="E16" s="626"/>
      <c r="F16" s="44"/>
      <c r="G16" s="44"/>
    </row>
    <row r="17" spans="1:7" s="1223" customFormat="1" ht="15" customHeight="1">
      <c r="A17" s="50"/>
      <c r="B17" s="51" t="s">
        <v>706</v>
      </c>
      <c r="C17" s="52">
        <v>18753</v>
      </c>
      <c r="D17" s="53">
        <v>18317</v>
      </c>
      <c r="E17" s="53">
        <v>17161</v>
      </c>
      <c r="F17" s="44"/>
      <c r="G17" s="44"/>
    </row>
    <row r="18" spans="1:7" s="1223" customFormat="1" ht="15" customHeight="1">
      <c r="A18" s="50"/>
      <c r="B18" s="627" t="s">
        <v>707</v>
      </c>
      <c r="C18" s="628">
        <v>2835</v>
      </c>
      <c r="D18" s="629">
        <v>3328</v>
      </c>
      <c r="E18" s="629">
        <v>2445</v>
      </c>
      <c r="F18" s="44"/>
      <c r="G18" s="44"/>
    </row>
    <row r="19" spans="1:7" s="1223" customFormat="1" ht="15" customHeight="1">
      <c r="A19" s="50"/>
      <c r="B19" s="54" t="s">
        <v>708</v>
      </c>
      <c r="C19" s="55">
        <v>21588</v>
      </c>
      <c r="D19" s="730">
        <v>21645</v>
      </c>
      <c r="E19" s="730">
        <v>19606</v>
      </c>
      <c r="F19" s="44"/>
      <c r="G19" s="44"/>
    </row>
    <row r="20" spans="1:7" s="1223" customFormat="1" ht="15">
      <c r="A20" s="50"/>
      <c r="B20" s="957" t="s">
        <v>709</v>
      </c>
      <c r="C20" s="628">
        <v>-4911</v>
      </c>
      <c r="D20" s="629">
        <v>-4801</v>
      </c>
      <c r="E20" s="629">
        <v>-4661</v>
      </c>
      <c r="F20" s="44"/>
      <c r="G20" s="44"/>
    </row>
    <row r="21" spans="1:7" s="1223" customFormat="1" ht="28.5" customHeight="1">
      <c r="A21" s="50"/>
      <c r="B21" s="56" t="s">
        <v>710</v>
      </c>
      <c r="C21" s="352">
        <v>177.29746599999999</v>
      </c>
      <c r="D21" s="731">
        <v>170.57986255</v>
      </c>
      <c r="E21" s="731">
        <v>146</v>
      </c>
      <c r="F21" s="44"/>
      <c r="G21" s="44"/>
    </row>
    <row r="22" spans="1:7" s="1223" customFormat="1" ht="15" customHeight="1">
      <c r="A22" s="50"/>
      <c r="B22" s="630" t="s">
        <v>711</v>
      </c>
      <c r="C22" s="628">
        <v>-2059</v>
      </c>
      <c r="D22" s="629">
        <v>-1885</v>
      </c>
      <c r="E22" s="629">
        <v>-1916</v>
      </c>
      <c r="F22" s="44"/>
      <c r="G22" s="44"/>
    </row>
    <row r="23" spans="1:7" s="1223" customFormat="1" ht="15" customHeight="1">
      <c r="A23" s="50"/>
      <c r="B23" s="451" t="s">
        <v>705</v>
      </c>
      <c r="C23" s="631">
        <f>SUM(C19:C22)</f>
        <v>14795.297466</v>
      </c>
      <c r="D23" s="732">
        <f>SUM(D19:D22)</f>
        <v>15129.579862549999</v>
      </c>
      <c r="E23" s="732">
        <f>SUM(E19:E22)</f>
        <v>13175</v>
      </c>
      <c r="F23" s="44"/>
      <c r="G23" s="44"/>
    </row>
    <row r="24" spans="1:7" s="1223" customFormat="1" ht="15" customHeight="1">
      <c r="A24" s="50"/>
      <c r="B24" s="54"/>
      <c r="C24" s="295"/>
      <c r="D24" s="49"/>
      <c r="E24" s="49"/>
      <c r="F24" s="44"/>
      <c r="G24" s="44"/>
    </row>
    <row r="25" spans="1:7" s="1223" customFormat="1" ht="15" customHeight="1">
      <c r="A25" s="50"/>
      <c r="B25" s="624" t="s">
        <v>712</v>
      </c>
      <c r="C25" s="625"/>
      <c r="D25" s="626"/>
      <c r="E25" s="626"/>
      <c r="F25" s="44"/>
      <c r="G25" s="44"/>
    </row>
    <row r="26" spans="1:7" s="1223" customFormat="1" ht="28.5" customHeight="1">
      <c r="A26" s="50"/>
      <c r="B26" s="957" t="s">
        <v>713</v>
      </c>
      <c r="C26" s="628">
        <v>5650</v>
      </c>
      <c r="D26" s="629">
        <v>4704</v>
      </c>
      <c r="E26" s="629">
        <v>5943</v>
      </c>
      <c r="F26" s="44"/>
      <c r="G26" s="44"/>
    </row>
    <row r="27" spans="1:7" s="1223" customFormat="1" ht="15" customHeight="1">
      <c r="A27" s="50"/>
      <c r="B27" s="57" t="s">
        <v>714</v>
      </c>
      <c r="C27" s="52">
        <v>3117</v>
      </c>
      <c r="D27" s="53">
        <v>3104</v>
      </c>
      <c r="E27" s="53">
        <v>2770</v>
      </c>
      <c r="F27" s="44"/>
      <c r="G27" s="44"/>
    </row>
    <row r="28" spans="1:7" s="1223" customFormat="1" ht="15" customHeight="1">
      <c r="A28" s="50"/>
      <c r="B28" s="630" t="s">
        <v>715</v>
      </c>
      <c r="C28" s="628">
        <v>4511</v>
      </c>
      <c r="D28" s="629">
        <v>4654</v>
      </c>
      <c r="E28" s="629">
        <v>4560</v>
      </c>
      <c r="F28" s="44"/>
      <c r="G28" s="44"/>
    </row>
    <row r="29" spans="1:7" s="1223" customFormat="1" ht="29.25" customHeight="1">
      <c r="A29" s="50"/>
      <c r="B29" s="56" t="s">
        <v>710</v>
      </c>
      <c r="C29" s="352">
        <v>177.30586600000001</v>
      </c>
      <c r="D29" s="731">
        <v>170.57986255</v>
      </c>
      <c r="E29" s="733">
        <f>E21</f>
        <v>146</v>
      </c>
      <c r="F29" s="44"/>
      <c r="G29" s="44"/>
    </row>
    <row r="30" spans="1:7" s="1223" customFormat="1" ht="15" customHeight="1">
      <c r="A30" s="50"/>
      <c r="B30" s="451" t="s">
        <v>712</v>
      </c>
      <c r="C30" s="631">
        <f>SUM(C26:C29)</f>
        <v>13455.305866000001</v>
      </c>
      <c r="D30" s="732">
        <f>SUM(D26:D29)</f>
        <v>12632.579862549999</v>
      </c>
      <c r="E30" s="732">
        <f>SUM(E26:E29)</f>
        <v>13419</v>
      </c>
      <c r="F30" s="44"/>
      <c r="G30" s="44"/>
    </row>
    <row r="31" spans="1:7" s="1223" customFormat="1" ht="15" customHeight="1">
      <c r="A31" s="50"/>
      <c r="B31" s="57" t="s">
        <v>716</v>
      </c>
      <c r="C31" s="52">
        <f>C32-C30</f>
        <v>1339.9915999999994</v>
      </c>
      <c r="D31" s="53">
        <f>D32-D30</f>
        <v>2497</v>
      </c>
      <c r="E31" s="53">
        <f>E32-E30</f>
        <v>-244</v>
      </c>
      <c r="F31" s="44"/>
      <c r="G31" s="44"/>
    </row>
    <row r="32" spans="1:7" s="1223" customFormat="1" ht="15" customHeight="1">
      <c r="A32" s="50"/>
      <c r="B32" s="451" t="s">
        <v>717</v>
      </c>
      <c r="C32" s="631">
        <f>C23</f>
        <v>14795.297466</v>
      </c>
      <c r="D32" s="732">
        <f>D23</f>
        <v>15129.579862549999</v>
      </c>
      <c r="E32" s="732">
        <f>E23</f>
        <v>13175</v>
      </c>
      <c r="F32" s="44"/>
      <c r="G32" s="44"/>
    </row>
    <row r="33" spans="1:7" ht="15">
      <c r="B33" s="873" t="s">
        <v>1358</v>
      </c>
      <c r="C33" s="239"/>
      <c r="D33" s="239"/>
      <c r="E33" s="239"/>
      <c r="F33" s="44"/>
      <c r="G33" s="44"/>
    </row>
    <row r="34" spans="1:7" ht="13.5" customHeight="1">
      <c r="B34" s="239"/>
      <c r="C34" s="239"/>
      <c r="D34" s="239"/>
      <c r="E34" s="239"/>
      <c r="F34" s="44"/>
      <c r="G34" s="44"/>
    </row>
    <row r="35" spans="1:7" ht="15">
      <c r="C35" s="214"/>
      <c r="F35" s="44"/>
      <c r="G35" s="44"/>
    </row>
    <row r="36" spans="1:7" s="1220" customFormat="1" ht="16.5" customHeight="1">
      <c r="A36" s="44"/>
      <c r="B36" s="43" t="s">
        <v>718</v>
      </c>
      <c r="C36" s="58"/>
      <c r="D36" s="58"/>
      <c r="E36" s="58"/>
      <c r="F36" s="44"/>
      <c r="G36" s="44"/>
    </row>
    <row r="37" spans="1:7" ht="15">
      <c r="B37" s="45"/>
      <c r="C37" s="46"/>
      <c r="D37" s="46"/>
      <c r="E37" s="46"/>
      <c r="F37" s="44"/>
      <c r="G37" s="44"/>
    </row>
    <row r="38" spans="1:7" s="1222" customFormat="1" ht="18" customHeight="1">
      <c r="A38" s="26"/>
      <c r="B38" s="47" t="s">
        <v>719</v>
      </c>
      <c r="C38" s="48">
        <v>2024</v>
      </c>
      <c r="D38" s="48">
        <v>2023</v>
      </c>
      <c r="E38" s="48">
        <v>2022</v>
      </c>
      <c r="F38" s="44"/>
      <c r="G38" s="44"/>
    </row>
    <row r="39" spans="1:7" s="1222" customFormat="1" ht="27.75" customHeight="1">
      <c r="A39" s="26"/>
      <c r="B39" s="632" t="s">
        <v>1790</v>
      </c>
      <c r="C39" s="633">
        <f>177305866/1000000</f>
        <v>177.30586600000001</v>
      </c>
      <c r="D39" s="735">
        <f>170579862.55/1000000</f>
        <v>170.57986255</v>
      </c>
      <c r="E39" s="735">
        <f>146056805/1000000</f>
        <v>146.056805</v>
      </c>
      <c r="F39" s="44"/>
      <c r="G39" s="44"/>
    </row>
    <row r="40" spans="1:7" s="1223" customFormat="1" ht="15" customHeight="1">
      <c r="A40" s="50"/>
      <c r="B40" s="627" t="s">
        <v>1791</v>
      </c>
      <c r="C40" s="611">
        <f>163601740/1000000</f>
        <v>163.60174000000001</v>
      </c>
      <c r="D40" s="734">
        <f>155750722.32/1000000</f>
        <v>155.75072231999999</v>
      </c>
      <c r="E40" s="734">
        <f>138089900/1000000</f>
        <v>138.0899</v>
      </c>
      <c r="F40" s="44"/>
      <c r="G40" s="44"/>
    </row>
    <row r="41" spans="1:7" s="1223" customFormat="1" ht="15" customHeight="1">
      <c r="A41" s="50"/>
      <c r="B41" s="51" t="s">
        <v>1792</v>
      </c>
      <c r="C41" s="297">
        <f>13468434/1000000</f>
        <v>13.468434</v>
      </c>
      <c r="D41" s="731">
        <f>14173262.51/1000000</f>
        <v>14.173262509999999</v>
      </c>
      <c r="E41" s="731">
        <f>7685881/1000000</f>
        <v>7.6858810000000002</v>
      </c>
      <c r="F41" s="44"/>
      <c r="G41" s="44"/>
    </row>
    <row r="42" spans="1:7" s="1223" customFormat="1" ht="15" customHeight="1">
      <c r="A42" s="50"/>
      <c r="B42" s="627" t="s">
        <v>1793</v>
      </c>
      <c r="C42" s="1027">
        <f>227292/1000000</f>
        <v>0.22729199999999999</v>
      </c>
      <c r="D42" s="1028">
        <f>655877.72/1000000</f>
        <v>0.65587772</v>
      </c>
      <c r="E42" s="1028">
        <f>281024/1000000</f>
        <v>0.281024</v>
      </c>
      <c r="F42" s="44"/>
      <c r="G42" s="44"/>
    </row>
    <row r="43" spans="1:7" s="1223" customFormat="1" ht="29.25" customHeight="1">
      <c r="A43" s="50"/>
      <c r="B43" s="402" t="s">
        <v>721</v>
      </c>
      <c r="C43" s="959">
        <f>(C39*100)/(C44)</f>
        <v>1.7542877807460178</v>
      </c>
      <c r="D43" s="1017">
        <f t="shared" ref="D43:E43" si="0">(D39*100)/(D44)</f>
        <v>1.655311621057739</v>
      </c>
      <c r="E43" s="1017">
        <f t="shared" si="0"/>
        <v>1.72460508914866</v>
      </c>
      <c r="F43" s="44"/>
      <c r="G43" s="44"/>
    </row>
    <row r="44" spans="1:7" s="1223" customFormat="1" ht="15" customHeight="1">
      <c r="A44" s="50"/>
      <c r="B44" s="402" t="s">
        <v>722</v>
      </c>
      <c r="C44" s="960">
        <f>10107</f>
        <v>10107</v>
      </c>
      <c r="D44" s="958">
        <f>10305</f>
        <v>10305</v>
      </c>
      <c r="E44" s="958">
        <f>8469</f>
        <v>8469</v>
      </c>
      <c r="F44" s="44"/>
      <c r="G44" s="44"/>
    </row>
    <row r="45" spans="1:7" s="1223" customFormat="1" ht="15" customHeight="1">
      <c r="A45" s="50"/>
      <c r="B45" s="1192" t="s">
        <v>1787</v>
      </c>
      <c r="C45" s="1192"/>
      <c r="D45" s="1192"/>
      <c r="E45" s="1192"/>
      <c r="F45" s="44"/>
      <c r="G45" s="44"/>
    </row>
    <row r="46" spans="1:7" s="1224" customFormat="1" ht="15">
      <c r="A46" s="59"/>
      <c r="B46" s="1193" t="s">
        <v>1788</v>
      </c>
      <c r="C46" s="1193"/>
      <c r="D46" s="1193"/>
      <c r="E46" s="1193"/>
      <c r="F46" s="44"/>
      <c r="G46" s="44"/>
    </row>
    <row r="47" spans="1:7" s="1224" customFormat="1" ht="19.5" customHeight="1">
      <c r="A47" s="59"/>
      <c r="B47" s="1193" t="s">
        <v>1789</v>
      </c>
      <c r="C47" s="1193"/>
      <c r="D47" s="1193"/>
      <c r="E47" s="1193"/>
      <c r="F47" s="44"/>
      <c r="G47" s="44"/>
    </row>
    <row r="48" spans="1:7" ht="13.5" customHeight="1">
      <c r="B48" s="239"/>
      <c r="C48" s="239"/>
      <c r="D48" s="239"/>
      <c r="E48" s="239"/>
      <c r="F48" s="44"/>
      <c r="G48" s="44"/>
    </row>
    <row r="49" spans="1:7" ht="15">
      <c r="F49" s="44"/>
      <c r="G49" s="44"/>
    </row>
    <row r="50" spans="1:7" s="1222" customFormat="1" ht="18" customHeight="1">
      <c r="A50" s="26"/>
      <c r="B50" s="47" t="s">
        <v>1794</v>
      </c>
      <c r="C50" s="48">
        <v>2024</v>
      </c>
      <c r="D50" s="48">
        <v>2023</v>
      </c>
      <c r="E50" s="48">
        <v>2022</v>
      </c>
      <c r="F50" s="44"/>
      <c r="G50" s="44"/>
    </row>
    <row r="51" spans="1:7" s="1223" customFormat="1" ht="15" customHeight="1">
      <c r="A51" s="50"/>
      <c r="B51" s="493" t="s">
        <v>723</v>
      </c>
      <c r="C51" s="636"/>
      <c r="D51" s="636"/>
      <c r="E51" s="636"/>
      <c r="F51" s="44"/>
      <c r="G51" s="44"/>
    </row>
    <row r="52" spans="1:7" s="1223" customFormat="1" ht="15" customHeight="1">
      <c r="A52" s="50"/>
      <c r="B52" s="832" t="s">
        <v>724</v>
      </c>
      <c r="C52" s="1018">
        <f>6290963/1000000</f>
        <v>6.2909629999999996</v>
      </c>
      <c r="D52" s="1019">
        <f>7400591.73/1000000</f>
        <v>7.4005917300000004</v>
      </c>
      <c r="E52" s="1019">
        <f>6381346/1000000</f>
        <v>6.3813459999999997</v>
      </c>
      <c r="F52" s="44"/>
      <c r="G52" s="44"/>
    </row>
    <row r="53" spans="1:7" s="1223" customFormat="1" ht="15" customHeight="1">
      <c r="A53" s="50"/>
      <c r="B53" s="833" t="s">
        <v>725</v>
      </c>
      <c r="C53" s="1020">
        <f>2420433/1000000</f>
        <v>2.4204330000000001</v>
      </c>
      <c r="D53" s="1021">
        <f>2067082.38/1000000</f>
        <v>2.06708238</v>
      </c>
      <c r="E53" s="1021">
        <f>2272820/1000000</f>
        <v>2.2728199999999998</v>
      </c>
      <c r="F53" s="44"/>
      <c r="G53" s="44"/>
    </row>
    <row r="54" spans="1:7" s="1223" customFormat="1" ht="15" customHeight="1">
      <c r="A54" s="50"/>
      <c r="B54" s="832" t="s">
        <v>726</v>
      </c>
      <c r="C54" s="1018">
        <f>32107628/1000000</f>
        <v>32.107627999999998</v>
      </c>
      <c r="D54" s="1019">
        <f>36508217.43/1000000</f>
        <v>36.508217430000002</v>
      </c>
      <c r="E54" s="1019">
        <f>28030250/1000000</f>
        <v>28.030249999999999</v>
      </c>
      <c r="F54" s="44"/>
      <c r="G54" s="44"/>
    </row>
    <row r="55" spans="1:7" s="1223" customFormat="1" ht="15" customHeight="1">
      <c r="A55" s="50"/>
      <c r="B55" s="834" t="s">
        <v>727</v>
      </c>
      <c r="C55" s="1022">
        <f>40819024/1000000</f>
        <v>40.819023999999999</v>
      </c>
      <c r="D55" s="1023">
        <f>45975891.54/1000000</f>
        <v>45.975891539999999</v>
      </c>
      <c r="E55" s="1023">
        <f>36684416/1000000</f>
        <v>36.684415999999999</v>
      </c>
      <c r="F55" s="44"/>
      <c r="G55" s="44"/>
    </row>
    <row r="56" spans="1:7" s="1223" customFormat="1" ht="15" customHeight="1">
      <c r="A56" s="50"/>
      <c r="B56" s="54" t="s">
        <v>728</v>
      </c>
      <c r="C56" s="1019"/>
      <c r="D56" s="1019"/>
      <c r="E56" s="1019"/>
      <c r="F56" s="44"/>
      <c r="G56" s="44"/>
    </row>
    <row r="57" spans="1:7" s="1223" customFormat="1" ht="15" customHeight="1">
      <c r="A57" s="50"/>
      <c r="B57" s="627" t="s">
        <v>729</v>
      </c>
      <c r="C57" s="1020">
        <f>3629826/1000000</f>
        <v>3.629826</v>
      </c>
      <c r="D57" s="1021">
        <f>2965071.78/1000000</f>
        <v>2.9650717799999997</v>
      </c>
      <c r="E57" s="1021">
        <f>1264331/1000000</f>
        <v>1.2643310000000001</v>
      </c>
      <c r="F57" s="44"/>
      <c r="G57" s="44"/>
    </row>
    <row r="58" spans="1:7" s="1223" customFormat="1" ht="15" customHeight="1">
      <c r="A58" s="50"/>
      <c r="B58" s="51" t="s">
        <v>1593</v>
      </c>
      <c r="C58" s="1018">
        <f>342679/1000000</f>
        <v>0.34267900000000001</v>
      </c>
      <c r="D58" s="1019">
        <f>576394.25/1000000</f>
        <v>0.57639425</v>
      </c>
      <c r="E58" s="1019">
        <f>897065/1000000</f>
        <v>0.897065</v>
      </c>
      <c r="F58" s="44"/>
      <c r="G58" s="44"/>
    </row>
    <row r="59" spans="1:7" s="1223" customFormat="1" ht="15" customHeight="1">
      <c r="A59" s="50"/>
      <c r="B59" s="627" t="s">
        <v>730</v>
      </c>
      <c r="C59" s="1020">
        <f>746263/1000000</f>
        <v>0.74626300000000001</v>
      </c>
      <c r="D59" s="1021">
        <f>454992.24/1000000</f>
        <v>0.45499223999999999</v>
      </c>
      <c r="E59" s="1021">
        <f>642269/1000000</f>
        <v>0.64226899999999998</v>
      </c>
      <c r="F59" s="44"/>
      <c r="G59" s="44"/>
    </row>
    <row r="60" spans="1:7" s="1223" customFormat="1" ht="15" customHeight="1">
      <c r="A60" s="50"/>
      <c r="B60" s="634" t="s">
        <v>731</v>
      </c>
      <c r="C60" s="1024">
        <f>4718767/1000000</f>
        <v>4.7187669999999997</v>
      </c>
      <c r="D60" s="1025">
        <f>3996458.27/1000000</f>
        <v>3.9964582700000002</v>
      </c>
      <c r="E60" s="1025">
        <f>2803665/1000000</f>
        <v>2.8036650000000001</v>
      </c>
      <c r="F60" s="44"/>
      <c r="G60" s="44"/>
    </row>
    <row r="61" spans="1:7" s="1223" customFormat="1" ht="15" customHeight="1">
      <c r="A61" s="50"/>
      <c r="B61" s="451" t="s">
        <v>732</v>
      </c>
      <c r="C61" s="1021"/>
      <c r="D61" s="1021"/>
      <c r="E61" s="1021"/>
      <c r="F61" s="44"/>
      <c r="G61" s="44"/>
    </row>
    <row r="62" spans="1:7" s="1223" customFormat="1" ht="15" customHeight="1">
      <c r="A62" s="50"/>
      <c r="B62" s="51" t="s">
        <v>733</v>
      </c>
      <c r="C62" s="1018">
        <f>1036525/1000000</f>
        <v>1.0365249999999999</v>
      </c>
      <c r="D62" s="1019">
        <f>1189817.71/1000000</f>
        <v>1.18981771</v>
      </c>
      <c r="E62" s="1019">
        <f>1204810/1000000</f>
        <v>1.2048099999999999</v>
      </c>
      <c r="F62" s="44"/>
      <c r="G62" s="44"/>
    </row>
    <row r="63" spans="1:7" s="1223" customFormat="1" ht="15" customHeight="1">
      <c r="A63" s="50"/>
      <c r="B63" s="627" t="s">
        <v>734</v>
      </c>
      <c r="C63" s="1020">
        <f>325908/1000000</f>
        <v>0.32590799999999998</v>
      </c>
      <c r="D63" s="1021">
        <f>175944/1000000</f>
        <v>0.17594399999999999</v>
      </c>
      <c r="E63" s="1021">
        <f>292866/1000000</f>
        <v>0.29286600000000002</v>
      </c>
      <c r="F63" s="44"/>
      <c r="G63" s="44"/>
    </row>
    <row r="64" spans="1:7" s="1223" customFormat="1" ht="15" customHeight="1">
      <c r="A64" s="50"/>
      <c r="B64" s="634" t="s">
        <v>735</v>
      </c>
      <c r="C64" s="1024">
        <f>1362433/1000000</f>
        <v>1.362433</v>
      </c>
      <c r="D64" s="1025">
        <f>1365761.71/1000000</f>
        <v>1.3657617099999999</v>
      </c>
      <c r="E64" s="1025">
        <f>1497676/1000000</f>
        <v>1.497676</v>
      </c>
      <c r="F64" s="44"/>
      <c r="G64" s="44"/>
    </row>
    <row r="65" spans="1:7" s="1223" customFormat="1" ht="15" customHeight="1">
      <c r="A65" s="50"/>
      <c r="B65" s="451" t="s">
        <v>736</v>
      </c>
      <c r="C65" s="1021"/>
      <c r="D65" s="1021"/>
      <c r="E65" s="1021"/>
      <c r="F65" s="44"/>
      <c r="G65" s="44"/>
    </row>
    <row r="66" spans="1:7" s="1223" customFormat="1" ht="15" customHeight="1">
      <c r="A66" s="50"/>
      <c r="B66" s="51" t="s">
        <v>737</v>
      </c>
      <c r="C66" s="1018">
        <f>9854545/1000000</f>
        <v>9.8545449999999999</v>
      </c>
      <c r="D66" s="1019">
        <f>13478639.72/1000000</f>
        <v>13.47863972</v>
      </c>
      <c r="E66" s="1019">
        <f>12337283/1000000</f>
        <v>12.337282999999999</v>
      </c>
      <c r="F66" s="44"/>
      <c r="G66" s="44"/>
    </row>
    <row r="67" spans="1:7" s="1223" customFormat="1" ht="15" customHeight="1">
      <c r="A67" s="50"/>
      <c r="B67" s="627" t="s">
        <v>738</v>
      </c>
      <c r="C67" s="1020">
        <f>216503/1000000</f>
        <v>0.216503</v>
      </c>
      <c r="D67" s="1021">
        <f>274307.12/1000000</f>
        <v>0.27430712000000002</v>
      </c>
      <c r="E67" s="1021">
        <f>1136390/1000000</f>
        <v>1.13639</v>
      </c>
      <c r="F67" s="44"/>
      <c r="G67" s="44"/>
    </row>
    <row r="68" spans="1:7" s="1223" customFormat="1" ht="15" customHeight="1">
      <c r="A68" s="50"/>
      <c r="B68" s="635" t="s">
        <v>739</v>
      </c>
      <c r="C68" s="1024">
        <f>10071048/1000000</f>
        <v>10.071047999999999</v>
      </c>
      <c r="D68" s="1025">
        <f>13752946.84/1000000</f>
        <v>13.75294684</v>
      </c>
      <c r="E68" s="1025">
        <f>13473674/1000000</f>
        <v>13.473674000000001</v>
      </c>
      <c r="F68" s="44"/>
      <c r="G68" s="44"/>
    </row>
    <row r="69" spans="1:7" s="1223" customFormat="1" ht="15" customHeight="1">
      <c r="A69" s="50"/>
      <c r="B69" s="637" t="s">
        <v>740</v>
      </c>
      <c r="C69" s="1026">
        <f>56971272/1000000</f>
        <v>56.971271999999999</v>
      </c>
      <c r="D69" s="1023">
        <f>65091058.36/1000000</f>
        <v>65.091058360000005</v>
      </c>
      <c r="E69" s="1023">
        <f>54459431/1000000</f>
        <v>54.459431000000002</v>
      </c>
      <c r="F69" s="44"/>
      <c r="G69" s="44"/>
    </row>
    <row r="70" spans="1:7" s="1223" customFormat="1" ht="15" customHeight="1">
      <c r="A70" s="50"/>
      <c r="B70" s="62" t="s">
        <v>741</v>
      </c>
      <c r="C70" s="1018">
        <f>13345707/1000000</f>
        <v>13.345707000000001</v>
      </c>
      <c r="D70" s="1019">
        <f>16535618.11/1000000</f>
        <v>16.535618109999998</v>
      </c>
      <c r="E70" s="1019">
        <f>9479385/1000000</f>
        <v>9.4793850000000006</v>
      </c>
      <c r="F70" s="44"/>
      <c r="G70" s="44"/>
    </row>
    <row r="71" spans="1:7" s="1223" customFormat="1" ht="15" customHeight="1">
      <c r="A71" s="50"/>
      <c r="B71" s="627" t="s">
        <v>742</v>
      </c>
      <c r="C71" s="1020">
        <f>7532508/1000000</f>
        <v>7.532508</v>
      </c>
      <c r="D71" s="1021">
        <f>7228676.78/1000000</f>
        <v>7.2286767800000007</v>
      </c>
      <c r="E71" s="1021">
        <f>6874158/1000000</f>
        <v>6.8741580000000004</v>
      </c>
      <c r="F71" s="44"/>
      <c r="G71" s="44"/>
    </row>
    <row r="72" spans="1:7" s="1223" customFormat="1" ht="15" customHeight="1">
      <c r="A72" s="50"/>
      <c r="B72" s="51" t="s">
        <v>743</v>
      </c>
      <c r="C72" s="1018">
        <f>99456379/1000000</f>
        <v>99.456378999999998</v>
      </c>
      <c r="D72" s="1019">
        <f>81724509.3/1000000</f>
        <v>81.724509299999994</v>
      </c>
      <c r="E72" s="1019">
        <f>75243832/1000000</f>
        <v>75.243831999999998</v>
      </c>
      <c r="F72" s="44"/>
      <c r="G72" s="44"/>
    </row>
    <row r="73" spans="1:7" s="1223" customFormat="1" ht="34.5" customHeight="1">
      <c r="A73" s="50"/>
      <c r="B73" s="638" t="s">
        <v>744</v>
      </c>
      <c r="C73" s="639">
        <f>177305866/1000000</f>
        <v>177.30586600000001</v>
      </c>
      <c r="D73" s="736">
        <f>170579862.55/1000000</f>
        <v>170.57986255</v>
      </c>
      <c r="E73" s="736">
        <f>146056806/1000000</f>
        <v>146.05680599999999</v>
      </c>
      <c r="F73" s="44"/>
      <c r="G73" s="44"/>
    </row>
    <row r="74" spans="1:7" ht="16.5" customHeight="1">
      <c r="B74" s="872" t="s">
        <v>1355</v>
      </c>
      <c r="C74" s="59"/>
      <c r="D74" s="59"/>
      <c r="E74" s="59"/>
      <c r="F74" s="714"/>
      <c r="G74" s="44"/>
    </row>
    <row r="75" spans="1:7" ht="15.75" customHeight="1">
      <c r="B75" s="59" t="s">
        <v>745</v>
      </c>
      <c r="C75" s="59"/>
      <c r="D75" s="59"/>
      <c r="E75" s="59"/>
      <c r="F75" s="714"/>
      <c r="G75" s="44"/>
    </row>
    <row r="76" spans="1:7" ht="15.75" customHeight="1">
      <c r="B76" s="59" t="s">
        <v>746</v>
      </c>
      <c r="C76" s="59"/>
      <c r="D76" s="59"/>
      <c r="E76" s="59"/>
      <c r="F76" s="714"/>
      <c r="G76" s="44"/>
    </row>
    <row r="77" spans="1:7" ht="15.75" customHeight="1">
      <c r="B77" s="59" t="s">
        <v>747</v>
      </c>
      <c r="C77" s="59"/>
      <c r="D77" s="59"/>
      <c r="E77" s="59"/>
      <c r="F77" s="714"/>
      <c r="G77" s="44"/>
    </row>
    <row r="78" spans="1:7" ht="15.75" customHeight="1">
      <c r="B78" s="59" t="s">
        <v>1377</v>
      </c>
      <c r="C78" s="59"/>
      <c r="D78" s="59"/>
      <c r="F78" s="714"/>
      <c r="G78" s="44"/>
    </row>
    <row r="79" spans="1:7" ht="15.75" customHeight="1">
      <c r="B79" s="873" t="s">
        <v>1379</v>
      </c>
      <c r="C79" s="59"/>
      <c r="F79" s="714"/>
      <c r="G79" s="44"/>
    </row>
    <row r="80" spans="1:7" ht="15.75" customHeight="1">
      <c r="B80" s="873" t="s">
        <v>1357</v>
      </c>
      <c r="C80" s="59"/>
      <c r="D80" s="59"/>
      <c r="F80" s="714"/>
      <c r="G80" s="44"/>
    </row>
    <row r="81" spans="1:7" ht="15.75" customHeight="1">
      <c r="B81" s="872" t="s">
        <v>1356</v>
      </c>
      <c r="C81" s="59"/>
      <c r="D81" s="59"/>
      <c r="E81" s="59"/>
      <c r="F81" s="714"/>
      <c r="G81" s="44"/>
    </row>
    <row r="82" spans="1:7" ht="15.75" customHeight="1">
      <c r="B82" s="872" t="s">
        <v>1372</v>
      </c>
      <c r="C82" s="59"/>
      <c r="D82" s="59"/>
      <c r="E82" s="59"/>
      <c r="F82" s="714"/>
      <c r="G82" s="44"/>
    </row>
    <row r="83" spans="1:7" ht="40.15" customHeight="1">
      <c r="B83" s="1196" t="s">
        <v>1764</v>
      </c>
      <c r="C83" s="1196"/>
      <c r="D83" s="1196"/>
      <c r="E83" s="1196"/>
      <c r="F83" s="44"/>
      <c r="G83" s="44"/>
    </row>
    <row r="84" spans="1:7" ht="10.9" customHeight="1">
      <c r="B84" s="968"/>
      <c r="C84" s="968"/>
      <c r="D84" s="968"/>
      <c r="E84" s="968"/>
      <c r="F84" s="44"/>
      <c r="G84" s="44"/>
    </row>
    <row r="85" spans="1:7" ht="15">
      <c r="F85" s="44"/>
      <c r="G85" s="44"/>
    </row>
    <row r="86" spans="1:7" ht="15.75">
      <c r="B86" s="43" t="s">
        <v>748</v>
      </c>
      <c r="F86" s="44"/>
      <c r="G86" s="44"/>
    </row>
    <row r="87" spans="1:7" ht="15">
      <c r="F87" s="44"/>
      <c r="G87" s="44"/>
    </row>
    <row r="88" spans="1:7" s="1222" customFormat="1" ht="18" customHeight="1">
      <c r="A88" s="26"/>
      <c r="B88" s="47" t="s">
        <v>749</v>
      </c>
      <c r="C88" s="48">
        <v>2024</v>
      </c>
      <c r="D88" s="48">
        <v>2023</v>
      </c>
      <c r="E88" s="61">
        <v>2022</v>
      </c>
      <c r="F88" s="44"/>
      <c r="G88" s="44"/>
    </row>
    <row r="89" spans="1:7" s="1223" customFormat="1" ht="15" customHeight="1">
      <c r="A89" s="50"/>
      <c r="B89" s="640" t="s">
        <v>750</v>
      </c>
      <c r="C89" s="640"/>
      <c r="D89" s="640"/>
      <c r="E89" s="640"/>
      <c r="F89" s="44"/>
      <c r="G89" s="44"/>
    </row>
    <row r="90" spans="1:7" s="1223" customFormat="1" ht="15" customHeight="1">
      <c r="A90" s="50"/>
      <c r="B90" s="62" t="s">
        <v>1539</v>
      </c>
      <c r="C90" s="340">
        <v>10125</v>
      </c>
      <c r="D90" s="737">
        <v>4536</v>
      </c>
      <c r="E90" s="737">
        <v>2293</v>
      </c>
      <c r="F90" s="344"/>
      <c r="G90" s="44"/>
    </row>
    <row r="91" spans="1:7" s="1223" customFormat="1" ht="15" customHeight="1">
      <c r="A91" s="50"/>
      <c r="B91" s="641" t="s">
        <v>191</v>
      </c>
      <c r="C91" s="642">
        <v>12143</v>
      </c>
      <c r="D91" s="643">
        <v>10241</v>
      </c>
      <c r="E91" s="643">
        <v>7760</v>
      </c>
      <c r="F91" s="344"/>
      <c r="G91" s="44"/>
    </row>
    <row r="92" spans="1:7" s="1223" customFormat="1" ht="15" customHeight="1">
      <c r="A92" s="50"/>
      <c r="B92" s="62" t="s">
        <v>192</v>
      </c>
      <c r="C92" s="346">
        <v>9815</v>
      </c>
      <c r="D92" s="738">
        <v>8843</v>
      </c>
      <c r="E92" s="738">
        <v>4572</v>
      </c>
      <c r="F92" s="44"/>
      <c r="G92" s="44"/>
    </row>
    <row r="93" spans="1:7" s="1222" customFormat="1" ht="18" customHeight="1">
      <c r="A93" s="26"/>
      <c r="B93" s="47" t="s">
        <v>1541</v>
      </c>
      <c r="C93" s="48">
        <v>2024</v>
      </c>
      <c r="D93" s="48">
        <v>2023</v>
      </c>
      <c r="E93" s="61">
        <v>2022</v>
      </c>
      <c r="F93" s="44"/>
      <c r="G93" s="44"/>
    </row>
    <row r="94" spans="1:7" s="1223" customFormat="1" ht="15" customHeight="1">
      <c r="A94" s="50"/>
      <c r="B94" s="640" t="s">
        <v>750</v>
      </c>
      <c r="C94" s="626"/>
      <c r="D94" s="626"/>
      <c r="E94" s="626"/>
      <c r="F94" s="44"/>
      <c r="G94" s="44"/>
    </row>
    <row r="95" spans="1:7" s="1223" customFormat="1" ht="15" customHeight="1">
      <c r="A95" s="50"/>
      <c r="B95" s="62" t="s">
        <v>1539</v>
      </c>
      <c r="C95" s="63">
        <f>C90/2</f>
        <v>5062.5</v>
      </c>
      <c r="D95" s="739">
        <v>2268</v>
      </c>
      <c r="E95" s="739">
        <v>1146.5</v>
      </c>
      <c r="F95" s="44"/>
      <c r="G95" s="44"/>
    </row>
    <row r="96" spans="1:7" s="1223" customFormat="1" ht="15" customHeight="1">
      <c r="A96" s="50"/>
      <c r="B96" s="641" t="s">
        <v>191</v>
      </c>
      <c r="C96" s="644">
        <v>13278</v>
      </c>
      <c r="D96" s="645">
        <v>11743</v>
      </c>
      <c r="E96" s="645">
        <v>7282.7</v>
      </c>
      <c r="F96" s="44"/>
      <c r="G96" s="44"/>
    </row>
    <row r="97" spans="1:7" s="1223" customFormat="1" ht="15" customHeight="1">
      <c r="A97" s="50"/>
      <c r="B97" s="641" t="s">
        <v>192</v>
      </c>
      <c r="C97" s="644">
        <v>21063</v>
      </c>
      <c r="D97" s="645">
        <v>26529</v>
      </c>
      <c r="E97" s="645">
        <v>13716</v>
      </c>
      <c r="F97" s="44"/>
      <c r="G97" s="44"/>
    </row>
    <row r="98" spans="1:7" s="1224" customFormat="1" ht="15" customHeight="1">
      <c r="A98" s="59"/>
      <c r="B98" s="872" t="s">
        <v>1464</v>
      </c>
      <c r="C98" s="59"/>
      <c r="D98" s="59"/>
      <c r="E98" s="59"/>
      <c r="F98" s="44"/>
      <c r="G98" s="44"/>
    </row>
    <row r="99" spans="1:7" s="1224" customFormat="1" ht="21.75" customHeight="1">
      <c r="A99" s="59"/>
      <c r="B99" s="1195" t="s">
        <v>1654</v>
      </c>
      <c r="C99" s="1195"/>
      <c r="D99" s="1195"/>
      <c r="E99" s="1195"/>
      <c r="F99" s="44"/>
      <c r="G99" s="44"/>
    </row>
    <row r="100" spans="1:7" s="1224" customFormat="1" ht="15" customHeight="1">
      <c r="A100" s="59"/>
      <c r="B100" s="872" t="s">
        <v>1540</v>
      </c>
      <c r="C100" s="59"/>
      <c r="D100" s="59"/>
      <c r="E100" s="59"/>
      <c r="F100" s="44"/>
      <c r="G100" s="44"/>
    </row>
    <row r="101" spans="1:7" s="1224" customFormat="1" ht="14.25" customHeight="1">
      <c r="A101" s="59"/>
      <c r="B101" s="872"/>
      <c r="C101" s="59"/>
      <c r="D101" s="59"/>
      <c r="E101" s="59"/>
      <c r="F101" s="44"/>
      <c r="G101" s="44"/>
    </row>
    <row r="102" spans="1:7" ht="10.5" customHeight="1">
      <c r="F102" s="44"/>
      <c r="G102" s="44"/>
    </row>
    <row r="103" spans="1:7" ht="15.75">
      <c r="B103" s="43" t="s">
        <v>751</v>
      </c>
      <c r="F103" s="44"/>
      <c r="G103" s="44"/>
    </row>
    <row r="104" spans="1:7" ht="15">
      <c r="F104" s="44"/>
      <c r="G104" s="44"/>
    </row>
    <row r="105" spans="1:7" s="1222" customFormat="1" ht="18" customHeight="1">
      <c r="A105" s="26"/>
      <c r="B105" s="47" t="s">
        <v>752</v>
      </c>
      <c r="C105" s="48">
        <v>2024</v>
      </c>
      <c r="D105" s="48">
        <v>2023</v>
      </c>
      <c r="E105" s="61">
        <v>2022</v>
      </c>
      <c r="F105" s="44"/>
      <c r="G105" s="44"/>
    </row>
    <row r="106" spans="1:7" s="1222" customFormat="1" ht="16.5">
      <c r="A106" s="26"/>
      <c r="B106" s="630" t="s">
        <v>1795</v>
      </c>
      <c r="C106" s="644">
        <v>0</v>
      </c>
      <c r="D106" s="645">
        <v>0</v>
      </c>
      <c r="E106" s="645">
        <v>0</v>
      </c>
      <c r="F106" s="44"/>
      <c r="G106" s="44"/>
    </row>
    <row r="107" spans="1:7" s="1222" customFormat="1" ht="16.5">
      <c r="A107" s="26"/>
      <c r="B107" s="630" t="s">
        <v>1796</v>
      </c>
      <c r="C107" s="1020">
        <f>175767/1000000</f>
        <v>0.17576700000000001</v>
      </c>
      <c r="D107" s="1021">
        <f>(185300+(6573*1.082307)+1750000)/1000000</f>
        <v>1.9424140039110001</v>
      </c>
      <c r="E107" s="1021">
        <f>194843/1000000</f>
        <v>0.19484299999999999</v>
      </c>
      <c r="F107" s="44"/>
      <c r="G107" s="44"/>
    </row>
    <row r="108" spans="1:7" ht="18" customHeight="1">
      <c r="B108" s="1192" t="s">
        <v>753</v>
      </c>
      <c r="C108" s="1192"/>
      <c r="D108" s="1192"/>
      <c r="E108" s="1192"/>
      <c r="F108" s="44"/>
      <c r="G108" s="44"/>
    </row>
    <row r="109" spans="1:7" ht="56.25" customHeight="1">
      <c r="B109" s="1192" t="s">
        <v>1542</v>
      </c>
      <c r="C109" s="1192"/>
      <c r="D109" s="1192"/>
      <c r="E109" s="1192"/>
      <c r="F109" s="44"/>
      <c r="G109" s="44"/>
    </row>
    <row r="110" spans="1:7" ht="19.899999999999999" customHeight="1">
      <c r="B110" s="1192" t="s">
        <v>1661</v>
      </c>
      <c r="C110" s="1192"/>
      <c r="D110" s="1192"/>
      <c r="E110" s="1192"/>
    </row>
    <row r="111" spans="1:7" ht="14.25" customHeight="1">
      <c r="B111" s="1194"/>
      <c r="C111" s="1194"/>
      <c r="D111" s="1194"/>
      <c r="E111" s="1194"/>
    </row>
    <row r="112" spans="1:7">
      <c r="C112" s="215"/>
      <c r="D112" s="214"/>
      <c r="E112" s="214"/>
    </row>
    <row r="113" spans="3:5">
      <c r="C113" s="215"/>
      <c r="E113" s="214"/>
    </row>
  </sheetData>
  <sheetProtection algorithmName="SHA-512" hashValue="8AaSs5xwpyYnOqsfqlcqXU4Cq5ODba+JzQaR1IHupsZ3uPzTiSpwwaNDWl5TwzOUcWt6NmPwMMsJ/oU2LFBTMg==" saltValue="IXsMZZfY50xlu+C9hGxrpw==" spinCount="100000" sheet="1" objects="1" scenarios="1"/>
  <mergeCells count="9">
    <mergeCell ref="B45:E45"/>
    <mergeCell ref="B46:E46"/>
    <mergeCell ref="B110:E110"/>
    <mergeCell ref="B111:E111"/>
    <mergeCell ref="B108:E108"/>
    <mergeCell ref="B109:E109"/>
    <mergeCell ref="B47:E47"/>
    <mergeCell ref="B99:E99"/>
    <mergeCell ref="B83:E83"/>
  </mergeCells>
  <phoneticPr fontId="19" type="noConversion"/>
  <hyperlinks>
    <hyperlink ref="B33:E33" location="'GLOSSARY'!B48" display="1. Refer to this link in the 'Glossary' for the definition of community investment." xr:uid="{EC144211-E0C3-4734-BBEE-23651D6CC659}"/>
    <hyperlink ref="B98:E98" location="GLOSSARY!B51" display="1. Refer to this link in the 'Glossary' for the definition of financial education (participants)." xr:uid="{23AFCA61-BD5F-4CB8-A5E1-5E6BCEEEDFEE}"/>
    <hyperlink ref="B100:E100" location="GLOSSARY!B52" display="2. Refer to this link in the 'Glossary' for the definition of financial education (hours)." xr:uid="{93F6DCD3-B408-45A9-9612-5D96AA78CEE4}"/>
    <hyperlink ref="B108:E108" location="GLOSSARY!B83" display="1. Westpac has a policy prohibiting cash donations to political parties. Refer to this link in the 'Glossary' for the definition of political cash donations." xr:uid="{F4AD9E55-3B35-4F05-B1E8-EE45F8B764B6}"/>
    <hyperlink ref="B74" location="GLOSSARY!B18" display="1. Refer to this link in the 'Glossary' for the definition of charitable gifts." xr:uid="{75593E89-558A-4ACF-8126-05E95593F166}"/>
    <hyperlink ref="B75" location="GLOSSARY!B66" display="2. Refer to this link in the 'Glossary' for the definition of matched giving." xr:uid="{8D43CED1-92D8-4E5B-85D3-704BE7DD0F83}"/>
    <hyperlink ref="B76" location="GLOSSARY!B22" display="3. Refer to this link in the 'Glossary' for the definition of community partnerships." xr:uid="{D71BDB09-C5CD-4EB1-B2C1-892B9D4EB93F}"/>
    <hyperlink ref="B77" location="GLOSSARY!B107" display="4. Refer to this link in the 'Glossary' for the definition of time contributions." xr:uid="{98964CC7-EEB7-4796-AB58-47B943A951DE}"/>
    <hyperlink ref="B82" location="GLOSSARY!B53" display="9. Refer to this link in the 'Glossary' for the definition of foregone fee revenue." xr:uid="{57476DD8-84C7-441D-B576-077A1A1BAA3E}"/>
    <hyperlink ref="B79" location="GLOSSARY!B65" display="6. Refer to this link in the 'Glossary' for the definition of management costs." xr:uid="{C78AF0DF-A966-4504-A1F5-51CC94CB7527}"/>
    <hyperlink ref="B80" location="GLOSSARY!B21" display="7. Refer to this link in the 'Glossary' for the definition of community investment." xr:uid="{23B5DFAB-9341-48A7-BE92-A2E9D5467903}"/>
    <hyperlink ref="B81" location="GLOSSARY!B20" display="8. Refer to this link in the 'Glossary' for the definition of commercial sponsorships." xr:uid="{EA34DCF9-E368-482C-AC5E-28665D142B52}"/>
    <hyperlink ref="B78" location="GLOSSARY!B62" display="5. Refer to this link in the 'Glossary' for the definition of in-kind contributions." xr:uid="{6534814B-AEBA-4064-84D9-A3265F06F2AB}"/>
    <hyperlink ref="B33" location="GLOSSARY!B21" display="1. Refer to this link in the 'Glossary' for the definition of community investment." xr:uid="{6668050B-1E2B-4B6E-91D4-E83AA073529B}"/>
    <hyperlink ref="B98" location="GLOSSARY!B52" display="1. Refer to this link in the 'Glossary' for the definition of financial education (participants)." xr:uid="{44483A1E-1013-42C1-83E1-CCED426DB5D6}"/>
    <hyperlink ref="B100" location="GLOSSARY!B51" display="2. Refer to this link in the 'Glossary' for the definition of financial education (hours)." xr:uid="{5A2D5F2C-E3F6-4AFC-B652-FDC73C731458}"/>
    <hyperlink ref="B45:E45" location="'GLOSSARY'!B48" display="3. Refer to this link in the 'Glossary' for the definition of community investment." xr:uid="{D11C69A6-07F6-441B-AB20-520076299E1C}"/>
  </hyperlinks>
  <pageMargins left="0.25" right="0.25" top="0.75" bottom="0.75" header="0.3" footer="0.3"/>
  <pageSetup paperSize="9" scale="4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CA8282C9-0EA6-4E7E-9F6E-E129BED3732D}">
            <xm:f>#REF!=COVER!$B$42</xm:f>
            <x14:dxf>
              <fill>
                <patternFill>
                  <bgColor rgb="FFFFFF00"/>
                </patternFill>
              </fill>
            </x14:dxf>
          </x14:cfRule>
          <xm:sqref>A1:XFD82 A83:B84 F83:XFD84 A85:XFD98 A99:B99 F99:XFD99 A100:XFD1048576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1"/>
    <pageSetUpPr fitToPage="1"/>
  </sheetPr>
  <dimension ref="A1:F132"/>
  <sheetViews>
    <sheetView showGridLines="0" topLeftCell="B1" zoomScale="85" zoomScaleNormal="85" zoomScaleSheetLayoutView="85" zoomScalePageLayoutView="200" workbookViewId="0">
      <pane ySplit="8" topLeftCell="A103" activePane="bottomLeft" state="frozen"/>
      <selection activeCell="B1" sqref="B1"/>
      <selection pane="bottomLeft" activeCell="C107" sqref="C107"/>
    </sheetView>
  </sheetViews>
  <sheetFormatPr defaultColWidth="8.625" defaultRowHeight="14.25"/>
  <cols>
    <col min="1" max="1" width="6.625" style="40" customWidth="1"/>
    <col min="2" max="2" width="75.375" customWidth="1"/>
    <col min="3" max="3" width="125" customWidth="1"/>
    <col min="4" max="4" width="8.625" style="40"/>
  </cols>
  <sheetData>
    <row r="1" spans="1:4">
      <c r="A1" s="356"/>
    </row>
    <row r="2" spans="1:4">
      <c r="A2" s="356"/>
    </row>
    <row r="3" spans="1:4">
      <c r="A3" s="356"/>
    </row>
    <row r="4" spans="1:4">
      <c r="A4" s="356"/>
    </row>
    <row r="5" spans="1:4" s="19" customFormat="1" ht="20.25">
      <c r="A5" s="353"/>
      <c r="B5" s="18" t="s">
        <v>17</v>
      </c>
      <c r="D5" s="917"/>
    </row>
    <row r="6" spans="1:4">
      <c r="A6" s="356"/>
    </row>
    <row r="7" spans="1:4">
      <c r="A7" s="356"/>
    </row>
    <row r="8" spans="1:4" s="3" customFormat="1" ht="15">
      <c r="A8" s="359"/>
      <c r="B8" s="20" t="s">
        <v>754</v>
      </c>
      <c r="C8" s="20" t="s">
        <v>755</v>
      </c>
      <c r="D8" s="250"/>
    </row>
    <row r="9" spans="1:4" ht="38.25">
      <c r="A9" s="356"/>
      <c r="B9" s="921" t="s">
        <v>756</v>
      </c>
      <c r="C9" s="916" t="s">
        <v>757</v>
      </c>
    </row>
    <row r="10" spans="1:4" ht="127.5">
      <c r="A10" s="356"/>
      <c r="B10" s="921" t="s">
        <v>758</v>
      </c>
      <c r="C10" s="916" t="s">
        <v>1914</v>
      </c>
    </row>
    <row r="11" spans="1:4" ht="38.25">
      <c r="A11" s="356"/>
      <c r="B11" s="921" t="s">
        <v>759</v>
      </c>
      <c r="C11" s="916" t="s">
        <v>1921</v>
      </c>
    </row>
    <row r="12" spans="1:4" ht="153">
      <c r="A12" s="356"/>
      <c r="B12" s="921" t="s">
        <v>760</v>
      </c>
      <c r="C12" s="916" t="s">
        <v>761</v>
      </c>
    </row>
    <row r="13" spans="1:4" ht="38.25">
      <c r="A13" s="356"/>
      <c r="B13" s="921" t="s">
        <v>1508</v>
      </c>
      <c r="C13" s="916" t="s">
        <v>762</v>
      </c>
    </row>
    <row r="14" spans="1:4" ht="127.5">
      <c r="A14" s="356"/>
      <c r="B14" s="921" t="s">
        <v>763</v>
      </c>
      <c r="C14" s="916" t="s">
        <v>1919</v>
      </c>
    </row>
    <row r="15" spans="1:4" ht="38.25">
      <c r="A15" s="356"/>
      <c r="B15" s="921" t="s">
        <v>1509</v>
      </c>
      <c r="C15" s="916" t="s">
        <v>1499</v>
      </c>
    </row>
    <row r="16" spans="1:4" ht="127.5">
      <c r="A16" s="356"/>
      <c r="B16" s="921" t="s">
        <v>764</v>
      </c>
      <c r="C16" s="916" t="s">
        <v>1912</v>
      </c>
    </row>
    <row r="17" spans="1:3" ht="25.5">
      <c r="B17" s="922" t="s">
        <v>928</v>
      </c>
      <c r="C17" s="918" t="s">
        <v>929</v>
      </c>
    </row>
    <row r="18" spans="1:3" ht="25.5">
      <c r="A18" s="356"/>
      <c r="B18" s="921" t="s">
        <v>765</v>
      </c>
      <c r="C18" s="916" t="s">
        <v>766</v>
      </c>
    </row>
    <row r="19" spans="1:3" ht="38.25">
      <c r="A19" s="356"/>
      <c r="B19" s="921" t="s">
        <v>771</v>
      </c>
      <c r="C19" s="916" t="s">
        <v>1687</v>
      </c>
    </row>
    <row r="20" spans="1:3" ht="51">
      <c r="A20" s="356"/>
      <c r="B20" s="921" t="s">
        <v>772</v>
      </c>
      <c r="C20" s="919" t="s">
        <v>773</v>
      </c>
    </row>
    <row r="21" spans="1:3" ht="38.25">
      <c r="A21" s="356"/>
      <c r="B21" s="921" t="s">
        <v>819</v>
      </c>
      <c r="C21" s="402" t="s">
        <v>1500</v>
      </c>
    </row>
    <row r="22" spans="1:3" ht="38.25">
      <c r="A22" s="356"/>
      <c r="B22" s="921" t="s">
        <v>774</v>
      </c>
      <c r="C22" s="920" t="s">
        <v>1501</v>
      </c>
    </row>
    <row r="23" spans="1:3" ht="25.5">
      <c r="A23" s="356"/>
      <c r="B23" s="921" t="s">
        <v>775</v>
      </c>
      <c r="C23" s="916" t="s">
        <v>776</v>
      </c>
    </row>
    <row r="24" spans="1:3" ht="25.5">
      <c r="B24" s="921" t="s">
        <v>828</v>
      </c>
      <c r="C24" s="916" t="s">
        <v>829</v>
      </c>
    </row>
    <row r="25" spans="1:3">
      <c r="A25" s="356"/>
      <c r="B25" s="921" t="s">
        <v>779</v>
      </c>
      <c r="C25" s="916" t="s">
        <v>780</v>
      </c>
    </row>
    <row r="26" spans="1:3" ht="25.5">
      <c r="A26" s="356"/>
      <c r="B26" s="921" t="s">
        <v>781</v>
      </c>
      <c r="C26" s="916" t="s">
        <v>782</v>
      </c>
    </row>
    <row r="27" spans="1:3" ht="38.25">
      <c r="A27" s="356"/>
      <c r="B27" s="921" t="s">
        <v>777</v>
      </c>
      <c r="C27" s="916" t="s">
        <v>778</v>
      </c>
    </row>
    <row r="28" spans="1:3" ht="51">
      <c r="A28" s="356"/>
      <c r="B28" s="921" t="s">
        <v>783</v>
      </c>
      <c r="C28" s="916" t="s">
        <v>1692</v>
      </c>
    </row>
    <row r="29" spans="1:3" ht="25.5">
      <c r="A29" s="356"/>
      <c r="B29" s="921" t="s">
        <v>784</v>
      </c>
      <c r="C29" s="916" t="s">
        <v>785</v>
      </c>
    </row>
    <row r="30" spans="1:3" ht="25.5">
      <c r="A30" s="359"/>
      <c r="B30" s="402" t="s">
        <v>796</v>
      </c>
      <c r="C30" s="402" t="s">
        <v>797</v>
      </c>
    </row>
    <row r="31" spans="1:3" ht="63.75">
      <c r="A31" s="250"/>
      <c r="B31" s="402" t="s">
        <v>918</v>
      </c>
      <c r="C31" s="402" t="s">
        <v>1338</v>
      </c>
    </row>
    <row r="32" spans="1:3" ht="25.5">
      <c r="A32" s="356"/>
      <c r="B32" s="921" t="s">
        <v>1481</v>
      </c>
      <c r="C32" s="916" t="s">
        <v>1798</v>
      </c>
    </row>
    <row r="33" spans="1:4" ht="25.5">
      <c r="A33" s="356"/>
      <c r="B33" s="921" t="s">
        <v>769</v>
      </c>
      <c r="C33" s="920" t="s">
        <v>770</v>
      </c>
    </row>
    <row r="34" spans="1:4" s="3" customFormat="1">
      <c r="A34" s="356"/>
      <c r="B34" s="923" t="s">
        <v>907</v>
      </c>
      <c r="C34" s="918" t="s">
        <v>908</v>
      </c>
      <c r="D34" s="250"/>
    </row>
    <row r="35" spans="1:4" ht="38.25">
      <c r="A35" s="356"/>
      <c r="B35" s="921" t="s">
        <v>901</v>
      </c>
      <c r="C35" s="916" t="s">
        <v>1502</v>
      </c>
    </row>
    <row r="36" spans="1:4" ht="38.25">
      <c r="A36" s="356"/>
      <c r="B36" s="921" t="s">
        <v>902</v>
      </c>
      <c r="C36" s="916" t="s">
        <v>903</v>
      </c>
    </row>
    <row r="37" spans="1:4">
      <c r="A37" s="356"/>
      <c r="B37" s="921" t="s">
        <v>905</v>
      </c>
      <c r="C37" s="916" t="s">
        <v>906</v>
      </c>
    </row>
    <row r="38" spans="1:4" ht="51">
      <c r="A38" s="356"/>
      <c r="B38" s="921" t="s">
        <v>786</v>
      </c>
      <c r="C38" s="916" t="s">
        <v>1503</v>
      </c>
    </row>
    <row r="39" spans="1:4" ht="178.5">
      <c r="A39" s="356"/>
      <c r="B39" s="921" t="s">
        <v>789</v>
      </c>
      <c r="C39" s="916" t="s">
        <v>1917</v>
      </c>
    </row>
    <row r="40" spans="1:4" ht="25.5">
      <c r="A40" s="356"/>
      <c r="B40" s="921" t="s">
        <v>790</v>
      </c>
      <c r="C40" s="916" t="s">
        <v>791</v>
      </c>
    </row>
    <row r="41" spans="1:4" ht="25.5">
      <c r="A41" s="356"/>
      <c r="B41" s="921" t="s">
        <v>792</v>
      </c>
      <c r="C41" s="916" t="s">
        <v>793</v>
      </c>
    </row>
    <row r="42" spans="1:4" ht="25.5">
      <c r="A42" s="356"/>
      <c r="B42" s="921" t="s">
        <v>794</v>
      </c>
      <c r="C42" s="916" t="s">
        <v>795</v>
      </c>
    </row>
    <row r="43" spans="1:4" ht="63.75">
      <c r="A43" s="356"/>
      <c r="B43" s="921" t="s">
        <v>915</v>
      </c>
      <c r="C43" s="916" t="s">
        <v>1780</v>
      </c>
    </row>
    <row r="44" spans="1:4" ht="25.5">
      <c r="A44" s="356"/>
      <c r="B44" s="921" t="s">
        <v>798</v>
      </c>
      <c r="C44" s="916" t="s">
        <v>799</v>
      </c>
    </row>
    <row r="45" spans="1:4">
      <c r="A45" s="356"/>
      <c r="B45" s="921" t="s">
        <v>895</v>
      </c>
      <c r="C45" s="916" t="s">
        <v>896</v>
      </c>
    </row>
    <row r="46" spans="1:4" ht="25.5">
      <c r="A46" s="356"/>
      <c r="B46" s="921" t="s">
        <v>800</v>
      </c>
      <c r="C46" s="916" t="s">
        <v>801</v>
      </c>
    </row>
    <row r="47" spans="1:4">
      <c r="A47" s="356"/>
      <c r="B47" s="921" t="s">
        <v>803</v>
      </c>
      <c r="C47" s="918" t="s">
        <v>804</v>
      </c>
    </row>
    <row r="48" spans="1:4" ht="25.5">
      <c r="A48" s="356"/>
      <c r="B48" s="921" t="s">
        <v>805</v>
      </c>
      <c r="C48" s="916" t="s">
        <v>806</v>
      </c>
    </row>
    <row r="49" spans="1:4">
      <c r="A49" s="356"/>
      <c r="B49" s="921" t="s">
        <v>807</v>
      </c>
      <c r="C49" s="916" t="s">
        <v>808</v>
      </c>
    </row>
    <row r="50" spans="1:4" s="3" customFormat="1" ht="216.75">
      <c r="A50" s="40"/>
      <c r="B50" s="923" t="s">
        <v>917</v>
      </c>
      <c r="C50" s="918" t="s">
        <v>1775</v>
      </c>
      <c r="D50" s="250"/>
    </row>
    <row r="51" spans="1:4" ht="127.5">
      <c r="A51" s="356"/>
      <c r="B51" s="921" t="s">
        <v>809</v>
      </c>
      <c r="C51" s="916" t="s">
        <v>1471</v>
      </c>
    </row>
    <row r="52" spans="1:4" ht="25.5">
      <c r="A52" s="356"/>
      <c r="B52" s="921" t="s">
        <v>810</v>
      </c>
      <c r="C52" s="916" t="s">
        <v>811</v>
      </c>
    </row>
    <row r="53" spans="1:4" ht="38.25">
      <c r="A53" s="356"/>
      <c r="B53" s="921" t="s">
        <v>812</v>
      </c>
      <c r="C53" s="916" t="s">
        <v>813</v>
      </c>
    </row>
    <row r="54" spans="1:4" ht="25.5">
      <c r="A54" s="356"/>
      <c r="B54" s="921" t="s">
        <v>897</v>
      </c>
      <c r="C54" s="916" t="s">
        <v>898</v>
      </c>
    </row>
    <row r="55" spans="1:4">
      <c r="A55" s="356"/>
      <c r="B55" s="921" t="s">
        <v>814</v>
      </c>
      <c r="C55" s="916" t="s">
        <v>815</v>
      </c>
    </row>
    <row r="56" spans="1:4" ht="25.5">
      <c r="A56" s="356"/>
      <c r="B56" s="921" t="s">
        <v>1510</v>
      </c>
      <c r="C56" s="916" t="s">
        <v>816</v>
      </c>
    </row>
    <row r="57" spans="1:4">
      <c r="A57" s="356"/>
      <c r="B57" s="921" t="s">
        <v>817</v>
      </c>
      <c r="C57" s="916" t="s">
        <v>818</v>
      </c>
    </row>
    <row r="58" spans="1:4">
      <c r="A58" s="356"/>
      <c r="B58" s="921" t="s">
        <v>899</v>
      </c>
      <c r="C58" s="916" t="s">
        <v>900</v>
      </c>
    </row>
    <row r="59" spans="1:4" ht="229.5">
      <c r="A59" s="356"/>
      <c r="B59" s="921" t="s">
        <v>820</v>
      </c>
      <c r="C59" s="916" t="s">
        <v>1915</v>
      </c>
    </row>
    <row r="60" spans="1:4" ht="76.5">
      <c r="A60" s="356"/>
      <c r="B60" s="921" t="s">
        <v>821</v>
      </c>
      <c r="C60" s="916" t="s">
        <v>1916</v>
      </c>
    </row>
    <row r="61" spans="1:4">
      <c r="B61" s="402" t="s">
        <v>925</v>
      </c>
      <c r="C61" s="916" t="s">
        <v>926</v>
      </c>
    </row>
    <row r="62" spans="1:4" ht="38.25">
      <c r="A62" s="359"/>
      <c r="B62" s="402" t="s">
        <v>1511</v>
      </c>
      <c r="C62" s="402" t="s">
        <v>822</v>
      </c>
    </row>
    <row r="63" spans="1:4">
      <c r="A63" s="250"/>
      <c r="B63" s="402" t="s">
        <v>930</v>
      </c>
      <c r="C63" s="402" t="s">
        <v>1781</v>
      </c>
    </row>
    <row r="64" spans="1:4" ht="38.25">
      <c r="A64" s="356"/>
      <c r="B64" s="921" t="s">
        <v>823</v>
      </c>
      <c r="C64" s="916" t="s">
        <v>824</v>
      </c>
    </row>
    <row r="65" spans="1:3" ht="38.25">
      <c r="A65" s="356"/>
      <c r="B65" s="921" t="s">
        <v>825</v>
      </c>
      <c r="C65" s="916" t="s">
        <v>1504</v>
      </c>
    </row>
    <row r="66" spans="1:3" ht="25.5">
      <c r="A66" s="356"/>
      <c r="B66" s="921" t="s">
        <v>826</v>
      </c>
      <c r="C66" s="916" t="s">
        <v>827</v>
      </c>
    </row>
    <row r="67" spans="1:3" ht="41.25">
      <c r="A67" s="356"/>
      <c r="B67" s="921" t="s">
        <v>830</v>
      </c>
      <c r="C67" s="916" t="s">
        <v>1690</v>
      </c>
    </row>
    <row r="68" spans="1:3">
      <c r="A68" s="250"/>
      <c r="B68" s="921" t="s">
        <v>927</v>
      </c>
      <c r="C68" s="402" t="s">
        <v>1350</v>
      </c>
    </row>
    <row r="69" spans="1:3">
      <c r="A69" s="356"/>
      <c r="B69" s="921" t="s">
        <v>831</v>
      </c>
      <c r="C69" s="916" t="s">
        <v>832</v>
      </c>
    </row>
    <row r="70" spans="1:3" ht="38.25">
      <c r="A70" s="356"/>
      <c r="B70" s="921" t="s">
        <v>767</v>
      </c>
      <c r="C70" s="916" t="s">
        <v>768</v>
      </c>
    </row>
    <row r="71" spans="1:3">
      <c r="A71" s="356"/>
      <c r="B71" s="921" t="s">
        <v>913</v>
      </c>
      <c r="C71" s="916" t="s">
        <v>914</v>
      </c>
    </row>
    <row r="72" spans="1:3" ht="25.5">
      <c r="A72" s="359"/>
      <c r="B72" s="921" t="s">
        <v>912</v>
      </c>
      <c r="C72" s="402" t="s">
        <v>1505</v>
      </c>
    </row>
    <row r="73" spans="1:3">
      <c r="A73" s="356"/>
      <c r="B73" s="921" t="s">
        <v>833</v>
      </c>
      <c r="C73" s="916" t="s">
        <v>834</v>
      </c>
    </row>
    <row r="74" spans="1:3" ht="25.5">
      <c r="A74" s="356"/>
      <c r="B74" s="921" t="s">
        <v>873</v>
      </c>
      <c r="C74" s="916" t="s">
        <v>1782</v>
      </c>
    </row>
    <row r="75" spans="1:3" ht="38.25">
      <c r="A75" s="356"/>
      <c r="B75" s="921" t="s">
        <v>787</v>
      </c>
      <c r="C75" s="916" t="s">
        <v>788</v>
      </c>
    </row>
    <row r="76" spans="1:3" ht="25.5">
      <c r="A76" s="356"/>
      <c r="B76" s="921" t="s">
        <v>835</v>
      </c>
      <c r="C76" s="916" t="s">
        <v>836</v>
      </c>
    </row>
    <row r="77" spans="1:3" ht="114.75">
      <c r="A77" s="356"/>
      <c r="B77" s="921" t="s">
        <v>837</v>
      </c>
      <c r="C77" s="916" t="s">
        <v>1907</v>
      </c>
    </row>
    <row r="78" spans="1:3" ht="51">
      <c r="A78" s="356"/>
      <c r="B78" s="921" t="s">
        <v>838</v>
      </c>
      <c r="C78" s="916" t="s">
        <v>839</v>
      </c>
    </row>
    <row r="79" spans="1:3" ht="76.5">
      <c r="A79" s="356"/>
      <c r="B79" s="921" t="s">
        <v>840</v>
      </c>
      <c r="C79" s="916" t="s">
        <v>1913</v>
      </c>
    </row>
    <row r="80" spans="1:3" ht="204">
      <c r="A80" s="356"/>
      <c r="B80" s="921" t="s">
        <v>841</v>
      </c>
      <c r="C80" s="916" t="s">
        <v>842</v>
      </c>
    </row>
    <row r="81" spans="1:4" ht="76.5">
      <c r="A81" s="356"/>
      <c r="B81" s="921" t="s">
        <v>843</v>
      </c>
      <c r="C81" s="916" t="s">
        <v>844</v>
      </c>
    </row>
    <row r="82" spans="1:4" ht="89.25">
      <c r="A82" s="356"/>
      <c r="B82" s="402" t="s">
        <v>932</v>
      </c>
      <c r="C82" s="402" t="s">
        <v>933</v>
      </c>
    </row>
    <row r="83" spans="1:4">
      <c r="A83" s="356"/>
      <c r="B83" s="921" t="s">
        <v>893</v>
      </c>
      <c r="C83" s="916" t="s">
        <v>894</v>
      </c>
    </row>
    <row r="84" spans="1:4" ht="216.75">
      <c r="A84" s="356"/>
      <c r="B84" s="921" t="s">
        <v>846</v>
      </c>
      <c r="C84" s="916" t="s">
        <v>1909</v>
      </c>
    </row>
    <row r="85" spans="1:4" ht="127.5">
      <c r="A85" s="356"/>
      <c r="B85" s="921" t="s">
        <v>847</v>
      </c>
      <c r="C85" s="916" t="s">
        <v>1922</v>
      </c>
    </row>
    <row r="86" spans="1:4" ht="409.5">
      <c r="A86" s="356"/>
      <c r="B86" s="921" t="s">
        <v>848</v>
      </c>
      <c r="C86" s="916" t="s">
        <v>1920</v>
      </c>
    </row>
    <row r="87" spans="1:4" ht="165.75">
      <c r="A87" s="356"/>
      <c r="B87" s="921" t="s">
        <v>1924</v>
      </c>
      <c r="C87" s="916" t="s">
        <v>1925</v>
      </c>
    </row>
    <row r="88" spans="1:4" ht="89.25">
      <c r="A88" s="356"/>
      <c r="B88" s="921" t="s">
        <v>849</v>
      </c>
      <c r="C88" s="916" t="s">
        <v>1904</v>
      </c>
    </row>
    <row r="89" spans="1:4" ht="38.25">
      <c r="A89" s="356"/>
      <c r="B89" s="921" t="s">
        <v>850</v>
      </c>
      <c r="C89" s="916" t="s">
        <v>851</v>
      </c>
    </row>
    <row r="90" spans="1:4" ht="38.25">
      <c r="A90" s="356"/>
      <c r="B90" s="921" t="s">
        <v>852</v>
      </c>
      <c r="C90" s="916" t="s">
        <v>853</v>
      </c>
    </row>
    <row r="91" spans="1:4" ht="38.25">
      <c r="A91" s="250"/>
      <c r="B91" s="402" t="s">
        <v>919</v>
      </c>
      <c r="C91" s="402" t="s">
        <v>920</v>
      </c>
    </row>
    <row r="92" spans="1:4">
      <c r="A92" s="356"/>
      <c r="B92" s="921" t="s">
        <v>1778</v>
      </c>
      <c r="C92" s="916" t="s">
        <v>1506</v>
      </c>
    </row>
    <row r="93" spans="1:4" ht="25.5">
      <c r="A93" s="356"/>
      <c r="B93" s="921" t="s">
        <v>909</v>
      </c>
      <c r="C93" s="402" t="s">
        <v>1414</v>
      </c>
    </row>
    <row r="94" spans="1:4" s="3" customFormat="1" ht="38.25">
      <c r="A94" s="356"/>
      <c r="B94" s="923" t="s">
        <v>845</v>
      </c>
      <c r="C94" s="918" t="s">
        <v>1658</v>
      </c>
      <c r="D94" s="250"/>
    </row>
    <row r="95" spans="1:4" ht="25.5">
      <c r="A95" s="250"/>
      <c r="B95" s="402" t="s">
        <v>931</v>
      </c>
      <c r="C95" s="402" t="s">
        <v>1783</v>
      </c>
    </row>
    <row r="96" spans="1:4">
      <c r="A96" s="356"/>
      <c r="B96" s="921" t="s">
        <v>854</v>
      </c>
      <c r="C96" s="916" t="s">
        <v>855</v>
      </c>
    </row>
    <row r="97" spans="1:3" ht="114.75">
      <c r="A97" s="356"/>
      <c r="B97" s="921" t="s">
        <v>856</v>
      </c>
      <c r="C97" s="916" t="s">
        <v>857</v>
      </c>
    </row>
    <row r="98" spans="1:3" ht="25.5">
      <c r="A98" s="356"/>
      <c r="B98" s="921" t="s">
        <v>858</v>
      </c>
      <c r="C98" s="916" t="s">
        <v>859</v>
      </c>
    </row>
    <row r="99" spans="1:3">
      <c r="A99" s="356"/>
      <c r="B99" s="921" t="s">
        <v>860</v>
      </c>
      <c r="C99" s="916" t="s">
        <v>861</v>
      </c>
    </row>
    <row r="100" spans="1:3" ht="165.75">
      <c r="A100" s="356"/>
      <c r="B100" s="921" t="s">
        <v>862</v>
      </c>
      <c r="C100" s="916" t="s">
        <v>863</v>
      </c>
    </row>
    <row r="101" spans="1:3" ht="102">
      <c r="A101" s="356"/>
      <c r="B101" s="921" t="s">
        <v>864</v>
      </c>
      <c r="C101" s="916" t="s">
        <v>865</v>
      </c>
    </row>
    <row r="102" spans="1:3" ht="140.25">
      <c r="A102" s="356"/>
      <c r="B102" s="921" t="s">
        <v>866</v>
      </c>
      <c r="C102" s="916" t="s">
        <v>1905</v>
      </c>
    </row>
    <row r="103" spans="1:3" ht="178.5">
      <c r="A103" s="356"/>
      <c r="B103" s="921" t="s">
        <v>867</v>
      </c>
      <c r="C103" s="916" t="s">
        <v>1910</v>
      </c>
    </row>
    <row r="104" spans="1:3" ht="38.25">
      <c r="A104" s="356"/>
      <c r="B104" s="921" t="s">
        <v>868</v>
      </c>
      <c r="C104" s="916" t="s">
        <v>869</v>
      </c>
    </row>
    <row r="105" spans="1:3">
      <c r="A105" s="250"/>
      <c r="B105" s="402" t="s">
        <v>1966</v>
      </c>
      <c r="C105" s="402" t="s">
        <v>1965</v>
      </c>
    </row>
    <row r="106" spans="1:3">
      <c r="A106" s="356"/>
      <c r="B106" s="921" t="s">
        <v>1855</v>
      </c>
      <c r="C106" s="916" t="s">
        <v>1784</v>
      </c>
    </row>
    <row r="107" spans="1:3" ht="102">
      <c r="A107" s="356"/>
      <c r="B107" s="921" t="s">
        <v>802</v>
      </c>
      <c r="C107" s="916" t="s">
        <v>1699</v>
      </c>
    </row>
    <row r="108" spans="1:3" ht="38.25">
      <c r="A108" s="359"/>
      <c r="B108" s="402" t="s">
        <v>881</v>
      </c>
      <c r="C108" s="921" t="s">
        <v>1507</v>
      </c>
    </row>
    <row r="109" spans="1:3" ht="38.25">
      <c r="A109" s="356"/>
      <c r="B109" s="921" t="s">
        <v>870</v>
      </c>
      <c r="C109" s="916" t="s">
        <v>1693</v>
      </c>
    </row>
    <row r="110" spans="1:3" ht="38.25">
      <c r="A110" s="356"/>
      <c r="B110" s="921" t="s">
        <v>871</v>
      </c>
      <c r="C110" s="916" t="s">
        <v>872</v>
      </c>
    </row>
    <row r="111" spans="1:3" ht="25.5">
      <c r="A111" s="356"/>
      <c r="B111" s="921" t="s">
        <v>904</v>
      </c>
      <c r="C111" s="916" t="s">
        <v>1479</v>
      </c>
    </row>
    <row r="112" spans="1:3" ht="25.5">
      <c r="A112" s="356"/>
      <c r="B112" s="921" t="s">
        <v>874</v>
      </c>
      <c r="C112" s="916" t="s">
        <v>875</v>
      </c>
    </row>
    <row r="113" spans="1:4">
      <c r="B113" s="402" t="s">
        <v>923</v>
      </c>
      <c r="C113" s="916" t="s">
        <v>924</v>
      </c>
    </row>
    <row r="114" spans="1:4" s="3" customFormat="1" ht="153">
      <c r="A114" s="356"/>
      <c r="B114" s="921" t="s">
        <v>876</v>
      </c>
      <c r="C114" s="916" t="s">
        <v>1673</v>
      </c>
      <c r="D114" s="250"/>
    </row>
    <row r="115" spans="1:4" ht="255">
      <c r="A115" s="356"/>
      <c r="B115" s="921" t="s">
        <v>877</v>
      </c>
      <c r="C115" s="916" t="s">
        <v>1674</v>
      </c>
    </row>
    <row r="116" spans="1:4" ht="191.25">
      <c r="A116" s="356"/>
      <c r="B116" s="921" t="s">
        <v>878</v>
      </c>
      <c r="C116" s="916" t="s">
        <v>1675</v>
      </c>
    </row>
    <row r="117" spans="1:4" ht="216.75">
      <c r="A117" s="356"/>
      <c r="B117" s="921" t="s">
        <v>1512</v>
      </c>
      <c r="C117" s="916" t="s">
        <v>1676</v>
      </c>
    </row>
    <row r="118" spans="1:4" ht="178.5">
      <c r="A118" s="356"/>
      <c r="B118" s="921" t="s">
        <v>1513</v>
      </c>
      <c r="C118" s="916" t="s">
        <v>1785</v>
      </c>
    </row>
    <row r="119" spans="1:4" s="3" customFormat="1" ht="114.75">
      <c r="A119" s="356"/>
      <c r="B119" s="921" t="s">
        <v>879</v>
      </c>
      <c r="C119" s="916" t="s">
        <v>1906</v>
      </c>
      <c r="D119" s="250"/>
    </row>
    <row r="120" spans="1:4" s="3" customFormat="1" ht="114.75">
      <c r="A120" s="356"/>
      <c r="B120" s="921" t="s">
        <v>880</v>
      </c>
      <c r="C120" s="916" t="s">
        <v>1911</v>
      </c>
      <c r="D120" s="250"/>
    </row>
    <row r="121" spans="1:4" ht="165.75">
      <c r="A121" s="356"/>
      <c r="B121" s="921" t="s">
        <v>882</v>
      </c>
      <c r="C121" s="916" t="s">
        <v>883</v>
      </c>
    </row>
    <row r="122" spans="1:4" ht="38.25">
      <c r="A122" s="356"/>
      <c r="B122" s="921" t="s">
        <v>884</v>
      </c>
      <c r="C122" s="916" t="s">
        <v>885</v>
      </c>
    </row>
    <row r="123" spans="1:4" ht="153">
      <c r="A123" s="356"/>
      <c r="B123" s="921" t="s">
        <v>886</v>
      </c>
      <c r="C123" s="916" t="s">
        <v>1457</v>
      </c>
    </row>
    <row r="124" spans="1:4" s="3" customFormat="1" ht="89.25">
      <c r="A124" s="356"/>
      <c r="B124" s="921" t="s">
        <v>887</v>
      </c>
      <c r="C124" s="916" t="s">
        <v>888</v>
      </c>
      <c r="D124" s="250"/>
    </row>
    <row r="125" spans="1:4" ht="114.75">
      <c r="A125" s="356"/>
      <c r="B125" s="921" t="s">
        <v>889</v>
      </c>
      <c r="C125" s="916" t="s">
        <v>890</v>
      </c>
    </row>
    <row r="126" spans="1:4" s="3" customFormat="1" ht="165.75">
      <c r="A126" s="360"/>
      <c r="B126" s="921" t="s">
        <v>916</v>
      </c>
      <c r="C126" s="916" t="s">
        <v>1908</v>
      </c>
      <c r="D126" s="250"/>
    </row>
    <row r="127" spans="1:4" s="3" customFormat="1" ht="38.25">
      <c r="A127" s="356"/>
      <c r="B127" s="921" t="s">
        <v>910</v>
      </c>
      <c r="C127" s="916" t="s">
        <v>911</v>
      </c>
      <c r="D127" s="250"/>
    </row>
    <row r="128" spans="1:4" s="3" customFormat="1">
      <c r="A128" s="40"/>
      <c r="B128" s="402" t="s">
        <v>921</v>
      </c>
      <c r="C128" s="916" t="s">
        <v>922</v>
      </c>
      <c r="D128" s="250"/>
    </row>
    <row r="129" spans="1:6" ht="38.25">
      <c r="A129" s="356"/>
      <c r="B129" s="921" t="s">
        <v>891</v>
      </c>
      <c r="C129" s="916" t="s">
        <v>892</v>
      </c>
    </row>
    <row r="130" spans="1:6" ht="153">
      <c r="A130" s="356"/>
      <c r="B130" s="921" t="s">
        <v>1677</v>
      </c>
      <c r="C130" s="916" t="s">
        <v>1918</v>
      </c>
    </row>
    <row r="131" spans="1:6" ht="38.25">
      <c r="B131" s="402" t="s">
        <v>934</v>
      </c>
      <c r="C131" s="402" t="s">
        <v>1339</v>
      </c>
      <c r="F131" s="40"/>
    </row>
    <row r="132" spans="1:6" ht="63.75">
      <c r="B132" s="921" t="s">
        <v>1491</v>
      </c>
      <c r="C132" s="916" t="s">
        <v>1786</v>
      </c>
    </row>
  </sheetData>
  <sheetProtection algorithmName="SHA-512" hashValue="WtXBKnArRTe28WJ6sDjVmJ1gFE64c4rdDjs0NU78kRBSwqiBRw6G5NncxtUdJbzlPtHGrrnodZ37w/6V9jiGrw==" saltValue="VYx0O1JaBFcria1KWUC9DQ==" spinCount="100000" sheet="1" objects="1" scenarios="1"/>
  <sortState xmlns:xlrd2="http://schemas.microsoft.com/office/spreadsheetml/2017/richdata2" ref="B9:C101">
    <sortCondition ref="B9:B101"/>
  </sortState>
  <pageMargins left="0.25" right="0.25" top="0.75" bottom="0.75" header="0.3" footer="0.3"/>
  <pageSetup paperSize="66" scale="79" fitToHeight="4" orientation="portrait" r:id="rId1"/>
  <rowBreaks count="1" manualBreakCount="1">
    <brk id="50" max="2" man="1"/>
  </rowBreaks>
  <drawing r:id="rId2"/>
  <extLst>
    <ext xmlns:x14="http://schemas.microsoft.com/office/spreadsheetml/2009/9/main" uri="{78C0D931-6437-407d-A8EE-F0AAD7539E65}">
      <x14:conditionalFormattings>
        <x14:conditionalFormatting xmlns:xm="http://schemas.microsoft.com/office/excel/2006/main">
          <x14:cfRule type="expression" priority="18" id="{BD6AA0A4-A0BC-4A87-8E0A-B899290B1C95}">
            <xm:f>#REF!=COVER!$B$42</xm:f>
            <x14:dxf>
              <fill>
                <patternFill>
                  <bgColor rgb="FFFFFF00"/>
                </patternFill>
              </fill>
            </x14:dxf>
          </x14:cfRule>
          <xm:sqref>A1:XFD130 A131:C131 F131 I131:XFD131 A132:XFD1048576</xm:sqref>
        </x14:conditionalFormatting>
        <x14:conditionalFormatting xmlns:xm="http://schemas.microsoft.com/office/excel/2006/main">
          <x14:cfRule type="expression" priority="56" id="{B2A2799F-1967-4471-ABA2-E17148368B9B}">
            <xm:f>#REF!=COVER!$B$42</xm:f>
            <x14:dxf>
              <fill>
                <patternFill>
                  <bgColor rgb="FFFFFF00"/>
                </patternFill>
              </fill>
            </x14:dxf>
          </x14:cfRule>
          <xm:sqref>B131:C131 F131</xm:sqref>
        </x14:conditionalFormatting>
      </x14:conditionalFormatting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E94BB-61D5-4C7D-9F30-42AA2B49FE19}">
  <sheetPr codeName="Sheet16">
    <tabColor rgb="FFF4B9B7"/>
    <pageSetUpPr fitToPage="1"/>
  </sheetPr>
  <dimension ref="A1:F135"/>
  <sheetViews>
    <sheetView showGridLines="0" zoomScale="85" zoomScaleNormal="85" zoomScaleSheetLayoutView="100" zoomScalePageLayoutView="200" workbookViewId="0">
      <selection activeCell="B6" sqref="B6"/>
    </sheetView>
  </sheetViews>
  <sheetFormatPr defaultColWidth="8.625" defaultRowHeight="14.25"/>
  <cols>
    <col min="1" max="1" width="6.5" style="40" customWidth="1"/>
    <col min="2" max="2" width="26.5" customWidth="1"/>
    <col min="3" max="3" width="60" customWidth="1"/>
    <col min="4" max="4" width="75.625" customWidth="1"/>
    <col min="5" max="5" width="40.375" customWidth="1"/>
    <col min="6" max="6" width="7.125" customWidth="1"/>
  </cols>
  <sheetData>
    <row r="1" spans="1:6">
      <c r="A1" s="356"/>
    </row>
    <row r="2" spans="1:6">
      <c r="A2" s="356"/>
    </row>
    <row r="3" spans="1:6">
      <c r="A3" s="356"/>
    </row>
    <row r="4" spans="1:6">
      <c r="A4" s="356"/>
    </row>
    <row r="5" spans="1:6" s="19" customFormat="1" ht="20.25">
      <c r="A5" s="356"/>
      <c r="B5" s="18" t="s">
        <v>935</v>
      </c>
      <c r="C5" s="18"/>
    </row>
    <row r="6" spans="1:6" s="22" customFormat="1">
      <c r="A6" s="356"/>
      <c r="B6" s="244" t="s">
        <v>936</v>
      </c>
      <c r="C6" s="21"/>
      <c r="D6" s="21"/>
      <c r="E6" s="21"/>
      <c r="F6" s="21"/>
    </row>
    <row r="7" spans="1:6" s="22" customFormat="1">
      <c r="A7" s="356"/>
      <c r="B7" s="21"/>
      <c r="C7" s="21"/>
      <c r="D7" s="21"/>
      <c r="E7" s="21"/>
      <c r="F7" s="21"/>
    </row>
    <row r="8" spans="1:6" s="22" customFormat="1">
      <c r="A8" s="356"/>
      <c r="B8" s="21"/>
      <c r="C8" s="21"/>
      <c r="D8" s="21"/>
      <c r="E8" s="21"/>
      <c r="F8" s="21"/>
    </row>
    <row r="9" spans="1:6" s="22" customFormat="1">
      <c r="A9" s="356"/>
      <c r="B9" s="21"/>
      <c r="C9" s="21"/>
      <c r="D9" s="21"/>
      <c r="E9" s="21"/>
      <c r="F9" s="21"/>
    </row>
    <row r="10" spans="1:6" s="22" customFormat="1">
      <c r="A10" s="356"/>
      <c r="B10" s="21"/>
      <c r="C10" s="21"/>
      <c r="D10" s="21"/>
      <c r="E10" s="21"/>
      <c r="F10" s="21"/>
    </row>
    <row r="11" spans="1:6" s="22" customFormat="1">
      <c r="A11" s="356"/>
      <c r="B11" s="21"/>
      <c r="C11" s="21"/>
      <c r="D11" s="21"/>
      <c r="E11" s="21"/>
      <c r="F11" s="21"/>
    </row>
    <row r="12" spans="1:6" s="24" customFormat="1">
      <c r="A12" s="356"/>
      <c r="B12" s="23"/>
      <c r="C12" s="23"/>
      <c r="D12" s="23"/>
      <c r="E12" s="23"/>
      <c r="F12" s="23"/>
    </row>
    <row r="13" spans="1:6" ht="18.75" thickBot="1">
      <c r="A13" s="356"/>
      <c r="B13" s="25"/>
      <c r="C13" s="25"/>
      <c r="D13" s="25"/>
      <c r="E13" s="25"/>
      <c r="F13" s="25"/>
    </row>
    <row r="14" spans="1:6" s="26" customFormat="1" ht="15.75" thickTop="1">
      <c r="A14" s="356"/>
      <c r="B14" s="646" t="s">
        <v>937</v>
      </c>
      <c r="C14" s="647" t="s">
        <v>938</v>
      </c>
      <c r="D14" s="647" t="s">
        <v>939</v>
      </c>
      <c r="E14" s="647" t="s">
        <v>71</v>
      </c>
      <c r="F14" s="770"/>
    </row>
    <row r="15" spans="1:6" ht="72">
      <c r="A15" s="356"/>
      <c r="B15" s="1197" t="s">
        <v>940</v>
      </c>
      <c r="C15" s="649" t="s">
        <v>941</v>
      </c>
      <c r="D15" s="649" t="s">
        <v>1700</v>
      </c>
      <c r="E15" s="650"/>
      <c r="F15" s="771"/>
    </row>
    <row r="16" spans="1:6" ht="156">
      <c r="A16" s="356"/>
      <c r="B16" s="1197"/>
      <c r="C16" s="649" t="s">
        <v>942</v>
      </c>
      <c r="D16" s="651" t="s">
        <v>1744</v>
      </c>
      <c r="E16" s="650"/>
      <c r="F16" s="771"/>
    </row>
    <row r="17" spans="1:6" ht="84">
      <c r="A17" s="356"/>
      <c r="B17" s="1197"/>
      <c r="C17" s="649" t="s">
        <v>943</v>
      </c>
      <c r="D17" s="649" t="s">
        <v>1701</v>
      </c>
      <c r="E17" s="650"/>
      <c r="F17" s="771"/>
    </row>
    <row r="18" spans="1:6" ht="72">
      <c r="A18" s="356"/>
      <c r="B18" s="1197"/>
      <c r="C18" s="649" t="s">
        <v>944</v>
      </c>
      <c r="D18" s="649" t="s">
        <v>945</v>
      </c>
      <c r="E18" s="650"/>
      <c r="F18" s="771"/>
    </row>
    <row r="19" spans="1:6" ht="132">
      <c r="A19" s="356"/>
      <c r="B19" s="1197"/>
      <c r="C19" s="649" t="s">
        <v>946</v>
      </c>
      <c r="D19" s="649" t="s">
        <v>947</v>
      </c>
      <c r="E19" s="650"/>
      <c r="F19" s="771"/>
    </row>
    <row r="20" spans="1:6" ht="108">
      <c r="A20" s="356"/>
      <c r="B20" s="1197"/>
      <c r="C20" s="649" t="s">
        <v>948</v>
      </c>
      <c r="D20" s="649" t="s">
        <v>1707</v>
      </c>
      <c r="E20" s="650"/>
      <c r="F20" s="771"/>
    </row>
    <row r="21" spans="1:6" ht="228">
      <c r="A21" s="356"/>
      <c r="B21" s="1197"/>
      <c r="C21" s="649" t="s">
        <v>949</v>
      </c>
      <c r="D21" s="649" t="s">
        <v>1702</v>
      </c>
      <c r="E21" s="652"/>
      <c r="F21" s="772"/>
    </row>
    <row r="22" spans="1:6" ht="168">
      <c r="A22" s="356"/>
      <c r="B22" s="1197"/>
      <c r="C22" s="649" t="s">
        <v>950</v>
      </c>
      <c r="D22" s="649" t="s">
        <v>1703</v>
      </c>
      <c r="E22" s="650"/>
      <c r="F22" s="771"/>
    </row>
    <row r="23" spans="1:6" ht="204">
      <c r="A23" s="356"/>
      <c r="B23" s="1197"/>
      <c r="C23" s="649" t="s">
        <v>951</v>
      </c>
      <c r="D23" s="653" t="s">
        <v>1760</v>
      </c>
      <c r="E23" s="654"/>
      <c r="F23" s="772"/>
    </row>
    <row r="24" spans="1:6" ht="120">
      <c r="A24" s="356"/>
      <c r="B24" s="1197"/>
      <c r="C24" s="649" t="s">
        <v>952</v>
      </c>
      <c r="D24" s="649" t="s">
        <v>1753</v>
      </c>
      <c r="E24" s="650"/>
      <c r="F24" s="771"/>
    </row>
    <row r="25" spans="1:6" ht="84">
      <c r="A25" s="356"/>
      <c r="B25" s="1197"/>
      <c r="C25" s="649" t="s">
        <v>953</v>
      </c>
      <c r="D25" s="655" t="s">
        <v>1754</v>
      </c>
      <c r="E25" s="650"/>
      <c r="F25" s="771"/>
    </row>
    <row r="26" spans="1:6" ht="180">
      <c r="A26" s="356"/>
      <c r="B26" s="1197"/>
      <c r="C26" s="649" t="s">
        <v>954</v>
      </c>
      <c r="D26" s="649" t="s">
        <v>1755</v>
      </c>
      <c r="E26" s="650"/>
      <c r="F26" s="771"/>
    </row>
    <row r="27" spans="1:6" ht="132">
      <c r="A27" s="356"/>
      <c r="B27" s="1197"/>
      <c r="C27" s="649" t="s">
        <v>955</v>
      </c>
      <c r="D27" s="651" t="s">
        <v>1756</v>
      </c>
      <c r="E27" s="656"/>
      <c r="F27" s="773"/>
    </row>
    <row r="28" spans="1:6" ht="96">
      <c r="A28" s="356"/>
      <c r="B28" s="1197"/>
      <c r="C28" s="649" t="s">
        <v>956</v>
      </c>
      <c r="D28" s="649" t="s">
        <v>1757</v>
      </c>
      <c r="E28" s="650"/>
      <c r="F28" s="771"/>
    </row>
    <row r="29" spans="1:6" ht="120">
      <c r="A29" s="356"/>
      <c r="B29" s="1197"/>
      <c r="C29" s="649" t="s">
        <v>957</v>
      </c>
      <c r="D29" s="651" t="s">
        <v>958</v>
      </c>
      <c r="E29" s="650"/>
      <c r="F29" s="771"/>
    </row>
    <row r="30" spans="1:6" ht="72">
      <c r="A30" s="356"/>
      <c r="B30" s="1197"/>
      <c r="C30" s="649" t="s">
        <v>959</v>
      </c>
      <c r="D30" s="651" t="s">
        <v>1340</v>
      </c>
      <c r="E30" s="650"/>
      <c r="F30" s="771"/>
    </row>
    <row r="31" spans="1:6" ht="48">
      <c r="A31" s="356"/>
      <c r="B31" s="1197"/>
      <c r="C31" s="649" t="s">
        <v>960</v>
      </c>
      <c r="D31" s="649" t="s">
        <v>1759</v>
      </c>
      <c r="E31" s="650"/>
      <c r="F31" s="771"/>
    </row>
    <row r="32" spans="1:6" ht="108">
      <c r="A32" s="356"/>
      <c r="B32" s="1197"/>
      <c r="C32" s="649" t="s">
        <v>961</v>
      </c>
      <c r="D32" s="649" t="s">
        <v>1758</v>
      </c>
      <c r="E32" s="650"/>
      <c r="F32" s="771"/>
    </row>
    <row r="33" spans="1:6" ht="156">
      <c r="A33" s="356"/>
      <c r="B33" s="1197"/>
      <c r="C33" s="649" t="s">
        <v>962</v>
      </c>
      <c r="D33" s="649" t="s">
        <v>963</v>
      </c>
      <c r="E33" s="650"/>
      <c r="F33" s="771"/>
    </row>
    <row r="34" spans="1:6" ht="156">
      <c r="A34" s="356"/>
      <c r="B34" s="1197"/>
      <c r="C34" s="649" t="s">
        <v>964</v>
      </c>
      <c r="D34" s="649" t="s">
        <v>1704</v>
      </c>
      <c r="E34" s="650"/>
      <c r="F34" s="771"/>
    </row>
    <row r="35" spans="1:6" ht="120">
      <c r="A35" s="356"/>
      <c r="B35" s="1197"/>
      <c r="C35" s="649" t="s">
        <v>965</v>
      </c>
      <c r="D35" s="649" t="s">
        <v>1705</v>
      </c>
      <c r="E35" s="650"/>
      <c r="F35" s="771"/>
    </row>
    <row r="36" spans="1:6" ht="60">
      <c r="A36" s="356"/>
      <c r="B36" s="1197"/>
      <c r="C36" s="649" t="s">
        <v>966</v>
      </c>
      <c r="D36" s="649" t="s">
        <v>1706</v>
      </c>
      <c r="E36" s="650"/>
      <c r="F36" s="771"/>
    </row>
    <row r="37" spans="1:6" ht="228">
      <c r="A37" s="356"/>
      <c r="B37" s="1197"/>
      <c r="C37" s="649" t="s">
        <v>967</v>
      </c>
      <c r="D37" s="649" t="s">
        <v>1708</v>
      </c>
      <c r="E37" s="650"/>
      <c r="F37" s="771"/>
    </row>
    <row r="38" spans="1:6" ht="120">
      <c r="A38" s="356"/>
      <c r="B38" s="1197"/>
      <c r="C38" s="649" t="s">
        <v>968</v>
      </c>
      <c r="D38" s="649" t="s">
        <v>1709</v>
      </c>
      <c r="E38" s="650"/>
      <c r="F38" s="771"/>
    </row>
    <row r="39" spans="1:6" ht="168">
      <c r="A39" s="356"/>
      <c r="B39" s="1197"/>
      <c r="C39" s="649" t="s">
        <v>969</v>
      </c>
      <c r="D39" s="655" t="s">
        <v>1800</v>
      </c>
      <c r="E39" s="650"/>
      <c r="F39" s="771"/>
    </row>
    <row r="40" spans="1:6" ht="72">
      <c r="A40" s="356"/>
      <c r="B40" s="1197"/>
      <c r="C40" s="649" t="s">
        <v>970</v>
      </c>
      <c r="D40" s="655" t="s">
        <v>1543</v>
      </c>
      <c r="E40" s="650"/>
      <c r="F40" s="771"/>
    </row>
    <row r="41" spans="1:6" ht="192">
      <c r="A41" s="356"/>
      <c r="B41" s="1197"/>
      <c r="C41" s="649" t="s">
        <v>971</v>
      </c>
      <c r="D41" s="649" t="s">
        <v>1743</v>
      </c>
      <c r="E41" s="650"/>
      <c r="F41" s="771"/>
    </row>
    <row r="42" spans="1:6" ht="48">
      <c r="A42" s="356"/>
      <c r="B42" s="1197"/>
      <c r="C42" s="649" t="s">
        <v>972</v>
      </c>
      <c r="D42" s="655" t="s">
        <v>973</v>
      </c>
      <c r="E42" s="650"/>
      <c r="F42" s="771"/>
    </row>
    <row r="43" spans="1:6" ht="84">
      <c r="A43" s="356"/>
      <c r="B43" s="1197"/>
      <c r="C43" s="649" t="s">
        <v>974</v>
      </c>
      <c r="D43" s="655" t="s">
        <v>1544</v>
      </c>
      <c r="E43" s="650"/>
      <c r="F43" s="771"/>
    </row>
    <row r="44" spans="1:6" ht="96">
      <c r="A44" s="356"/>
      <c r="B44" s="1197"/>
      <c r="C44" s="649" t="s">
        <v>975</v>
      </c>
      <c r="D44" s="649" t="s">
        <v>1341</v>
      </c>
      <c r="E44" s="652"/>
      <c r="F44" s="772"/>
    </row>
    <row r="45" spans="1:6">
      <c r="A45" s="356"/>
      <c r="B45" s="662" t="s">
        <v>976</v>
      </c>
      <c r="C45" s="27"/>
      <c r="D45" s="27"/>
      <c r="E45" s="27"/>
      <c r="F45" s="774"/>
    </row>
    <row r="46" spans="1:6" ht="108">
      <c r="A46" s="356"/>
      <c r="B46" s="1197" t="s">
        <v>977</v>
      </c>
      <c r="C46" s="649" t="s">
        <v>978</v>
      </c>
      <c r="D46" s="649" t="s">
        <v>1601</v>
      </c>
      <c r="E46" s="650"/>
      <c r="F46" s="771"/>
    </row>
    <row r="47" spans="1:6" ht="72">
      <c r="A47" s="356"/>
      <c r="B47" s="1197"/>
      <c r="C47" s="649" t="s">
        <v>979</v>
      </c>
      <c r="D47" s="649" t="s">
        <v>1602</v>
      </c>
      <c r="E47" s="650"/>
      <c r="F47" s="771"/>
    </row>
    <row r="48" spans="1:6" ht="264">
      <c r="A48" s="356"/>
      <c r="B48" s="1197"/>
      <c r="C48" s="649" t="s">
        <v>980</v>
      </c>
      <c r="D48" s="666" t="s">
        <v>1603</v>
      </c>
      <c r="E48" s="650"/>
      <c r="F48" s="771"/>
    </row>
    <row r="49" spans="1:6">
      <c r="A49" s="356"/>
      <c r="B49" s="28" t="s">
        <v>981</v>
      </c>
      <c r="C49" s="29"/>
      <c r="D49" s="29"/>
      <c r="E49" s="29"/>
      <c r="F49" s="775"/>
    </row>
    <row r="50" spans="1:6">
      <c r="A50" s="356"/>
      <c r="B50" s="657" t="s">
        <v>982</v>
      </c>
      <c r="C50" s="658"/>
      <c r="D50" s="658"/>
      <c r="E50" s="658"/>
      <c r="F50" s="776"/>
    </row>
    <row r="51" spans="1:6" ht="156">
      <c r="A51" s="356"/>
      <c r="B51" s="1198" t="s">
        <v>983</v>
      </c>
      <c r="C51" s="649" t="s">
        <v>984</v>
      </c>
      <c r="D51" s="649" t="s">
        <v>1342</v>
      </c>
      <c r="E51" s="667"/>
      <c r="F51" s="777"/>
    </row>
    <row r="52" spans="1:6" ht="120">
      <c r="A52" s="356"/>
      <c r="B52" s="1199"/>
      <c r="C52" s="649" t="s">
        <v>985</v>
      </c>
      <c r="D52" s="649" t="s">
        <v>1745</v>
      </c>
      <c r="E52" s="650"/>
      <c r="F52" s="771"/>
    </row>
    <row r="53" spans="1:6" ht="180">
      <c r="A53" s="356"/>
      <c r="B53" s="1199"/>
      <c r="C53" s="649" t="s">
        <v>986</v>
      </c>
      <c r="D53" s="651" t="s">
        <v>1746</v>
      </c>
      <c r="E53" s="650"/>
      <c r="F53" s="771"/>
    </row>
    <row r="54" spans="1:6" ht="192">
      <c r="A54" s="356"/>
      <c r="B54" s="1200"/>
      <c r="C54" s="649" t="s">
        <v>987</v>
      </c>
      <c r="D54" s="655" t="s">
        <v>1581</v>
      </c>
      <c r="E54" s="650"/>
      <c r="F54" s="771"/>
    </row>
    <row r="55" spans="1:6">
      <c r="A55" s="356"/>
      <c r="B55" s="663" t="s">
        <v>988</v>
      </c>
      <c r="C55" s="664"/>
      <c r="D55" s="664"/>
      <c r="E55" s="665"/>
      <c r="F55" s="776"/>
    </row>
    <row r="56" spans="1:6" ht="144">
      <c r="A56" s="356"/>
      <c r="B56" s="648" t="s">
        <v>989</v>
      </c>
      <c r="C56" s="649" t="s">
        <v>990</v>
      </c>
      <c r="D56" s="649" t="s">
        <v>1801</v>
      </c>
      <c r="E56" s="650"/>
      <c r="F56" s="771"/>
    </row>
    <row r="57" spans="1:6">
      <c r="A57" s="356"/>
      <c r="B57" s="663" t="s">
        <v>991</v>
      </c>
      <c r="C57" s="664"/>
      <c r="D57" s="664"/>
      <c r="E57" s="665"/>
      <c r="F57" s="776"/>
    </row>
    <row r="58" spans="1:6" ht="108">
      <c r="A58" s="356"/>
      <c r="B58" s="1198" t="s">
        <v>992</v>
      </c>
      <c r="C58" s="649" t="s">
        <v>993</v>
      </c>
      <c r="D58" s="649" t="s">
        <v>994</v>
      </c>
      <c r="E58" s="668"/>
      <c r="F58" s="777"/>
    </row>
    <row r="59" spans="1:6" ht="192">
      <c r="A59" s="356"/>
      <c r="B59" s="1199"/>
      <c r="C59" s="649" t="s">
        <v>995</v>
      </c>
      <c r="D59" s="649" t="s">
        <v>1582</v>
      </c>
      <c r="E59" s="650"/>
      <c r="F59" s="771"/>
    </row>
    <row r="60" spans="1:6" ht="108">
      <c r="A60" s="356"/>
      <c r="B60" s="1200"/>
      <c r="C60" s="649" t="s">
        <v>996</v>
      </c>
      <c r="D60" s="649" t="s">
        <v>997</v>
      </c>
      <c r="E60" s="650"/>
      <c r="F60" s="771"/>
    </row>
    <row r="61" spans="1:6" s="30" customFormat="1">
      <c r="A61" s="361"/>
      <c r="B61" s="663" t="s">
        <v>998</v>
      </c>
      <c r="C61" s="669"/>
      <c r="D61" s="669"/>
      <c r="E61" s="670"/>
      <c r="F61" s="778"/>
    </row>
    <row r="62" spans="1:6" s="30" customFormat="1" ht="60">
      <c r="A62" s="361"/>
      <c r="B62" s="648" t="s">
        <v>999</v>
      </c>
      <c r="C62" s="649" t="s">
        <v>1000</v>
      </c>
      <c r="D62" s="655" t="s">
        <v>1747</v>
      </c>
      <c r="E62" s="671"/>
      <c r="F62" s="779"/>
    </row>
    <row r="63" spans="1:6">
      <c r="A63" s="356"/>
      <c r="B63" s="663" t="s">
        <v>1001</v>
      </c>
      <c r="C63" s="664"/>
      <c r="D63" s="664"/>
      <c r="E63" s="665"/>
      <c r="F63" s="776"/>
    </row>
    <row r="64" spans="1:6" ht="108">
      <c r="A64" s="356"/>
      <c r="B64" s="1201" t="s">
        <v>1002</v>
      </c>
      <c r="C64" s="649" t="s">
        <v>1003</v>
      </c>
      <c r="D64" s="649" t="s">
        <v>1802</v>
      </c>
      <c r="E64" s="674"/>
      <c r="F64" s="780"/>
    </row>
    <row r="65" spans="1:6" ht="156">
      <c r="A65" s="356"/>
      <c r="B65" s="1201"/>
      <c r="C65" s="649" t="s">
        <v>1004</v>
      </c>
      <c r="D65" s="649" t="s">
        <v>1803</v>
      </c>
      <c r="E65" s="650"/>
      <c r="F65" s="771"/>
    </row>
    <row r="66" spans="1:6" ht="84">
      <c r="A66" s="356"/>
      <c r="B66" s="1201"/>
      <c r="C66" s="649" t="s">
        <v>1005</v>
      </c>
      <c r="D66" s="649" t="s">
        <v>1804</v>
      </c>
      <c r="E66" s="650"/>
      <c r="F66" s="771"/>
    </row>
    <row r="67" spans="1:6" ht="204">
      <c r="A67" s="356"/>
      <c r="B67" s="1201"/>
      <c r="C67" s="649" t="s">
        <v>1006</v>
      </c>
      <c r="D67" s="649" t="s">
        <v>1805</v>
      </c>
      <c r="E67" s="650"/>
      <c r="F67" s="771"/>
    </row>
    <row r="68" spans="1:6">
      <c r="A68" s="356"/>
      <c r="B68" s="672" t="s">
        <v>11</v>
      </c>
      <c r="C68" s="29"/>
      <c r="D68" s="29"/>
      <c r="E68" s="673"/>
      <c r="F68" s="775"/>
    </row>
    <row r="69" spans="1:6">
      <c r="A69" s="356"/>
      <c r="B69" s="675" t="s">
        <v>1007</v>
      </c>
      <c r="C69" s="658"/>
      <c r="D69" s="658"/>
      <c r="E69" s="676"/>
      <c r="F69" s="776"/>
    </row>
    <row r="70" spans="1:6" ht="216">
      <c r="A70" s="356"/>
      <c r="B70" s="1201" t="s">
        <v>1008</v>
      </c>
      <c r="C70" s="649" t="s">
        <v>1009</v>
      </c>
      <c r="D70" s="649" t="s">
        <v>1343</v>
      </c>
      <c r="E70" s="652"/>
      <c r="F70" s="772"/>
    </row>
    <row r="71" spans="1:6" ht="48">
      <c r="A71" s="356"/>
      <c r="B71" s="1201"/>
      <c r="C71" s="649" t="s">
        <v>1010</v>
      </c>
      <c r="D71" s="649" t="s">
        <v>1011</v>
      </c>
      <c r="E71" s="650"/>
      <c r="F71" s="771"/>
    </row>
    <row r="72" spans="1:6" ht="84">
      <c r="A72" s="356"/>
      <c r="B72" s="1201"/>
      <c r="C72" s="649" t="s">
        <v>1012</v>
      </c>
      <c r="D72" s="649" t="s">
        <v>1344</v>
      </c>
      <c r="E72" s="650"/>
      <c r="F72" s="771"/>
    </row>
    <row r="73" spans="1:6" ht="96">
      <c r="A73" s="356"/>
      <c r="B73" s="1201"/>
      <c r="C73" s="649" t="s">
        <v>1013</v>
      </c>
      <c r="D73" s="649" t="s">
        <v>1014</v>
      </c>
      <c r="E73" s="650"/>
      <c r="F73" s="771"/>
    </row>
    <row r="74" spans="1:6" ht="72">
      <c r="A74" s="356"/>
      <c r="B74" s="1201"/>
      <c r="C74" s="649" t="s">
        <v>1015</v>
      </c>
      <c r="D74" s="649" t="s">
        <v>1016</v>
      </c>
      <c r="E74" s="650"/>
      <c r="F74" s="771"/>
    </row>
    <row r="75" spans="1:6">
      <c r="A75" s="356"/>
      <c r="B75" s="677" t="s">
        <v>1017</v>
      </c>
      <c r="C75" s="664"/>
      <c r="D75" s="664"/>
      <c r="E75" s="664"/>
      <c r="F75" s="776"/>
    </row>
    <row r="76" spans="1:6" ht="180">
      <c r="A76" s="356"/>
      <c r="B76" s="1201" t="s">
        <v>1583</v>
      </c>
      <c r="C76" s="649" t="s">
        <v>1018</v>
      </c>
      <c r="D76" s="655" t="s">
        <v>1584</v>
      </c>
      <c r="E76" s="679"/>
      <c r="F76" s="781"/>
    </row>
    <row r="77" spans="1:6" ht="204">
      <c r="A77" s="356"/>
      <c r="B77" s="1201"/>
      <c r="C77" s="649" t="s">
        <v>1019</v>
      </c>
      <c r="D77" s="655" t="s">
        <v>1585</v>
      </c>
      <c r="E77" s="679"/>
      <c r="F77" s="781"/>
    </row>
    <row r="78" spans="1:6" ht="192">
      <c r="A78" s="356"/>
      <c r="B78" s="1201"/>
      <c r="C78" s="649" t="s">
        <v>1020</v>
      </c>
      <c r="D78" s="655" t="s">
        <v>1586</v>
      </c>
      <c r="E78" s="650"/>
      <c r="F78" s="771"/>
    </row>
    <row r="79" spans="1:6" ht="84">
      <c r="A79" s="356"/>
      <c r="B79" s="1201"/>
      <c r="C79" s="649" t="s">
        <v>1021</v>
      </c>
      <c r="D79" s="655" t="s">
        <v>1587</v>
      </c>
      <c r="E79" s="650"/>
      <c r="F79" s="771"/>
    </row>
    <row r="80" spans="1:6" ht="108">
      <c r="A80" s="356"/>
      <c r="B80" s="1201"/>
      <c r="C80" s="649" t="s">
        <v>1022</v>
      </c>
      <c r="D80" s="655" t="s">
        <v>1588</v>
      </c>
      <c r="E80" s="650"/>
      <c r="F80" s="771"/>
    </row>
    <row r="81" spans="1:6" ht="72">
      <c r="A81" s="356"/>
      <c r="B81" s="1201"/>
      <c r="C81" s="649" t="s">
        <v>1023</v>
      </c>
      <c r="D81" s="655" t="s">
        <v>1024</v>
      </c>
      <c r="E81" s="679"/>
      <c r="F81" s="781"/>
    </row>
    <row r="82" spans="1:6" ht="144">
      <c r="A82" s="356"/>
      <c r="B82" s="1201"/>
      <c r="C82" s="649" t="s">
        <v>1025</v>
      </c>
      <c r="D82" s="655" t="s">
        <v>1016</v>
      </c>
      <c r="E82" s="679"/>
      <c r="F82" s="781"/>
    </row>
    <row r="83" spans="1:6">
      <c r="A83" s="356"/>
      <c r="B83" s="28" t="s">
        <v>13</v>
      </c>
      <c r="C83" s="31"/>
      <c r="D83" s="231"/>
      <c r="E83" s="31"/>
      <c r="F83" s="776"/>
    </row>
    <row r="84" spans="1:6">
      <c r="A84" s="356"/>
      <c r="B84" s="659" t="s">
        <v>1026</v>
      </c>
      <c r="C84" s="660"/>
      <c r="D84" s="680"/>
      <c r="E84" s="661"/>
      <c r="F84" s="776"/>
    </row>
    <row r="85" spans="1:6" ht="108">
      <c r="A85" s="356"/>
      <c r="B85" s="1201" t="s">
        <v>1027</v>
      </c>
      <c r="C85" s="649" t="s">
        <v>1028</v>
      </c>
      <c r="D85" s="649" t="s">
        <v>1515</v>
      </c>
      <c r="E85" s="668"/>
      <c r="F85" s="777"/>
    </row>
    <row r="86" spans="1:6" ht="300.75" thickBot="1">
      <c r="A86" s="356"/>
      <c r="B86" s="1201"/>
      <c r="C86" s="649" t="s">
        <v>1029</v>
      </c>
      <c r="D86" s="649" t="s">
        <v>1517</v>
      </c>
      <c r="E86" s="668"/>
      <c r="F86" s="777"/>
    </row>
    <row r="87" spans="1:6" ht="15.75" thickTop="1">
      <c r="A87" s="356"/>
      <c r="B87" s="28" t="s">
        <v>1030</v>
      </c>
      <c r="C87" s="647"/>
      <c r="D87" s="647"/>
      <c r="E87" s="31"/>
      <c r="F87" s="776"/>
    </row>
    <row r="88" spans="1:6">
      <c r="A88" s="356"/>
      <c r="B88" s="659" t="s">
        <v>1031</v>
      </c>
      <c r="C88" s="660"/>
      <c r="D88" s="680"/>
      <c r="E88" s="661"/>
      <c r="F88" s="776"/>
    </row>
    <row r="89" spans="1:6" ht="60">
      <c r="A89" s="356"/>
      <c r="B89" s="1201" t="s">
        <v>1032</v>
      </c>
      <c r="C89" s="649" t="s">
        <v>1033</v>
      </c>
      <c r="D89" s="649" t="s">
        <v>1034</v>
      </c>
      <c r="E89" s="681"/>
      <c r="F89" s="772"/>
    </row>
    <row r="90" spans="1:6" ht="144">
      <c r="A90" s="356"/>
      <c r="B90" s="1201"/>
      <c r="C90" s="649" t="s">
        <v>1035</v>
      </c>
      <c r="D90" s="655" t="s">
        <v>1589</v>
      </c>
      <c r="E90" s="668"/>
      <c r="F90" s="777"/>
    </row>
    <row r="91" spans="1:6" ht="108">
      <c r="A91" s="356"/>
      <c r="B91" s="1201"/>
      <c r="C91" s="649" t="s">
        <v>1036</v>
      </c>
      <c r="D91" s="649" t="s">
        <v>1345</v>
      </c>
      <c r="E91" s="650"/>
      <c r="F91" s="771"/>
    </row>
    <row r="92" spans="1:6">
      <c r="A92" s="356"/>
      <c r="B92" s="663" t="s">
        <v>1037</v>
      </c>
      <c r="C92" s="664"/>
      <c r="D92" s="682"/>
      <c r="E92" s="665"/>
      <c r="F92" s="776"/>
    </row>
    <row r="93" spans="1:6" ht="108">
      <c r="A93" s="356"/>
      <c r="B93" s="648" t="s">
        <v>1038</v>
      </c>
      <c r="C93" s="649" t="s">
        <v>1039</v>
      </c>
      <c r="D93" s="649" t="s">
        <v>1040</v>
      </c>
      <c r="E93" s="681"/>
      <c r="F93" s="772"/>
    </row>
    <row r="94" spans="1:6">
      <c r="A94" s="356"/>
      <c r="B94" s="663" t="s">
        <v>1041</v>
      </c>
      <c r="C94" s="664"/>
      <c r="D94" s="682"/>
      <c r="E94" s="665"/>
      <c r="F94" s="776"/>
    </row>
    <row r="95" spans="1:6" ht="156">
      <c r="A95" s="356"/>
      <c r="B95" s="1201" t="s">
        <v>1042</v>
      </c>
      <c r="C95" s="649" t="s">
        <v>1043</v>
      </c>
      <c r="D95" s="649" t="s">
        <v>1044</v>
      </c>
      <c r="E95" s="681"/>
      <c r="F95" s="772"/>
    </row>
    <row r="96" spans="1:6" ht="228">
      <c r="A96" s="356"/>
      <c r="B96" s="1201"/>
      <c r="C96" s="649" t="s">
        <v>1045</v>
      </c>
      <c r="D96" s="649" t="s">
        <v>1680</v>
      </c>
      <c r="E96" s="681"/>
      <c r="F96" s="772"/>
    </row>
    <row r="97" spans="1:6" ht="96">
      <c r="A97" s="356"/>
      <c r="B97" s="1201"/>
      <c r="C97" s="649" t="s">
        <v>1046</v>
      </c>
      <c r="D97" s="649" t="s">
        <v>1681</v>
      </c>
      <c r="E97" s="681"/>
      <c r="F97" s="772"/>
    </row>
    <row r="98" spans="1:6" ht="136.5" customHeight="1">
      <c r="A98" s="356"/>
      <c r="B98" s="1201"/>
      <c r="C98" s="649" t="s">
        <v>1047</v>
      </c>
      <c r="D98" s="649" t="s">
        <v>1682</v>
      </c>
      <c r="E98" s="681"/>
      <c r="F98" s="772"/>
    </row>
    <row r="99" spans="1:6" ht="108">
      <c r="A99" s="356"/>
      <c r="B99" s="1201"/>
      <c r="C99" s="649" t="s">
        <v>1048</v>
      </c>
      <c r="D99" s="649" t="s">
        <v>1594</v>
      </c>
      <c r="E99" s="681"/>
      <c r="F99" s="772"/>
    </row>
    <row r="100" spans="1:6" ht="96">
      <c r="A100" s="356"/>
      <c r="B100" s="1201"/>
      <c r="C100" s="649" t="s">
        <v>1049</v>
      </c>
      <c r="D100" s="649" t="s">
        <v>1683</v>
      </c>
      <c r="E100" s="681"/>
      <c r="F100" s="772"/>
    </row>
    <row r="101" spans="1:6" ht="72">
      <c r="A101" s="356"/>
      <c r="B101" s="1201"/>
      <c r="C101" s="649" t="s">
        <v>1050</v>
      </c>
      <c r="D101" s="649" t="s">
        <v>1051</v>
      </c>
      <c r="E101" s="681"/>
      <c r="F101" s="772"/>
    </row>
    <row r="102" spans="1:6" ht="204">
      <c r="A102" s="356"/>
      <c r="B102" s="1201"/>
      <c r="C102" s="649" t="s">
        <v>1052</v>
      </c>
      <c r="D102" s="649" t="s">
        <v>1684</v>
      </c>
      <c r="E102" s="681"/>
      <c r="F102" s="772"/>
    </row>
    <row r="103" spans="1:6" ht="384">
      <c r="A103" s="356"/>
      <c r="B103" s="1201"/>
      <c r="C103" s="649" t="s">
        <v>1053</v>
      </c>
      <c r="D103" s="649" t="s">
        <v>1686</v>
      </c>
      <c r="E103" s="681"/>
      <c r="F103" s="772"/>
    </row>
    <row r="104" spans="1:6" ht="336">
      <c r="A104" s="356"/>
      <c r="B104" s="1201"/>
      <c r="C104" s="649" t="s">
        <v>1054</v>
      </c>
      <c r="D104" s="649" t="s">
        <v>1685</v>
      </c>
      <c r="E104" s="681"/>
      <c r="F104" s="772"/>
    </row>
    <row r="105" spans="1:6">
      <c r="A105" s="356"/>
      <c r="B105" s="663" t="s">
        <v>1055</v>
      </c>
      <c r="C105" s="664"/>
      <c r="D105" s="682"/>
      <c r="E105" s="665"/>
      <c r="F105" s="776"/>
    </row>
    <row r="106" spans="1:6" ht="60">
      <c r="A106" s="356"/>
      <c r="B106" s="1201" t="s">
        <v>1056</v>
      </c>
      <c r="C106" s="649" t="s">
        <v>1057</v>
      </c>
      <c r="D106" s="649" t="s">
        <v>1346</v>
      </c>
      <c r="E106" s="668"/>
      <c r="F106" s="777"/>
    </row>
    <row r="107" spans="1:6" ht="72">
      <c r="A107" s="356"/>
      <c r="B107" s="1201"/>
      <c r="C107" s="649" t="s">
        <v>1058</v>
      </c>
      <c r="D107" s="649" t="s">
        <v>1059</v>
      </c>
      <c r="E107" s="650"/>
      <c r="F107" s="771"/>
    </row>
    <row r="108" spans="1:6" ht="60">
      <c r="A108" s="356"/>
      <c r="B108" s="1201"/>
      <c r="C108" s="649" t="s">
        <v>1060</v>
      </c>
      <c r="D108" s="649" t="s">
        <v>1347</v>
      </c>
      <c r="E108" s="650"/>
      <c r="F108" s="771"/>
    </row>
    <row r="109" spans="1:6">
      <c r="A109" s="356"/>
      <c r="B109" s="663" t="s">
        <v>1061</v>
      </c>
      <c r="C109" s="664"/>
      <c r="D109" s="682"/>
      <c r="E109" s="665"/>
      <c r="F109" s="776"/>
    </row>
    <row r="110" spans="1:6" ht="156">
      <c r="A110" s="356"/>
      <c r="B110" s="1201" t="s">
        <v>1062</v>
      </c>
      <c r="C110" s="649" t="s">
        <v>1063</v>
      </c>
      <c r="D110" s="649" t="s">
        <v>1348</v>
      </c>
      <c r="E110" s="650"/>
      <c r="F110" s="771"/>
    </row>
    <row r="111" spans="1:6" ht="48">
      <c r="A111" s="356"/>
      <c r="B111" s="1201"/>
      <c r="C111" s="649" t="s">
        <v>1064</v>
      </c>
      <c r="D111" s="649" t="s">
        <v>1349</v>
      </c>
      <c r="E111" s="650"/>
      <c r="F111" s="771"/>
    </row>
    <row r="112" spans="1:6">
      <c r="A112" s="356"/>
      <c r="B112" s="663" t="s">
        <v>1065</v>
      </c>
      <c r="C112" s="664"/>
      <c r="D112" s="682"/>
      <c r="E112" s="665"/>
      <c r="F112" s="776"/>
    </row>
    <row r="113" spans="1:6" s="3" customFormat="1" ht="96">
      <c r="A113" s="359"/>
      <c r="B113" s="648" t="s">
        <v>1066</v>
      </c>
      <c r="C113" s="678" t="s">
        <v>1067</v>
      </c>
      <c r="D113" s="649" t="s">
        <v>1068</v>
      </c>
      <c r="E113" s="784"/>
      <c r="F113" s="785"/>
    </row>
    <row r="114" spans="1:6">
      <c r="A114" s="356"/>
      <c r="B114" s="663" t="s">
        <v>1069</v>
      </c>
      <c r="C114" s="664"/>
      <c r="D114" s="682"/>
      <c r="E114" s="665"/>
      <c r="F114" s="776"/>
    </row>
    <row r="115" spans="1:6" ht="108">
      <c r="A115" s="356"/>
      <c r="B115" s="648" t="s">
        <v>1070</v>
      </c>
      <c r="C115" s="649" t="s">
        <v>1071</v>
      </c>
      <c r="D115" s="655" t="s">
        <v>1351</v>
      </c>
      <c r="E115" s="650"/>
      <c r="F115" s="771"/>
    </row>
    <row r="116" spans="1:6">
      <c r="A116" s="356"/>
      <c r="B116" s="663" t="s">
        <v>1072</v>
      </c>
      <c r="C116" s="664"/>
      <c r="D116" s="682"/>
      <c r="E116" s="665"/>
      <c r="F116" s="776"/>
    </row>
    <row r="117" spans="1:6" ht="120">
      <c r="A117" s="356"/>
      <c r="B117" s="648" t="s">
        <v>1073</v>
      </c>
      <c r="C117" s="649" t="s">
        <v>1074</v>
      </c>
      <c r="D117" s="649" t="s">
        <v>1545</v>
      </c>
      <c r="E117" s="681"/>
      <c r="F117" s="772"/>
    </row>
    <row r="118" spans="1:6">
      <c r="A118" s="356"/>
      <c r="B118" s="663" t="s">
        <v>1075</v>
      </c>
      <c r="C118" s="664"/>
      <c r="D118" s="682"/>
      <c r="E118" s="665"/>
      <c r="F118" s="776"/>
    </row>
    <row r="119" spans="1:6" ht="96">
      <c r="A119" s="356"/>
      <c r="B119" s="648" t="s">
        <v>1076</v>
      </c>
      <c r="C119" s="649" t="s">
        <v>1077</v>
      </c>
      <c r="D119" s="649" t="s">
        <v>1546</v>
      </c>
      <c r="E119" s="650"/>
      <c r="F119" s="771"/>
    </row>
    <row r="120" spans="1:6">
      <c r="A120" s="356"/>
      <c r="B120" s="663" t="s">
        <v>1078</v>
      </c>
      <c r="C120" s="664"/>
      <c r="D120" s="682"/>
      <c r="E120" s="665"/>
      <c r="F120" s="776"/>
    </row>
    <row r="121" spans="1:6" ht="108">
      <c r="A121" s="356"/>
      <c r="B121" s="648" t="s">
        <v>1079</v>
      </c>
      <c r="C121" s="649" t="s">
        <v>1080</v>
      </c>
      <c r="D121" s="649" t="s">
        <v>1547</v>
      </c>
      <c r="E121" s="668"/>
      <c r="F121" s="777"/>
    </row>
    <row r="122" spans="1:6">
      <c r="A122" s="356"/>
      <c r="B122" s="663" t="s">
        <v>1081</v>
      </c>
      <c r="C122" s="664"/>
      <c r="D122" s="682"/>
      <c r="E122" s="665"/>
      <c r="F122" s="776"/>
    </row>
    <row r="123" spans="1:6" ht="265.5" customHeight="1">
      <c r="A123" s="356"/>
      <c r="B123" s="1201" t="s">
        <v>1082</v>
      </c>
      <c r="C123" s="649" t="s">
        <v>1083</v>
      </c>
      <c r="D123" s="649" t="s">
        <v>1084</v>
      </c>
      <c r="E123" s="650"/>
      <c r="F123" s="782"/>
    </row>
    <row r="124" spans="1:6" ht="105.4" customHeight="1">
      <c r="A124" s="356"/>
      <c r="B124" s="1201"/>
      <c r="C124" s="649" t="s">
        <v>1085</v>
      </c>
      <c r="D124" s="649" t="s">
        <v>1806</v>
      </c>
      <c r="E124" s="668"/>
      <c r="F124" s="783"/>
    </row>
    <row r="125" spans="1:6">
      <c r="A125" s="356"/>
      <c r="B125" s="663" t="s">
        <v>1086</v>
      </c>
      <c r="C125" s="664"/>
      <c r="D125" s="682"/>
      <c r="E125" s="665"/>
      <c r="F125" s="776"/>
    </row>
    <row r="126" spans="1:6" ht="112.15" customHeight="1">
      <c r="A126" s="356"/>
      <c r="B126" s="1201" t="s">
        <v>1087</v>
      </c>
      <c r="C126" s="649" t="s">
        <v>1088</v>
      </c>
      <c r="D126" s="649" t="s">
        <v>1515</v>
      </c>
      <c r="E126" s="681"/>
      <c r="F126" s="772"/>
    </row>
    <row r="127" spans="1:6" ht="270" customHeight="1">
      <c r="A127" s="356"/>
      <c r="B127" s="1201"/>
      <c r="C127" s="649" t="s">
        <v>1089</v>
      </c>
      <c r="D127" s="649" t="s">
        <v>1516</v>
      </c>
      <c r="E127" s="681"/>
      <c r="F127" s="772"/>
    </row>
    <row r="128" spans="1:6">
      <c r="A128" s="356"/>
      <c r="B128" s="663" t="s">
        <v>1090</v>
      </c>
      <c r="C128" s="664"/>
      <c r="D128" s="682"/>
      <c r="E128" s="664"/>
      <c r="F128" s="776"/>
    </row>
    <row r="129" spans="1:6" ht="72">
      <c r="A129" s="356"/>
      <c r="B129" s="648" t="s">
        <v>1091</v>
      </c>
      <c r="C129" s="649" t="s">
        <v>1092</v>
      </c>
      <c r="D129" s="649" t="s">
        <v>1093</v>
      </c>
      <c r="E129" s="650"/>
      <c r="F129" s="771"/>
    </row>
    <row r="130" spans="1:6">
      <c r="A130" s="356"/>
      <c r="B130" s="663" t="s">
        <v>1094</v>
      </c>
      <c r="C130" s="664"/>
      <c r="D130" s="682"/>
      <c r="E130" s="665"/>
      <c r="F130" s="776"/>
    </row>
    <row r="131" spans="1:6" ht="132">
      <c r="A131" s="356"/>
      <c r="B131" s="1201" t="s">
        <v>1095</v>
      </c>
      <c r="C131" s="649" t="s">
        <v>1096</v>
      </c>
      <c r="D131" s="800" t="s">
        <v>1097</v>
      </c>
      <c r="E131" s="650"/>
      <c r="F131" s="771"/>
    </row>
    <row r="132" spans="1:6" ht="108">
      <c r="A132" s="356"/>
      <c r="B132" s="1201"/>
      <c r="C132" s="649" t="s">
        <v>1098</v>
      </c>
      <c r="D132" s="800" t="s">
        <v>1099</v>
      </c>
      <c r="E132" s="650"/>
      <c r="F132" s="771"/>
    </row>
    <row r="133" spans="1:6" ht="108">
      <c r="A133" s="356"/>
      <c r="B133" s="1201"/>
      <c r="C133" s="649" t="s">
        <v>1100</v>
      </c>
      <c r="D133" s="800" t="s">
        <v>1099</v>
      </c>
      <c r="E133" s="650"/>
      <c r="F133" s="771"/>
    </row>
    <row r="134" spans="1:6">
      <c r="A134" s="356"/>
      <c r="B134" s="677" t="s">
        <v>1101</v>
      </c>
      <c r="C134" s="664"/>
      <c r="D134" s="682"/>
      <c r="E134" s="664"/>
      <c r="F134" s="776"/>
    </row>
    <row r="135" spans="1:6" ht="108">
      <c r="A135" s="356"/>
      <c r="B135" s="648" t="s">
        <v>1102</v>
      </c>
      <c r="C135" s="649" t="s">
        <v>1103</v>
      </c>
      <c r="D135" s="649" t="s">
        <v>1595</v>
      </c>
      <c r="E135" s="650"/>
      <c r="F135" s="771"/>
    </row>
  </sheetData>
  <sheetProtection algorithmName="SHA-512" hashValue="mK3sAIR7U1Czu/An7MGLhzrA82UVA1JL8s5VGTUghx+SuU99Q1kACYsI3aHbnj7jkN0qpHQUa4DYLf21/AxMQA==" saltValue="GXC/dKp43qcZwgJ9V6Jyhg==" spinCount="100000" sheet="1" objects="1" scenarios="1"/>
  <mergeCells count="15">
    <mergeCell ref="B131:B133"/>
    <mergeCell ref="B106:B108"/>
    <mergeCell ref="B110:B111"/>
    <mergeCell ref="B123:B124"/>
    <mergeCell ref="B126:B127"/>
    <mergeCell ref="B70:B74"/>
    <mergeCell ref="B76:B82"/>
    <mergeCell ref="B85:B86"/>
    <mergeCell ref="B89:B91"/>
    <mergeCell ref="B95:B104"/>
    <mergeCell ref="B15:B44"/>
    <mergeCell ref="B46:B48"/>
    <mergeCell ref="B58:B60"/>
    <mergeCell ref="B51:B54"/>
    <mergeCell ref="B64:B67"/>
  </mergeCells>
  <pageMargins left="0.7" right="0.7" top="0.75" bottom="0.75" header="0.3" footer="0.3"/>
  <pageSetup paperSize="9" scale="38" fitToHeight="7" orientation="portrait" r:id="rId1"/>
  <rowBreaks count="5" manualBreakCount="5">
    <brk id="44" max="4" man="1"/>
    <brk id="67" max="16383" man="1"/>
    <brk id="86" max="16383" man="1"/>
    <brk id="113" max="16383" man="1"/>
    <brk id="127"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64" id="{3D88C5B6-19C2-4566-972F-08DE2C41FF32}">
            <xm:f>#REF!=COVER!$B$42</xm:f>
            <x14:dxf>
              <fill>
                <patternFill>
                  <bgColor rgb="FFFFFF00"/>
                </patternFill>
              </fill>
            </x14:dxf>
          </x14:cfRule>
          <xm:sqref>A1:XFD1048576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02BFF-A509-438B-9B48-07AFD0909B51}">
  <sheetPr codeName="Sheet18">
    <tabColor rgb="FFF4B9B7"/>
    <pageSetUpPr fitToPage="1"/>
  </sheetPr>
  <dimension ref="A1:AB103"/>
  <sheetViews>
    <sheetView showGridLines="0" topLeftCell="E35" zoomScale="85" zoomScaleNormal="85" zoomScaleSheetLayoutView="100" zoomScalePageLayoutView="200" workbookViewId="0">
      <selection activeCell="E46" sqref="E46"/>
    </sheetView>
  </sheetViews>
  <sheetFormatPr defaultColWidth="8.625" defaultRowHeight="15" customHeight="1"/>
  <cols>
    <col min="1" max="2" width="6.5" style="40" customWidth="1"/>
    <col min="3" max="3" width="30.375" customWidth="1"/>
    <col min="4" max="5" width="62" customWidth="1"/>
    <col min="6" max="6" width="8.375" style="243" customWidth="1"/>
    <col min="7" max="14" width="8.625" style="243"/>
    <col min="15" max="28" width="8.625" style="40"/>
  </cols>
  <sheetData>
    <row r="1" spans="1:28" ht="14.25" customHeight="1">
      <c r="A1" s="356"/>
      <c r="B1" s="356"/>
    </row>
    <row r="2" spans="1:28" ht="14.25" customHeight="1">
      <c r="A2" s="356"/>
      <c r="B2" s="356"/>
    </row>
    <row r="3" spans="1:28" ht="14.25" customHeight="1">
      <c r="A3" s="356"/>
      <c r="B3" s="356"/>
    </row>
    <row r="4" spans="1:28" ht="14.25" customHeight="1">
      <c r="A4" s="356"/>
      <c r="B4" s="356"/>
      <c r="G4"/>
      <c r="H4"/>
      <c r="I4" s="33"/>
    </row>
    <row r="5" spans="1:28" s="4" customFormat="1" ht="21" customHeight="1">
      <c r="A5" s="357"/>
      <c r="B5" s="5" t="s">
        <v>1104</v>
      </c>
      <c r="E5" s="244"/>
      <c r="F5" s="243"/>
      <c r="G5"/>
      <c r="H5"/>
      <c r="I5" s="22"/>
      <c r="J5" s="243"/>
      <c r="K5" s="243"/>
      <c r="L5" s="243"/>
      <c r="M5" s="243"/>
      <c r="N5" s="243"/>
      <c r="O5" s="41"/>
      <c r="P5" s="41"/>
      <c r="Q5" s="41"/>
      <c r="R5" s="41"/>
      <c r="S5" s="41"/>
      <c r="T5" s="41"/>
      <c r="U5" s="41"/>
      <c r="V5" s="41"/>
      <c r="W5" s="41"/>
      <c r="X5" s="41"/>
      <c r="Y5" s="41"/>
      <c r="Z5" s="41"/>
      <c r="AA5" s="41"/>
      <c r="AB5" s="41"/>
    </row>
    <row r="6" spans="1:28" s="244" customFormat="1" ht="15" customHeight="1">
      <c r="A6" s="365"/>
      <c r="B6" s="244" t="s">
        <v>936</v>
      </c>
      <c r="F6" s="243"/>
      <c r="G6"/>
      <c r="H6"/>
      <c r="I6"/>
      <c r="J6" s="243"/>
      <c r="K6" s="243"/>
      <c r="L6" s="243"/>
      <c r="M6" s="243"/>
      <c r="N6" s="243"/>
      <c r="O6" s="245"/>
      <c r="P6" s="245"/>
      <c r="Q6" s="245"/>
      <c r="R6" s="245"/>
      <c r="S6" s="245"/>
      <c r="T6" s="245"/>
      <c r="U6" s="245"/>
      <c r="V6" s="245"/>
      <c r="W6" s="245"/>
      <c r="X6" s="245"/>
      <c r="Y6" s="245"/>
      <c r="Z6" s="245"/>
      <c r="AA6" s="245"/>
      <c r="AB6" s="245"/>
    </row>
    <row r="7" spans="1:28" ht="15" customHeight="1">
      <c r="A7" s="356"/>
      <c r="B7" s="356"/>
      <c r="G7"/>
      <c r="H7"/>
      <c r="I7"/>
    </row>
    <row r="8" spans="1:28" ht="15" customHeight="1">
      <c r="A8" s="356"/>
      <c r="B8" s="356"/>
    </row>
    <row r="9" spans="1:28" ht="15" customHeight="1">
      <c r="A9" s="356"/>
      <c r="B9" s="356"/>
    </row>
    <row r="10" spans="1:28" ht="15" customHeight="1">
      <c r="A10" s="356"/>
      <c r="B10" s="356"/>
      <c r="E10" s="42"/>
    </row>
    <row r="11" spans="1:28" ht="12.75" customHeight="1">
      <c r="A11" s="356"/>
      <c r="B11" s="356"/>
    </row>
    <row r="12" spans="1:28" ht="12.75" customHeight="1">
      <c r="A12" s="356"/>
      <c r="B12" s="356"/>
    </row>
    <row r="13" spans="1:28" ht="12.75" customHeight="1">
      <c r="A13" s="356"/>
      <c r="B13" s="356"/>
    </row>
    <row r="14" spans="1:28" ht="12.75" customHeight="1">
      <c r="A14" s="356"/>
      <c r="B14" s="356"/>
    </row>
    <row r="15" spans="1:28" ht="12.75" customHeight="1">
      <c r="A15" s="356"/>
      <c r="B15" s="356"/>
    </row>
    <row r="16" spans="1:28" ht="15" customHeight="1">
      <c r="A16" s="356"/>
      <c r="B16" s="42" t="s">
        <v>1105</v>
      </c>
      <c r="D16" s="42"/>
      <c r="E16" s="42"/>
    </row>
    <row r="17" spans="1:28" ht="15" customHeight="1">
      <c r="A17" s="356"/>
      <c r="B17" s="356"/>
    </row>
    <row r="18" spans="1:28" s="249" customFormat="1">
      <c r="A18" s="366"/>
      <c r="B18" s="662" t="s">
        <v>1106</v>
      </c>
      <c r="C18" s="804" t="s">
        <v>1107</v>
      </c>
      <c r="D18" s="246" t="s">
        <v>1108</v>
      </c>
      <c r="E18" s="805" t="s">
        <v>939</v>
      </c>
      <c r="F18" s="247"/>
      <c r="G18" s="243"/>
      <c r="H18" s="247"/>
      <c r="I18" s="247"/>
      <c r="J18" s="247"/>
      <c r="K18" s="247"/>
      <c r="L18" s="247"/>
      <c r="M18" s="247"/>
      <c r="N18" s="248"/>
      <c r="O18" s="248"/>
      <c r="P18" s="248"/>
      <c r="Q18" s="248"/>
      <c r="R18" s="248"/>
      <c r="S18" s="248"/>
      <c r="T18" s="248"/>
      <c r="U18" s="248"/>
      <c r="V18" s="248"/>
      <c r="W18" s="248"/>
      <c r="X18" s="248"/>
      <c r="Y18" s="248"/>
      <c r="Z18" s="248"/>
      <c r="AA18" s="248"/>
    </row>
    <row r="19" spans="1:28" s="3" customFormat="1" ht="14.25">
      <c r="A19" s="359"/>
      <c r="B19" s="657"/>
      <c r="C19" s="657" t="s">
        <v>1109</v>
      </c>
      <c r="D19" s="657"/>
      <c r="E19" s="658"/>
      <c r="F19" s="243"/>
      <c r="G19" s="243"/>
      <c r="H19" s="243"/>
      <c r="I19" s="243"/>
      <c r="J19" s="243"/>
      <c r="K19" s="243"/>
      <c r="L19" s="243"/>
      <c r="M19" s="243"/>
      <c r="N19" s="250"/>
      <c r="O19" s="250"/>
      <c r="P19" s="250"/>
      <c r="Q19" s="250"/>
      <c r="R19" s="250"/>
      <c r="S19" s="250"/>
      <c r="T19" s="250"/>
      <c r="U19" s="250"/>
      <c r="V19" s="250"/>
      <c r="W19" s="250"/>
      <c r="X19" s="250"/>
      <c r="Y19" s="250"/>
      <c r="Z19" s="250"/>
      <c r="AA19" s="250"/>
    </row>
    <row r="20" spans="1:28" ht="46.15" customHeight="1">
      <c r="A20" s="356"/>
      <c r="B20" s="1202" t="s">
        <v>1110</v>
      </c>
      <c r="C20" s="1208" t="s">
        <v>1111</v>
      </c>
      <c r="D20" s="787" t="s">
        <v>1112</v>
      </c>
      <c r="E20" s="691" t="s">
        <v>1716</v>
      </c>
      <c r="N20" s="40"/>
      <c r="AB20"/>
    </row>
    <row r="21" spans="1:28" ht="56.65" customHeight="1">
      <c r="A21" s="356"/>
      <c r="B21" s="1203"/>
      <c r="C21" s="1207"/>
      <c r="D21" s="257" t="s">
        <v>1113</v>
      </c>
      <c r="E21" s="691" t="s">
        <v>1716</v>
      </c>
      <c r="N21" s="40"/>
      <c r="AB21"/>
    </row>
    <row r="22" spans="1:28" s="3" customFormat="1" ht="14.25">
      <c r="A22" s="359"/>
      <c r="B22" s="657"/>
      <c r="C22" s="657" t="s">
        <v>1114</v>
      </c>
      <c r="D22" s="657"/>
      <c r="E22" s="658"/>
      <c r="F22" s="243"/>
      <c r="G22" s="243"/>
      <c r="H22" s="243"/>
      <c r="I22" s="243"/>
      <c r="J22" s="243"/>
      <c r="K22" s="243"/>
      <c r="L22" s="243"/>
      <c r="M22" s="243"/>
      <c r="N22" s="250"/>
      <c r="O22" s="250"/>
      <c r="P22" s="250"/>
      <c r="Q22" s="250"/>
      <c r="R22" s="250"/>
      <c r="S22" s="250"/>
      <c r="T22" s="250"/>
      <c r="U22" s="250"/>
      <c r="V22" s="250"/>
      <c r="W22" s="250"/>
      <c r="X22" s="250"/>
      <c r="Y22" s="250"/>
      <c r="Z22" s="250"/>
      <c r="AA22" s="250"/>
    </row>
    <row r="23" spans="1:28" ht="47.25" customHeight="1">
      <c r="A23" s="356"/>
      <c r="B23" s="1202" t="s">
        <v>1115</v>
      </c>
      <c r="C23" s="1202" t="s">
        <v>1116</v>
      </c>
      <c r="D23" s="787" t="s">
        <v>1117</v>
      </c>
      <c r="E23" s="651" t="s">
        <v>1739</v>
      </c>
      <c r="N23" s="40"/>
      <c r="AB23"/>
    </row>
    <row r="24" spans="1:28" ht="45" customHeight="1">
      <c r="A24" s="356"/>
      <c r="B24" s="1203"/>
      <c r="C24" s="1203"/>
      <c r="D24" s="787" t="s">
        <v>1118</v>
      </c>
      <c r="E24" s="651" t="s">
        <v>1718</v>
      </c>
      <c r="N24" s="40"/>
      <c r="AB24"/>
    </row>
    <row r="25" spans="1:28" ht="45" customHeight="1">
      <c r="A25" s="356"/>
      <c r="B25" s="1203"/>
      <c r="C25" s="1203"/>
      <c r="D25" s="787" t="s">
        <v>1119</v>
      </c>
      <c r="E25" s="651" t="s">
        <v>1717</v>
      </c>
      <c r="N25" s="40"/>
      <c r="AB25"/>
    </row>
    <row r="26" spans="1:28" ht="84.4" customHeight="1">
      <c r="A26" s="356"/>
      <c r="B26" s="1203"/>
      <c r="C26" s="1203"/>
      <c r="D26" s="787" t="s">
        <v>1660</v>
      </c>
      <c r="E26" s="651" t="s">
        <v>1728</v>
      </c>
      <c r="N26" s="40"/>
      <c r="AB26"/>
    </row>
    <row r="27" spans="1:28" ht="46.5" customHeight="1">
      <c r="A27" s="356"/>
      <c r="B27" s="1203"/>
      <c r="C27" s="1207"/>
      <c r="D27" s="787" t="s">
        <v>1121</v>
      </c>
      <c r="E27" s="953" t="s">
        <v>1717</v>
      </c>
      <c r="N27" s="40"/>
      <c r="AB27"/>
    </row>
    <row r="28" spans="1:28" s="3" customFormat="1" ht="14.25">
      <c r="A28" s="359"/>
      <c r="B28" s="657"/>
      <c r="C28" s="657" t="s">
        <v>1122</v>
      </c>
      <c r="D28" s="657"/>
      <c r="E28" s="658"/>
      <c r="F28" s="243"/>
      <c r="G28" s="243"/>
      <c r="H28" s="243"/>
      <c r="I28" s="243"/>
      <c r="J28" s="243"/>
      <c r="K28" s="243"/>
      <c r="L28" s="243"/>
      <c r="M28" s="243"/>
      <c r="N28" s="250"/>
      <c r="O28" s="250"/>
      <c r="P28" s="250"/>
      <c r="Q28" s="250"/>
      <c r="R28" s="250"/>
      <c r="S28" s="250"/>
      <c r="T28" s="250"/>
      <c r="U28" s="250"/>
      <c r="V28" s="250"/>
      <c r="W28" s="250"/>
      <c r="X28" s="250"/>
      <c r="Y28" s="250"/>
      <c r="Z28" s="250"/>
      <c r="AA28" s="250"/>
    </row>
    <row r="29" spans="1:28" ht="26.25" customHeight="1">
      <c r="A29" s="356"/>
      <c r="B29" s="1202" t="s">
        <v>1123</v>
      </c>
      <c r="C29" s="1202" t="s">
        <v>1124</v>
      </c>
      <c r="D29" s="257" t="s">
        <v>1125</v>
      </c>
      <c r="E29" s="954" t="s">
        <v>1721</v>
      </c>
      <c r="N29" s="40"/>
      <c r="AB29"/>
    </row>
    <row r="30" spans="1:28" ht="24">
      <c r="A30" s="356"/>
      <c r="B30" s="1203"/>
      <c r="C30" s="1203"/>
      <c r="D30" s="257" t="s">
        <v>1720</v>
      </c>
      <c r="E30" s="955" t="s">
        <v>1721</v>
      </c>
      <c r="N30" s="40"/>
      <c r="AB30"/>
    </row>
    <row r="31" spans="1:28" ht="99" customHeight="1">
      <c r="A31" s="356"/>
      <c r="B31" s="1203"/>
      <c r="C31" s="1207"/>
      <c r="D31" s="257" t="s">
        <v>1719</v>
      </c>
      <c r="E31" s="955" t="s">
        <v>1721</v>
      </c>
      <c r="N31" s="40"/>
      <c r="AB31"/>
    </row>
    <row r="32" spans="1:28" s="3" customFormat="1" ht="14.25">
      <c r="A32" s="359"/>
      <c r="B32" s="657"/>
      <c r="C32" s="657" t="s">
        <v>1126</v>
      </c>
      <c r="D32" s="657"/>
      <c r="E32" s="658"/>
      <c r="F32" s="243"/>
      <c r="G32" s="243"/>
      <c r="H32" s="243"/>
      <c r="I32" s="243"/>
      <c r="J32" s="243"/>
      <c r="K32" s="243"/>
      <c r="L32" s="243"/>
      <c r="M32" s="243"/>
      <c r="N32" s="250"/>
      <c r="O32" s="250"/>
      <c r="P32" s="250"/>
      <c r="Q32" s="250"/>
      <c r="R32" s="250"/>
      <c r="S32" s="250"/>
      <c r="T32" s="250"/>
      <c r="U32" s="250"/>
      <c r="V32" s="250"/>
      <c r="W32" s="250"/>
      <c r="X32" s="250"/>
      <c r="Y32" s="250"/>
      <c r="Z32" s="250"/>
      <c r="AA32" s="250"/>
    </row>
    <row r="33" spans="1:28" ht="30.75" customHeight="1">
      <c r="A33" s="356"/>
      <c r="B33" s="1202" t="s">
        <v>1127</v>
      </c>
      <c r="C33" s="1202" t="s">
        <v>1128</v>
      </c>
      <c r="D33" s="257" t="s">
        <v>1129</v>
      </c>
      <c r="E33" s="1212" t="s">
        <v>1737</v>
      </c>
      <c r="N33" s="40"/>
      <c r="AB33"/>
    </row>
    <row r="34" spans="1:28" ht="102" customHeight="1">
      <c r="A34" s="356"/>
      <c r="B34" s="1207"/>
      <c r="C34" s="1207"/>
      <c r="D34" s="257" t="s">
        <v>1722</v>
      </c>
      <c r="E34" s="1213"/>
      <c r="N34" s="40"/>
      <c r="AB34"/>
    </row>
    <row r="35" spans="1:28" ht="15" customHeight="1">
      <c r="A35" s="356"/>
      <c r="B35" s="356"/>
      <c r="C35" s="251"/>
      <c r="D35" s="252"/>
      <c r="E35" s="252"/>
    </row>
    <row r="36" spans="1:28" ht="15" customHeight="1">
      <c r="A36" s="356"/>
      <c r="B36" s="42" t="s">
        <v>1130</v>
      </c>
      <c r="D36" s="251"/>
      <c r="E36" s="251"/>
    </row>
    <row r="37" spans="1:28" ht="15" customHeight="1">
      <c r="A37" s="356"/>
      <c r="B37" s="356"/>
      <c r="C37" s="251"/>
      <c r="D37" s="251"/>
      <c r="E37" s="251"/>
    </row>
    <row r="38" spans="1:28" ht="15" customHeight="1">
      <c r="A38" s="356"/>
      <c r="B38" s="662" t="s">
        <v>1106</v>
      </c>
      <c r="C38" s="246" t="s">
        <v>1107</v>
      </c>
      <c r="D38" s="246" t="s">
        <v>1108</v>
      </c>
      <c r="E38" s="246" t="s">
        <v>939</v>
      </c>
    </row>
    <row r="39" spans="1:28" s="249" customFormat="1">
      <c r="A39" s="366"/>
      <c r="B39" s="657"/>
      <c r="C39" s="657" t="s">
        <v>1109</v>
      </c>
      <c r="D39" s="657"/>
      <c r="E39" s="658"/>
      <c r="F39" s="247"/>
      <c r="G39" s="247"/>
      <c r="H39" s="247"/>
      <c r="I39" s="247"/>
      <c r="J39" s="247"/>
      <c r="K39" s="247"/>
      <c r="L39" s="247"/>
      <c r="M39" s="247"/>
      <c r="N39" s="248"/>
      <c r="O39" s="248"/>
      <c r="P39" s="248"/>
      <c r="Q39" s="248"/>
      <c r="R39" s="248"/>
      <c r="S39" s="248"/>
      <c r="T39" s="248"/>
      <c r="U39" s="248"/>
      <c r="V39" s="248"/>
      <c r="W39" s="248"/>
      <c r="X39" s="248"/>
      <c r="Y39" s="248"/>
      <c r="Z39" s="248"/>
      <c r="AA39" s="248"/>
    </row>
    <row r="40" spans="1:28" s="3" customFormat="1" ht="54" customHeight="1">
      <c r="A40" s="359"/>
      <c r="B40" s="1202" t="s">
        <v>1131</v>
      </c>
      <c r="C40" s="1214" t="s">
        <v>1132</v>
      </c>
      <c r="D40" s="257" t="s">
        <v>1133</v>
      </c>
      <c r="E40" s="691" t="s">
        <v>1723</v>
      </c>
      <c r="F40" s="243"/>
      <c r="G40" s="243"/>
      <c r="H40" s="243"/>
      <c r="I40" s="243"/>
      <c r="J40" s="243"/>
      <c r="K40" s="243"/>
      <c r="L40" s="243"/>
      <c r="M40" s="243"/>
      <c r="N40" s="250"/>
      <c r="O40" s="250"/>
      <c r="P40" s="250"/>
      <c r="Q40" s="250"/>
      <c r="R40" s="250"/>
      <c r="S40" s="250"/>
      <c r="T40" s="250"/>
      <c r="U40" s="250"/>
      <c r="V40" s="250"/>
      <c r="W40" s="250"/>
      <c r="X40" s="250"/>
      <c r="Y40" s="250"/>
      <c r="Z40" s="250"/>
      <c r="AA40" s="250"/>
    </row>
    <row r="41" spans="1:28" ht="46.5" customHeight="1">
      <c r="A41" s="356"/>
      <c r="B41" s="1203"/>
      <c r="C41" s="1215"/>
      <c r="D41" s="257" t="s">
        <v>1134</v>
      </c>
      <c r="E41" s="691" t="s">
        <v>1723</v>
      </c>
      <c r="N41" s="40"/>
      <c r="AB41"/>
    </row>
    <row r="42" spans="1:28" s="249" customFormat="1">
      <c r="A42" s="366"/>
      <c r="B42" s="657"/>
      <c r="C42" s="657" t="s">
        <v>1114</v>
      </c>
      <c r="D42" s="657"/>
      <c r="E42" s="658"/>
      <c r="F42" s="247"/>
      <c r="G42" s="247"/>
      <c r="H42" s="247"/>
      <c r="I42" s="247"/>
      <c r="J42" s="247"/>
      <c r="K42" s="247"/>
      <c r="L42" s="247"/>
      <c r="M42" s="247"/>
      <c r="N42" s="248"/>
      <c r="O42" s="248"/>
      <c r="P42" s="248"/>
      <c r="Q42" s="248"/>
      <c r="R42" s="248"/>
      <c r="S42" s="248"/>
      <c r="T42" s="248"/>
      <c r="U42" s="248"/>
      <c r="V42" s="248"/>
      <c r="W42" s="248"/>
      <c r="X42" s="248"/>
      <c r="Y42" s="248"/>
      <c r="Z42" s="248"/>
      <c r="AA42" s="248"/>
    </row>
    <row r="43" spans="1:28" ht="32.25" customHeight="1">
      <c r="A43" s="356"/>
      <c r="B43" s="1202" t="s">
        <v>1135</v>
      </c>
      <c r="C43" s="1202" t="s">
        <v>1136</v>
      </c>
      <c r="D43" s="787" t="s">
        <v>1137</v>
      </c>
      <c r="E43" s="954" t="s">
        <v>1724</v>
      </c>
      <c r="N43" s="40"/>
      <c r="AB43"/>
    </row>
    <row r="44" spans="1:28" ht="30.75" customHeight="1">
      <c r="A44" s="356"/>
      <c r="B44" s="1203"/>
      <c r="C44" s="1203"/>
      <c r="D44" s="787" t="s">
        <v>1138</v>
      </c>
      <c r="E44" s="955" t="s">
        <v>1725</v>
      </c>
      <c r="N44" s="40"/>
      <c r="AB44"/>
    </row>
    <row r="45" spans="1:28" s="3" customFormat="1" ht="42" customHeight="1">
      <c r="A45" s="359"/>
      <c r="B45" s="1203"/>
      <c r="C45" s="1203"/>
      <c r="D45" s="787" t="s">
        <v>1139</v>
      </c>
      <c r="E45" s="955" t="s">
        <v>1726</v>
      </c>
      <c r="F45" s="243"/>
      <c r="G45" s="243"/>
      <c r="H45" s="243"/>
      <c r="I45" s="243"/>
      <c r="J45" s="243"/>
      <c r="K45" s="243"/>
      <c r="L45" s="243"/>
      <c r="M45" s="243"/>
      <c r="N45" s="250"/>
      <c r="O45" s="250"/>
      <c r="P45" s="250"/>
      <c r="Q45" s="250"/>
      <c r="R45" s="250"/>
      <c r="S45" s="250"/>
      <c r="T45" s="250"/>
      <c r="U45" s="250"/>
      <c r="V45" s="250"/>
      <c r="W45" s="250"/>
      <c r="X45" s="250"/>
      <c r="Y45" s="250"/>
      <c r="Z45" s="250"/>
      <c r="AA45" s="250"/>
    </row>
    <row r="46" spans="1:28" ht="102.75" customHeight="1">
      <c r="A46" s="356"/>
      <c r="B46" s="1203"/>
      <c r="C46" s="1203"/>
      <c r="D46" s="787" t="s">
        <v>1659</v>
      </c>
      <c r="E46" s="955" t="s">
        <v>1727</v>
      </c>
      <c r="N46" s="40"/>
      <c r="AB46"/>
    </row>
    <row r="47" spans="1:28" ht="69.75" customHeight="1">
      <c r="A47" s="356"/>
      <c r="B47" s="1203"/>
      <c r="C47" s="1207"/>
      <c r="D47" s="787" t="s">
        <v>1140</v>
      </c>
      <c r="E47" s="651" t="s">
        <v>1729</v>
      </c>
      <c r="N47" s="40"/>
      <c r="AB47"/>
    </row>
    <row r="48" spans="1:28" ht="14.25">
      <c r="A48" s="356"/>
      <c r="B48" s="657"/>
      <c r="C48" s="657" t="s">
        <v>1122</v>
      </c>
      <c r="D48" s="657"/>
      <c r="E48" s="658"/>
      <c r="N48" s="40"/>
      <c r="AB48"/>
    </row>
    <row r="49" spans="1:28" ht="32.25" customHeight="1">
      <c r="A49" s="356"/>
      <c r="B49" s="1202" t="s">
        <v>1141</v>
      </c>
      <c r="C49" s="1202" t="s">
        <v>1142</v>
      </c>
      <c r="D49" s="257" t="s">
        <v>1143</v>
      </c>
      <c r="E49" s="954" t="s">
        <v>1730</v>
      </c>
      <c r="N49" s="40"/>
      <c r="AB49"/>
    </row>
    <row r="50" spans="1:28" ht="36.75" customHeight="1">
      <c r="A50" s="356"/>
      <c r="B50" s="1203"/>
      <c r="C50" s="1203"/>
      <c r="D50" s="257" t="s">
        <v>1144</v>
      </c>
      <c r="E50" s="955" t="s">
        <v>1730</v>
      </c>
      <c r="N50" s="40"/>
      <c r="AB50"/>
    </row>
    <row r="51" spans="1:28" ht="42.75" customHeight="1">
      <c r="A51" s="356"/>
      <c r="B51" s="1207"/>
      <c r="C51" s="1207"/>
      <c r="D51" s="257" t="s">
        <v>1145</v>
      </c>
      <c r="E51" s="955" t="s">
        <v>1730</v>
      </c>
      <c r="N51" s="40"/>
      <c r="AB51"/>
    </row>
    <row r="52" spans="1:28" ht="14.25">
      <c r="A52" s="356"/>
      <c r="B52" s="657"/>
      <c r="C52" s="657" t="s">
        <v>1126</v>
      </c>
      <c r="D52" s="657"/>
      <c r="E52" s="658"/>
      <c r="N52" s="40"/>
      <c r="AB52"/>
    </row>
    <row r="53" spans="1:28" ht="27.75" customHeight="1">
      <c r="A53" s="356"/>
      <c r="B53" s="1202" t="s">
        <v>1146</v>
      </c>
      <c r="C53" s="1204" t="s">
        <v>1147</v>
      </c>
      <c r="D53" s="257" t="s">
        <v>1148</v>
      </c>
      <c r="E53" s="651" t="s">
        <v>1731</v>
      </c>
      <c r="N53" s="40"/>
      <c r="AB53"/>
    </row>
    <row r="54" spans="1:28" ht="25.15" customHeight="1">
      <c r="A54" s="356"/>
      <c r="B54" s="1203"/>
      <c r="C54" s="1205"/>
      <c r="D54" s="257" t="s">
        <v>1149</v>
      </c>
      <c r="E54" s="651" t="s">
        <v>1150</v>
      </c>
      <c r="N54" s="40"/>
      <c r="AB54"/>
    </row>
    <row r="55" spans="1:28" ht="59.25" customHeight="1">
      <c r="A55" s="356"/>
      <c r="B55" s="1207"/>
      <c r="C55" s="1206"/>
      <c r="D55" s="257" t="s">
        <v>1738</v>
      </c>
      <c r="E55" s="651" t="s">
        <v>1732</v>
      </c>
      <c r="N55" s="40"/>
      <c r="AB55"/>
    </row>
    <row r="56" spans="1:28" ht="16.899999999999999" customHeight="1">
      <c r="A56" s="356"/>
      <c r="C56" s="40"/>
      <c r="D56" s="40"/>
      <c r="E56" s="40"/>
      <c r="N56" s="40"/>
      <c r="AB56"/>
    </row>
    <row r="57" spans="1:28" ht="16.899999999999999" customHeight="1">
      <c r="A57" s="356"/>
      <c r="C57" s="40"/>
      <c r="D57" s="40"/>
      <c r="E57" s="40"/>
      <c r="N57" s="40"/>
      <c r="AB57"/>
    </row>
    <row r="58" spans="1:28" ht="16.899999999999999" customHeight="1">
      <c r="A58" s="356"/>
      <c r="B58" s="861" t="s">
        <v>1151</v>
      </c>
      <c r="D58" s="251"/>
      <c r="E58" s="251"/>
    </row>
    <row r="59" spans="1:28" ht="2.65" customHeight="1">
      <c r="A59" s="356"/>
      <c r="C59" s="40"/>
      <c r="D59" s="40"/>
      <c r="E59" s="40"/>
      <c r="N59" s="40"/>
      <c r="AB59"/>
    </row>
    <row r="60" spans="1:28" ht="2.65" customHeight="1">
      <c r="A60" s="356"/>
      <c r="C60" s="40"/>
      <c r="D60" s="40"/>
      <c r="E60" s="40"/>
      <c r="N60" s="40"/>
      <c r="AB60"/>
    </row>
    <row r="61" spans="1:28" s="256" customFormat="1" ht="25.5" customHeight="1">
      <c r="A61" s="367"/>
      <c r="B61" s="253"/>
      <c r="C61" s="254" t="s">
        <v>1152</v>
      </c>
      <c r="D61" s="254" t="s">
        <v>1153</v>
      </c>
      <c r="E61" s="254" t="s">
        <v>939</v>
      </c>
      <c r="F61" s="247"/>
      <c r="G61" s="255"/>
      <c r="H61" s="255"/>
      <c r="I61" s="255"/>
      <c r="J61" s="255"/>
      <c r="K61" s="255"/>
    </row>
    <row r="62" spans="1:28" ht="60.75" customHeight="1">
      <c r="A62" s="356"/>
      <c r="B62" s="1209"/>
      <c r="C62" s="257" t="s">
        <v>1154</v>
      </c>
      <c r="D62" s="257" t="s">
        <v>1155</v>
      </c>
      <c r="E62" s="257" t="s">
        <v>1156</v>
      </c>
      <c r="G62" s="40"/>
      <c r="H62" s="40"/>
      <c r="I62" s="40"/>
      <c r="J62" s="40"/>
      <c r="K62" s="40"/>
      <c r="L62"/>
      <c r="M62"/>
      <c r="N62"/>
      <c r="O62"/>
      <c r="P62"/>
      <c r="Q62"/>
      <c r="R62"/>
      <c r="S62"/>
      <c r="T62"/>
      <c r="U62"/>
      <c r="V62"/>
      <c r="W62"/>
      <c r="X62"/>
      <c r="Y62"/>
      <c r="Z62"/>
      <c r="AA62"/>
      <c r="AB62"/>
    </row>
    <row r="63" spans="1:28" ht="54.75" customHeight="1">
      <c r="A63" s="356"/>
      <c r="B63" s="1210"/>
      <c r="C63" s="257" t="s">
        <v>1157</v>
      </c>
      <c r="D63" s="257" t="s">
        <v>1158</v>
      </c>
      <c r="E63" s="649" t="s">
        <v>1740</v>
      </c>
      <c r="G63" s="40"/>
      <c r="H63" s="40"/>
      <c r="I63" s="40"/>
      <c r="J63" s="40"/>
      <c r="K63" s="40"/>
      <c r="L63"/>
      <c r="M63"/>
      <c r="N63"/>
      <c r="O63"/>
      <c r="P63"/>
      <c r="Q63"/>
      <c r="R63"/>
      <c r="S63"/>
      <c r="T63"/>
      <c r="U63"/>
      <c r="V63"/>
      <c r="W63"/>
      <c r="X63"/>
      <c r="Y63"/>
      <c r="Z63"/>
      <c r="AA63"/>
      <c r="AB63"/>
    </row>
    <row r="64" spans="1:28" ht="51" customHeight="1">
      <c r="A64" s="356"/>
      <c r="B64" s="1210"/>
      <c r="C64" s="257" t="s">
        <v>1159</v>
      </c>
      <c r="D64" s="257" t="s">
        <v>1158</v>
      </c>
      <c r="E64" s="257" t="s">
        <v>1741</v>
      </c>
      <c r="G64" s="40"/>
      <c r="H64" s="40"/>
      <c r="I64" s="40"/>
      <c r="J64" s="40"/>
      <c r="K64" s="40"/>
      <c r="L64"/>
      <c r="M64"/>
      <c r="N64"/>
      <c r="O64"/>
      <c r="P64"/>
      <c r="Q64"/>
      <c r="R64"/>
      <c r="S64"/>
      <c r="T64"/>
      <c r="U64"/>
      <c r="V64"/>
      <c r="W64"/>
      <c r="X64"/>
      <c r="Y64"/>
      <c r="Z64"/>
      <c r="AA64"/>
      <c r="AB64"/>
    </row>
    <row r="65" spans="1:28" ht="54" customHeight="1">
      <c r="A65" s="356"/>
      <c r="B65" s="1210"/>
      <c r="C65" s="257" t="s">
        <v>1160</v>
      </c>
      <c r="D65" s="257" t="s">
        <v>1158</v>
      </c>
      <c r="E65" s="257" t="s">
        <v>1733</v>
      </c>
      <c r="G65" s="40"/>
      <c r="H65" s="40"/>
      <c r="I65" s="40"/>
      <c r="J65" s="40"/>
      <c r="K65" s="40"/>
      <c r="L65"/>
      <c r="M65"/>
      <c r="N65"/>
      <c r="O65"/>
      <c r="P65"/>
      <c r="Q65"/>
      <c r="R65"/>
      <c r="S65"/>
      <c r="T65"/>
      <c r="U65"/>
      <c r="V65"/>
      <c r="W65"/>
      <c r="X65"/>
      <c r="Y65"/>
      <c r="Z65"/>
      <c r="AA65"/>
      <c r="AB65"/>
    </row>
    <row r="66" spans="1:28" ht="69" customHeight="1">
      <c r="A66" s="356"/>
      <c r="B66" s="1210"/>
      <c r="C66" s="257" t="s">
        <v>1161</v>
      </c>
      <c r="D66" s="257" t="s">
        <v>1162</v>
      </c>
      <c r="E66" s="257" t="s">
        <v>1734</v>
      </c>
      <c r="G66" s="40"/>
      <c r="H66" s="40"/>
      <c r="I66" s="40"/>
      <c r="J66" s="40"/>
      <c r="K66" s="40"/>
      <c r="L66"/>
      <c r="M66"/>
      <c r="N66"/>
      <c r="O66"/>
      <c r="P66"/>
      <c r="Q66"/>
      <c r="R66"/>
      <c r="S66"/>
      <c r="T66"/>
      <c r="U66"/>
      <c r="V66"/>
      <c r="W66"/>
      <c r="X66"/>
      <c r="Y66"/>
      <c r="Z66"/>
      <c r="AA66"/>
      <c r="AB66"/>
    </row>
    <row r="67" spans="1:28" ht="48.75" customHeight="1">
      <c r="A67" s="356"/>
      <c r="B67" s="1210"/>
      <c r="C67" s="257" t="s">
        <v>1163</v>
      </c>
      <c r="D67" s="257" t="s">
        <v>1164</v>
      </c>
      <c r="E67" s="257" t="s">
        <v>1799</v>
      </c>
      <c r="G67" s="40"/>
      <c r="H67" s="40"/>
      <c r="I67" s="40"/>
      <c r="J67" s="40"/>
      <c r="K67" s="40"/>
      <c r="L67"/>
      <c r="M67"/>
      <c r="N67"/>
      <c r="O67"/>
      <c r="P67"/>
      <c r="Q67"/>
      <c r="R67"/>
      <c r="S67"/>
      <c r="T67"/>
      <c r="U67"/>
      <c r="V67"/>
      <c r="W67"/>
      <c r="X67"/>
      <c r="Y67"/>
      <c r="Z67"/>
      <c r="AA67"/>
      <c r="AB67"/>
    </row>
    <row r="68" spans="1:28" s="40" customFormat="1" ht="51" customHeight="1">
      <c r="A68" s="356"/>
      <c r="B68" s="1211"/>
      <c r="C68" s="257" t="s">
        <v>1165</v>
      </c>
      <c r="D68" s="257" t="s">
        <v>1166</v>
      </c>
      <c r="E68" s="257" t="s">
        <v>1167</v>
      </c>
      <c r="F68" s="243"/>
    </row>
    <row r="69" spans="1:28" s="40" customFormat="1" ht="15" customHeight="1">
      <c r="F69" s="243"/>
      <c r="G69" s="243"/>
      <c r="H69" s="243"/>
      <c r="I69" s="243"/>
      <c r="J69" s="243"/>
      <c r="K69" s="243"/>
      <c r="L69" s="243"/>
      <c r="M69" s="243"/>
      <c r="N69" s="243"/>
    </row>
    <row r="70" spans="1:28" s="40" customFormat="1" ht="15" customHeight="1">
      <c r="F70" s="243"/>
      <c r="G70" s="243"/>
      <c r="H70" s="243"/>
      <c r="I70" s="243"/>
      <c r="J70" s="243"/>
      <c r="K70" s="243"/>
      <c r="L70" s="243"/>
      <c r="M70" s="243"/>
      <c r="N70" s="243"/>
    </row>
    <row r="71" spans="1:28" s="40" customFormat="1" ht="15" customHeight="1">
      <c r="F71" s="243"/>
      <c r="G71" s="243"/>
      <c r="H71" s="243"/>
      <c r="I71" s="243"/>
      <c r="J71" s="243"/>
      <c r="K71" s="243"/>
      <c r="L71" s="243"/>
      <c r="M71" s="243"/>
      <c r="N71" s="243"/>
    </row>
    <row r="72" spans="1:28" s="40" customFormat="1" ht="15" customHeight="1">
      <c r="F72" s="243"/>
      <c r="G72" s="243"/>
      <c r="H72" s="243"/>
      <c r="I72" s="243"/>
      <c r="J72" s="243"/>
      <c r="K72" s="243"/>
      <c r="L72" s="243"/>
      <c r="M72" s="243"/>
      <c r="N72" s="243"/>
    </row>
    <row r="73" spans="1:28" s="40" customFormat="1" ht="15" customHeight="1">
      <c r="F73" s="243"/>
      <c r="G73" s="243"/>
      <c r="H73" s="243"/>
      <c r="I73" s="243"/>
      <c r="J73" s="243"/>
      <c r="K73" s="243"/>
      <c r="L73" s="243"/>
      <c r="M73" s="243"/>
      <c r="N73" s="243"/>
    </row>
    <row r="74" spans="1:28" s="40" customFormat="1" ht="15" customHeight="1">
      <c r="F74" s="243"/>
      <c r="G74" s="243"/>
      <c r="H74" s="243"/>
      <c r="I74" s="243"/>
      <c r="J74" s="243"/>
      <c r="K74" s="243"/>
      <c r="L74" s="243"/>
      <c r="M74" s="243"/>
      <c r="N74" s="243"/>
    </row>
    <row r="75" spans="1:28" s="40" customFormat="1" ht="15" customHeight="1">
      <c r="F75" s="243"/>
      <c r="G75" s="243"/>
      <c r="H75" s="243"/>
      <c r="I75" s="243"/>
      <c r="J75" s="243"/>
      <c r="K75" s="243"/>
      <c r="L75" s="243"/>
      <c r="M75" s="243"/>
      <c r="N75" s="243"/>
    </row>
    <row r="76" spans="1:28" s="40" customFormat="1" ht="15" customHeight="1">
      <c r="F76" s="243"/>
      <c r="G76" s="243"/>
      <c r="H76" s="243"/>
      <c r="I76" s="243"/>
      <c r="J76" s="243"/>
      <c r="K76" s="243"/>
      <c r="L76" s="243"/>
      <c r="M76" s="243"/>
      <c r="N76" s="243"/>
    </row>
    <row r="77" spans="1:28" s="40" customFormat="1" ht="15" customHeight="1">
      <c r="F77" s="243"/>
      <c r="G77" s="243"/>
      <c r="H77" s="243"/>
      <c r="I77" s="243"/>
      <c r="J77" s="243"/>
      <c r="K77" s="243"/>
      <c r="L77" s="243"/>
      <c r="M77" s="243"/>
      <c r="N77" s="243"/>
    </row>
    <row r="78" spans="1:28" s="40" customFormat="1" ht="15" customHeight="1">
      <c r="F78" s="243"/>
      <c r="G78" s="243"/>
      <c r="H78" s="243"/>
      <c r="I78" s="243"/>
      <c r="J78" s="243"/>
      <c r="K78" s="243"/>
      <c r="L78" s="243"/>
      <c r="M78" s="243"/>
      <c r="N78" s="243"/>
    </row>
    <row r="79" spans="1:28" s="40" customFormat="1" ht="15" customHeight="1">
      <c r="F79" s="243"/>
      <c r="G79" s="243"/>
      <c r="H79" s="243"/>
      <c r="I79" s="243"/>
      <c r="J79" s="243"/>
      <c r="K79" s="243"/>
      <c r="L79" s="243"/>
      <c r="M79" s="243"/>
      <c r="N79" s="243"/>
    </row>
    <row r="80" spans="1:28" s="40" customFormat="1" ht="15" customHeight="1">
      <c r="C80"/>
      <c r="D80"/>
      <c r="E80"/>
      <c r="F80" s="243"/>
      <c r="G80" s="243"/>
      <c r="H80" s="243"/>
      <c r="I80" s="243"/>
      <c r="J80" s="243"/>
      <c r="K80" s="243"/>
      <c r="L80" s="243"/>
      <c r="M80" s="243"/>
      <c r="N80" s="243"/>
    </row>
    <row r="81" spans="3:14" s="40" customFormat="1" ht="15" customHeight="1">
      <c r="C81"/>
      <c r="D81"/>
      <c r="E81"/>
      <c r="F81" s="243"/>
      <c r="G81" s="243"/>
      <c r="H81" s="243"/>
      <c r="I81" s="243"/>
      <c r="J81" s="243"/>
      <c r="K81" s="243"/>
      <c r="L81" s="243"/>
      <c r="M81" s="243"/>
      <c r="N81" s="243"/>
    </row>
    <row r="82" spans="3:14" s="40" customFormat="1" ht="15" customHeight="1">
      <c r="C82"/>
      <c r="D82"/>
      <c r="E82"/>
      <c r="F82" s="243"/>
      <c r="G82" s="243"/>
      <c r="H82" s="243"/>
      <c r="I82" s="243"/>
      <c r="J82" s="243"/>
      <c r="K82" s="243"/>
      <c r="L82" s="243"/>
      <c r="M82" s="243"/>
      <c r="N82" s="243"/>
    </row>
    <row r="83" spans="3:14" s="40" customFormat="1" ht="15" customHeight="1">
      <c r="C83"/>
      <c r="D83"/>
      <c r="E83"/>
      <c r="F83" s="243"/>
      <c r="G83" s="243"/>
      <c r="H83" s="243"/>
      <c r="I83" s="243"/>
      <c r="J83" s="243"/>
      <c r="K83" s="243"/>
      <c r="L83" s="243"/>
      <c r="M83" s="243"/>
      <c r="N83" s="243"/>
    </row>
    <row r="84" spans="3:14" s="40" customFormat="1" ht="15" customHeight="1">
      <c r="C84"/>
      <c r="D84"/>
      <c r="E84"/>
      <c r="F84" s="243"/>
      <c r="G84" s="243"/>
      <c r="H84" s="243"/>
      <c r="I84" s="243"/>
      <c r="J84" s="243"/>
      <c r="K84" s="243"/>
      <c r="L84" s="243"/>
      <c r="M84" s="243"/>
      <c r="N84" s="243"/>
    </row>
    <row r="85" spans="3:14" s="40" customFormat="1" ht="15" customHeight="1">
      <c r="C85"/>
      <c r="D85"/>
      <c r="E85"/>
      <c r="F85" s="243"/>
      <c r="G85" s="243"/>
      <c r="H85" s="243"/>
      <c r="I85" s="243"/>
      <c r="J85" s="243"/>
      <c r="K85" s="243"/>
      <c r="L85" s="243"/>
      <c r="M85" s="243"/>
      <c r="N85" s="243"/>
    </row>
    <row r="86" spans="3:14" s="40" customFormat="1" ht="15" customHeight="1">
      <c r="C86"/>
      <c r="D86"/>
      <c r="E86"/>
      <c r="F86" s="243"/>
      <c r="G86" s="243"/>
      <c r="H86" s="243"/>
      <c r="I86" s="243"/>
      <c r="J86" s="243"/>
      <c r="K86" s="243"/>
      <c r="L86" s="243"/>
      <c r="M86" s="243"/>
      <c r="N86" s="243"/>
    </row>
    <row r="87" spans="3:14" s="40" customFormat="1" ht="15" customHeight="1">
      <c r="C87"/>
      <c r="D87"/>
      <c r="E87"/>
      <c r="F87" s="243"/>
      <c r="G87" s="243"/>
      <c r="H87" s="243"/>
      <c r="I87" s="243"/>
      <c r="J87" s="243"/>
      <c r="K87" s="243"/>
      <c r="L87" s="243"/>
      <c r="M87" s="243"/>
      <c r="N87" s="243"/>
    </row>
    <row r="88" spans="3:14" s="40" customFormat="1" ht="15" customHeight="1">
      <c r="C88"/>
      <c r="D88"/>
      <c r="E88"/>
      <c r="F88" s="243"/>
      <c r="G88" s="243"/>
      <c r="H88" s="243"/>
      <c r="I88" s="243"/>
      <c r="J88" s="243"/>
      <c r="K88" s="243"/>
      <c r="L88" s="243"/>
      <c r="M88" s="243"/>
      <c r="N88" s="243"/>
    </row>
    <row r="89" spans="3:14" s="40" customFormat="1" ht="15" customHeight="1">
      <c r="C89"/>
      <c r="D89"/>
      <c r="E89"/>
      <c r="F89" s="243"/>
      <c r="G89" s="243"/>
      <c r="H89" s="243"/>
      <c r="I89" s="243"/>
      <c r="J89" s="243"/>
      <c r="K89" s="243"/>
      <c r="L89" s="243"/>
      <c r="M89" s="243"/>
      <c r="N89" s="243"/>
    </row>
    <row r="90" spans="3:14" s="40" customFormat="1" ht="15" customHeight="1">
      <c r="C90"/>
      <c r="D90"/>
      <c r="E90"/>
      <c r="F90" s="243"/>
      <c r="G90" s="243"/>
      <c r="H90" s="243"/>
      <c r="I90" s="243"/>
      <c r="J90" s="243"/>
      <c r="K90" s="243"/>
      <c r="L90" s="243"/>
      <c r="M90" s="243"/>
      <c r="N90" s="243"/>
    </row>
    <row r="91" spans="3:14" s="40" customFormat="1" ht="15" customHeight="1">
      <c r="C91"/>
      <c r="D91"/>
      <c r="E91"/>
      <c r="F91" s="243"/>
      <c r="G91" s="243"/>
      <c r="H91" s="243"/>
      <c r="I91" s="243"/>
      <c r="J91" s="243"/>
      <c r="K91" s="243"/>
      <c r="L91" s="243"/>
      <c r="M91" s="243"/>
      <c r="N91" s="243"/>
    </row>
    <row r="92" spans="3:14" s="40" customFormat="1" ht="15" customHeight="1">
      <c r="C92"/>
      <c r="D92"/>
      <c r="E92"/>
      <c r="F92" s="243"/>
      <c r="G92" s="243"/>
      <c r="H92" s="243"/>
      <c r="I92" s="243"/>
      <c r="J92" s="243"/>
      <c r="K92" s="243"/>
      <c r="L92" s="243"/>
      <c r="M92" s="243"/>
      <c r="N92" s="243"/>
    </row>
    <row r="93" spans="3:14" s="40" customFormat="1" ht="15" customHeight="1">
      <c r="C93"/>
      <c r="D93"/>
      <c r="E93"/>
      <c r="F93" s="243"/>
      <c r="G93" s="243"/>
      <c r="H93" s="243"/>
      <c r="I93" s="243"/>
      <c r="J93" s="243"/>
      <c r="K93" s="243"/>
      <c r="L93" s="243"/>
      <c r="M93" s="243"/>
      <c r="N93" s="243"/>
    </row>
    <row r="94" spans="3:14" s="40" customFormat="1" ht="15" customHeight="1">
      <c r="C94"/>
      <c r="D94"/>
      <c r="E94"/>
      <c r="F94" s="243"/>
      <c r="G94" s="243"/>
      <c r="H94" s="243"/>
      <c r="I94" s="243"/>
      <c r="J94" s="243"/>
      <c r="K94" s="243"/>
      <c r="L94" s="243"/>
      <c r="M94" s="243"/>
      <c r="N94" s="243"/>
    </row>
    <row r="95" spans="3:14" s="40" customFormat="1" ht="15" customHeight="1">
      <c r="C95"/>
      <c r="D95"/>
      <c r="E95"/>
      <c r="F95" s="243"/>
      <c r="G95" s="243"/>
      <c r="H95" s="243"/>
      <c r="I95" s="243"/>
      <c r="J95" s="243"/>
      <c r="K95" s="243"/>
      <c r="L95" s="243"/>
      <c r="M95" s="243"/>
      <c r="N95" s="243"/>
    </row>
    <row r="96" spans="3:14" s="40" customFormat="1" ht="15" customHeight="1">
      <c r="C96"/>
      <c r="D96"/>
      <c r="E96"/>
      <c r="F96" s="243"/>
      <c r="G96" s="243"/>
      <c r="H96" s="243"/>
      <c r="I96" s="243"/>
      <c r="J96" s="243"/>
      <c r="K96" s="243"/>
      <c r="L96" s="243"/>
      <c r="M96" s="243"/>
      <c r="N96" s="243"/>
    </row>
    <row r="97" spans="3:14" s="40" customFormat="1" ht="15" customHeight="1">
      <c r="C97"/>
      <c r="D97"/>
      <c r="E97"/>
      <c r="F97" s="243"/>
      <c r="G97" s="243"/>
      <c r="H97" s="243"/>
      <c r="I97" s="243"/>
      <c r="J97" s="243"/>
      <c r="K97" s="243"/>
      <c r="L97" s="243"/>
      <c r="M97" s="243"/>
      <c r="N97" s="243"/>
    </row>
    <row r="98" spans="3:14" s="40" customFormat="1" ht="15" customHeight="1">
      <c r="C98"/>
      <c r="D98"/>
      <c r="E98"/>
      <c r="F98" s="243"/>
      <c r="G98" s="243"/>
      <c r="H98" s="243"/>
      <c r="I98" s="243"/>
      <c r="J98" s="243"/>
      <c r="K98" s="243"/>
      <c r="L98" s="243"/>
      <c r="M98" s="243"/>
      <c r="N98" s="243"/>
    </row>
    <row r="99" spans="3:14" s="40" customFormat="1" ht="15" customHeight="1">
      <c r="C99"/>
      <c r="D99"/>
      <c r="E99"/>
      <c r="F99" s="243"/>
      <c r="G99" s="243"/>
      <c r="H99" s="243"/>
      <c r="I99" s="243"/>
      <c r="J99" s="243"/>
      <c r="K99" s="243"/>
      <c r="L99" s="243"/>
      <c r="M99" s="243"/>
      <c r="N99" s="243"/>
    </row>
    <row r="100" spans="3:14" s="40" customFormat="1" ht="15" customHeight="1">
      <c r="C100"/>
      <c r="D100"/>
      <c r="E100"/>
      <c r="F100" s="243"/>
      <c r="G100" s="243"/>
      <c r="H100" s="243"/>
      <c r="I100" s="243"/>
      <c r="J100" s="243"/>
      <c r="K100" s="243"/>
      <c r="L100" s="243"/>
      <c r="M100" s="243"/>
      <c r="N100" s="243"/>
    </row>
    <row r="101" spans="3:14" s="40" customFormat="1" ht="15" customHeight="1">
      <c r="C101"/>
      <c r="D101"/>
      <c r="E101"/>
      <c r="F101" s="243"/>
      <c r="G101" s="243"/>
      <c r="H101" s="243"/>
      <c r="I101" s="243"/>
      <c r="J101" s="243"/>
      <c r="K101" s="243"/>
      <c r="L101" s="243"/>
      <c r="M101" s="243"/>
      <c r="N101" s="243"/>
    </row>
    <row r="102" spans="3:14" s="40" customFormat="1" ht="15" customHeight="1">
      <c r="C102"/>
      <c r="D102"/>
      <c r="E102"/>
      <c r="F102" s="243"/>
      <c r="G102" s="243"/>
      <c r="H102" s="243"/>
      <c r="I102" s="243"/>
      <c r="J102" s="243"/>
      <c r="K102" s="243"/>
      <c r="L102" s="243"/>
      <c r="M102" s="243"/>
      <c r="N102" s="243"/>
    </row>
    <row r="103" spans="3:14" s="40" customFormat="1" ht="15" customHeight="1">
      <c r="C103"/>
      <c r="D103"/>
      <c r="E103"/>
      <c r="F103" s="243"/>
      <c r="G103" s="243"/>
      <c r="H103" s="243"/>
      <c r="I103" s="243"/>
      <c r="J103" s="243"/>
      <c r="K103" s="243"/>
      <c r="L103" s="243"/>
      <c r="M103" s="243"/>
      <c r="N103" s="243"/>
    </row>
  </sheetData>
  <sheetProtection algorithmName="SHA-512" hashValue="fN5PBkoXDNSaXSykr5OVq1YkUmOdRNIGwlwj2uxIw5E5Oowz5YQKN2isNdbobKAiN/yjHNIAW7iTqCqW/ApaLw==" saltValue="uSdLY1xEWWGg82cLN4boNw==" spinCount="100000" sheet="1" objects="1" scenarios="1"/>
  <mergeCells count="18">
    <mergeCell ref="B62:B68"/>
    <mergeCell ref="E33:E34"/>
    <mergeCell ref="C40:C41"/>
    <mergeCell ref="C43:C47"/>
    <mergeCell ref="C49:C51"/>
    <mergeCell ref="B20:B21"/>
    <mergeCell ref="B23:B27"/>
    <mergeCell ref="C53:C55"/>
    <mergeCell ref="C33:C34"/>
    <mergeCell ref="C20:C21"/>
    <mergeCell ref="C23:C27"/>
    <mergeCell ref="C29:C31"/>
    <mergeCell ref="B49:B51"/>
    <mergeCell ref="B53:B55"/>
    <mergeCell ref="B29:B31"/>
    <mergeCell ref="B33:B34"/>
    <mergeCell ref="B40:B41"/>
    <mergeCell ref="B43:B47"/>
  </mergeCells>
  <pageMargins left="0.7" right="0.7" top="0.75" bottom="0.75" header="0.3" footer="0.3"/>
  <pageSetup paperSize="9" scale="46" fitToHeight="0" orientation="portrait" r:id="rId1"/>
  <rowBreaks count="1" manualBreakCount="1">
    <brk id="34" max="5" man="1"/>
  </rowBreaks>
  <drawing r:id="rId2"/>
  <extLst>
    <ext xmlns:x14="http://schemas.microsoft.com/office/spreadsheetml/2009/9/main" uri="{78C0D931-6437-407d-A8EE-F0AAD7539E65}">
      <x14:conditionalFormattings>
        <x14:conditionalFormatting xmlns:xm="http://schemas.microsoft.com/office/excel/2006/main">
          <x14:cfRule type="expression" priority="73" id="{E179F456-088C-4218-BEAD-8432121E5A7D}">
            <xm:f>#REF!=COVER!$B$42</xm:f>
            <x14:dxf>
              <fill>
                <patternFill>
                  <bgColor rgb="FFFFFF00"/>
                </patternFill>
              </fill>
            </x14:dxf>
          </x14:cfRule>
          <xm:sqref>A1:XFD12 A13:F18 G13:XFD23 A19 F19 A20:F21 A22 F22 A23:F23 A24:XFD27 A28 F28:XFD28 A29:XFD31 A32 F32:XFD32 A33:XFD38 A39 F39:XFD39 A40:XFD41 A42 F42:XFD42 A43:XFD47 A48 F48:XFD48 A49:XFD51 A52 F52:XFD52 A53:XFD1048576</xm:sqref>
        </x14:conditionalFormatting>
        <x14:conditionalFormatting xmlns:xm="http://schemas.microsoft.com/office/excel/2006/main">
          <x14:cfRule type="expression" priority="8" id="{5A681BDB-338C-47B7-B583-C911650E0ACC}">
            <xm:f>#REF!=COVER!$B$42</xm:f>
            <x14:dxf>
              <fill>
                <patternFill>
                  <bgColor rgb="FFFFFF00"/>
                </patternFill>
              </fill>
            </x14:dxf>
          </x14:cfRule>
          <xm:sqref>B19:E19</xm:sqref>
        </x14:conditionalFormatting>
        <x14:conditionalFormatting xmlns:xm="http://schemas.microsoft.com/office/excel/2006/main">
          <x14:cfRule type="expression" priority="7" id="{0B8EE02E-4368-4AA7-B2BB-6799F7DAB628}">
            <xm:f>#REF!=COVER!$B$42</xm:f>
            <x14:dxf>
              <fill>
                <patternFill>
                  <bgColor rgb="FFFFFF00"/>
                </patternFill>
              </fill>
            </x14:dxf>
          </x14:cfRule>
          <xm:sqref>B22:E22</xm:sqref>
        </x14:conditionalFormatting>
        <x14:conditionalFormatting xmlns:xm="http://schemas.microsoft.com/office/excel/2006/main">
          <x14:cfRule type="expression" priority="6" id="{2A238690-324B-4D65-9D24-22F1F3BDF5C4}">
            <xm:f>#REF!=COVER!$B$42</xm:f>
            <x14:dxf>
              <fill>
                <patternFill>
                  <bgColor rgb="FFFFFF00"/>
                </patternFill>
              </fill>
            </x14:dxf>
          </x14:cfRule>
          <xm:sqref>B28:E28</xm:sqref>
        </x14:conditionalFormatting>
        <x14:conditionalFormatting xmlns:xm="http://schemas.microsoft.com/office/excel/2006/main">
          <x14:cfRule type="expression" priority="5" id="{D819835D-F656-4B60-A5EE-B7CB9B2DFA58}">
            <xm:f>#REF!=COVER!$B$42</xm:f>
            <x14:dxf>
              <fill>
                <patternFill>
                  <bgColor rgb="FFFFFF00"/>
                </patternFill>
              </fill>
            </x14:dxf>
          </x14:cfRule>
          <xm:sqref>B32:E32</xm:sqref>
        </x14:conditionalFormatting>
        <x14:conditionalFormatting xmlns:xm="http://schemas.microsoft.com/office/excel/2006/main">
          <x14:cfRule type="expression" priority="4" id="{9E8FFF07-2BC5-4B12-9C02-82F254980B4D}">
            <xm:f>#REF!=COVER!$B$42</xm:f>
            <x14:dxf>
              <fill>
                <patternFill>
                  <bgColor rgb="FFFFFF00"/>
                </patternFill>
              </fill>
            </x14:dxf>
          </x14:cfRule>
          <xm:sqref>B39:E39</xm:sqref>
        </x14:conditionalFormatting>
        <x14:conditionalFormatting xmlns:xm="http://schemas.microsoft.com/office/excel/2006/main">
          <x14:cfRule type="expression" priority="3" id="{98EB1DDF-F091-40A2-A25D-A2962BDF00B6}">
            <xm:f>#REF!=COVER!$B$42</xm:f>
            <x14:dxf>
              <fill>
                <patternFill>
                  <bgColor rgb="FFFFFF00"/>
                </patternFill>
              </fill>
            </x14:dxf>
          </x14:cfRule>
          <xm:sqref>B42:E42</xm:sqref>
        </x14:conditionalFormatting>
        <x14:conditionalFormatting xmlns:xm="http://schemas.microsoft.com/office/excel/2006/main">
          <x14:cfRule type="expression" priority="2" id="{376FAE3B-FCB2-4A6B-A56F-6094CA2DB083}">
            <xm:f>#REF!=COVER!$B$42</xm:f>
            <x14:dxf>
              <fill>
                <patternFill>
                  <bgColor rgb="FFFFFF00"/>
                </patternFill>
              </fill>
            </x14:dxf>
          </x14:cfRule>
          <xm:sqref>B48:E48</xm:sqref>
        </x14:conditionalFormatting>
        <x14:conditionalFormatting xmlns:xm="http://schemas.microsoft.com/office/excel/2006/main">
          <x14:cfRule type="expression" priority="1" id="{8650BA7B-0BE9-41F3-8877-F03A627AEFB1}">
            <xm:f>#REF!=COVER!$B$42</xm:f>
            <x14:dxf>
              <fill>
                <patternFill>
                  <bgColor rgb="FFFFFF00"/>
                </patternFill>
              </fill>
            </x14:dxf>
          </x14:cfRule>
          <xm:sqref>B52:E52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B04C-7C5A-4278-92E4-73D12F6FF3D9}">
  <sheetPr codeName="Sheet19">
    <tabColor rgb="FFF4B9B7"/>
    <pageSetUpPr fitToPage="1"/>
  </sheetPr>
  <dimension ref="A1:L34"/>
  <sheetViews>
    <sheetView showGridLines="0" zoomScale="85" zoomScaleNormal="85" zoomScaleSheetLayoutView="100" zoomScalePageLayoutView="200" workbookViewId="0">
      <selection activeCell="B6" sqref="B6"/>
    </sheetView>
  </sheetViews>
  <sheetFormatPr defaultColWidth="8.625" defaultRowHeight="15" customHeight="1"/>
  <cols>
    <col min="1" max="1" width="6.5" style="40" customWidth="1"/>
    <col min="2" max="2" width="23.875" customWidth="1"/>
    <col min="3" max="3" width="50.25" customWidth="1"/>
    <col min="4" max="4" width="52.5" customWidth="1"/>
    <col min="5" max="5" width="49.125" customWidth="1"/>
    <col min="6" max="6" width="8.375" style="243" customWidth="1"/>
    <col min="7" max="12" width="8.625" style="40"/>
  </cols>
  <sheetData>
    <row r="1" spans="1:12" ht="14.25" customHeight="1">
      <c r="A1" s="356"/>
    </row>
    <row r="2" spans="1:12" ht="14.25" customHeight="1">
      <c r="A2" s="356"/>
    </row>
    <row r="3" spans="1:12" ht="14.25" customHeight="1">
      <c r="A3" s="356"/>
    </row>
    <row r="4" spans="1:12" ht="14.25" customHeight="1">
      <c r="A4" s="356"/>
    </row>
    <row r="5" spans="1:12" ht="14.25" customHeight="1">
      <c r="A5" s="356"/>
      <c r="B5" s="5" t="s">
        <v>1168</v>
      </c>
    </row>
    <row r="6" spans="1:12" ht="14.25" customHeight="1">
      <c r="A6" s="356"/>
      <c r="B6" s="244" t="s">
        <v>936</v>
      </c>
    </row>
    <row r="7" spans="1:12" ht="14.25" customHeight="1">
      <c r="A7" s="356"/>
    </row>
    <row r="8" spans="1:12" s="4" customFormat="1" ht="21" customHeight="1">
      <c r="A8" s="357"/>
      <c r="E8" s="244"/>
      <c r="F8" s="243"/>
      <c r="G8" s="41"/>
      <c r="H8" s="41"/>
      <c r="I8" s="41"/>
      <c r="J8" s="41"/>
      <c r="K8" s="41"/>
      <c r="L8" s="41"/>
    </row>
    <row r="9" spans="1:12" s="244" customFormat="1" ht="15" customHeight="1">
      <c r="A9" s="365"/>
      <c r="F9" s="243"/>
      <c r="G9" s="245"/>
      <c r="H9" s="245"/>
      <c r="I9" s="245"/>
      <c r="J9" s="245"/>
      <c r="K9" s="245"/>
      <c r="L9" s="245"/>
    </row>
    <row r="10" spans="1:12" ht="15" customHeight="1">
      <c r="A10" s="356"/>
    </row>
    <row r="11" spans="1:12" ht="15" customHeight="1">
      <c r="A11" s="356"/>
    </row>
    <row r="12" spans="1:12" ht="15" customHeight="1">
      <c r="A12" s="356"/>
    </row>
    <row r="13" spans="1:12" ht="15" customHeight="1">
      <c r="A13" s="356"/>
      <c r="E13" s="42"/>
    </row>
    <row r="14" spans="1:12" ht="24" customHeight="1">
      <c r="A14" s="356"/>
    </row>
    <row r="15" spans="1:12" s="40" customFormat="1" ht="15" customHeight="1">
      <c r="F15" s="243"/>
    </row>
    <row r="16" spans="1:12" s="40" customFormat="1" ht="15" customHeight="1">
      <c r="F16" s="243"/>
    </row>
    <row r="17" spans="6:6" s="40" customFormat="1" ht="15" customHeight="1">
      <c r="F17" s="243"/>
    </row>
    <row r="18" spans="6:6" s="40" customFormat="1" ht="15" customHeight="1">
      <c r="F18" s="243"/>
    </row>
    <row r="19" spans="6:6" s="40" customFormat="1" ht="15" customHeight="1">
      <c r="F19" s="243"/>
    </row>
    <row r="20" spans="6:6" s="40" customFormat="1" ht="15" customHeight="1">
      <c r="F20" s="243"/>
    </row>
    <row r="21" spans="6:6" s="40" customFormat="1" ht="15" customHeight="1">
      <c r="F21" s="243"/>
    </row>
    <row r="22" spans="6:6" s="40" customFormat="1" ht="15" customHeight="1">
      <c r="F22" s="243"/>
    </row>
    <row r="23" spans="6:6" s="40" customFormat="1" ht="15" customHeight="1">
      <c r="F23" s="243"/>
    </row>
    <row r="24" spans="6:6" s="40" customFormat="1" ht="15" customHeight="1">
      <c r="F24" s="243"/>
    </row>
    <row r="25" spans="6:6" s="40" customFormat="1" ht="15" customHeight="1">
      <c r="F25" s="243"/>
    </row>
    <row r="26" spans="6:6" s="40" customFormat="1" ht="15" customHeight="1">
      <c r="F26" s="243"/>
    </row>
    <row r="27" spans="6:6" s="40" customFormat="1" ht="15" customHeight="1">
      <c r="F27" s="243"/>
    </row>
    <row r="28" spans="6:6" s="40" customFormat="1" ht="15" customHeight="1">
      <c r="F28" s="243"/>
    </row>
    <row r="29" spans="6:6" s="40" customFormat="1" ht="15" customHeight="1">
      <c r="F29" s="243"/>
    </row>
    <row r="30" spans="6:6" s="40" customFormat="1" ht="15" customHeight="1">
      <c r="F30" s="243"/>
    </row>
    <row r="31" spans="6:6" s="40" customFormat="1" ht="15" customHeight="1">
      <c r="F31" s="243"/>
    </row>
    <row r="32" spans="6:6" s="40" customFormat="1" ht="15" customHeight="1">
      <c r="F32" s="243"/>
    </row>
    <row r="33" spans="6:6" s="40" customFormat="1" ht="15" customHeight="1">
      <c r="F33" s="243"/>
    </row>
    <row r="34" spans="6:6" s="40" customFormat="1" ht="15" customHeight="1">
      <c r="F34" s="243"/>
    </row>
  </sheetData>
  <sheetProtection algorithmName="SHA-512" hashValue="ciZoUN0QHIoRLjKKwdMrGQSrPP3KCJhyvhpBsWqmuZyTiN5aCm8A8MccxCt+yA7jsd5WejvwPVa5x+3WnLuw1A==" saltValue="gBJUv91kQ7f/bCwegKD3aQ==" spinCount="100000" sheet="1" objects="1" scenarios="1"/>
  <pageMargins left="0.7" right="0.7" top="0.75" bottom="0.75" header="0.3" footer="0.3"/>
  <pageSetup paperSize="9" scale="4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67" id="{03CC85A7-88D6-46A9-97E1-DBB304EB1447}">
            <xm:f>#REF!=COVER!$B$42</xm:f>
            <x14:dxf>
              <fill>
                <patternFill>
                  <bgColor rgb="FFFFFF00"/>
                </patternFill>
              </fill>
            </x14:dxf>
          </x14:cfRule>
          <xm:sqref>A1:XFD1048576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652B9-8F42-471D-82D0-95907D1FE208}">
  <sheetPr codeName="Sheet20">
    <tabColor rgb="FFF4B9B7"/>
    <pageSetUpPr fitToPage="1"/>
  </sheetPr>
  <dimension ref="A1:H61"/>
  <sheetViews>
    <sheetView showGridLines="0" topLeftCell="A6" zoomScale="85" zoomScaleNormal="85" zoomScaleSheetLayoutView="100" zoomScalePageLayoutView="200" workbookViewId="0">
      <selection activeCell="B6" sqref="B6"/>
    </sheetView>
  </sheetViews>
  <sheetFormatPr defaultColWidth="8.625" defaultRowHeight="14.25"/>
  <cols>
    <col min="1" max="1" width="6.625" style="40" customWidth="1"/>
    <col min="2" max="2" width="13.125" customWidth="1"/>
    <col min="3" max="3" width="17" customWidth="1"/>
    <col min="4" max="4" width="48" customWidth="1"/>
    <col min="5" max="5" width="15.5" hidden="1" customWidth="1"/>
    <col min="6" max="6" width="19.625" customWidth="1"/>
    <col min="7" max="7" width="16" style="32" customWidth="1"/>
    <col min="8" max="8" width="66" style="32" customWidth="1"/>
  </cols>
  <sheetData>
    <row r="1" spans="1:8" ht="14.25" customHeight="1">
      <c r="A1" s="356"/>
    </row>
    <row r="2" spans="1:8" ht="14.25" customHeight="1">
      <c r="A2" s="356"/>
    </row>
    <row r="3" spans="1:8" ht="14.25" customHeight="1">
      <c r="A3" s="356"/>
    </row>
    <row r="4" spans="1:8" ht="14.25" customHeight="1">
      <c r="A4" s="356"/>
    </row>
    <row r="5" spans="1:8" s="33" customFormat="1" ht="21" customHeight="1">
      <c r="A5" s="362"/>
      <c r="B5" s="5" t="s">
        <v>1169</v>
      </c>
    </row>
    <row r="6" spans="1:8" s="22" customFormat="1" ht="14.25" customHeight="1">
      <c r="A6" s="363"/>
      <c r="B6" s="244" t="s">
        <v>936</v>
      </c>
    </row>
    <row r="7" spans="1:8">
      <c r="A7" s="356"/>
    </row>
    <row r="8" spans="1:8">
      <c r="A8" s="356"/>
    </row>
    <row r="9" spans="1:8">
      <c r="A9" s="356"/>
    </row>
    <row r="10" spans="1:8">
      <c r="A10" s="356"/>
    </row>
    <row r="11" spans="1:8">
      <c r="A11" s="356"/>
    </row>
    <row r="12" spans="1:8">
      <c r="A12" s="356"/>
    </row>
    <row r="13" spans="1:8">
      <c r="A13" s="356"/>
      <c r="B13" s="34"/>
    </row>
    <row r="14" spans="1:8">
      <c r="A14" s="356"/>
      <c r="B14" s="34"/>
    </row>
    <row r="15" spans="1:8" s="36" customFormat="1" ht="29.25" customHeight="1">
      <c r="A15" s="364"/>
      <c r="B15" s="35" t="s">
        <v>689</v>
      </c>
      <c r="C15" s="35" t="s">
        <v>19</v>
      </c>
      <c r="D15" s="35" t="s">
        <v>1170</v>
      </c>
      <c r="E15" s="35" t="s">
        <v>1171</v>
      </c>
      <c r="F15" s="35" t="s">
        <v>1153</v>
      </c>
      <c r="G15" s="35" t="s">
        <v>1172</v>
      </c>
      <c r="H15" s="35" t="s">
        <v>939</v>
      </c>
    </row>
    <row r="16" spans="1:8" ht="37.5" customHeight="1">
      <c r="A16" s="356"/>
      <c r="B16" s="1216" t="s">
        <v>1173</v>
      </c>
      <c r="C16" s="1217" t="s">
        <v>1174</v>
      </c>
      <c r="D16" s="684" t="s">
        <v>1175</v>
      </c>
      <c r="E16" s="685" t="s">
        <v>1176</v>
      </c>
      <c r="F16" s="685" t="s">
        <v>1177</v>
      </c>
      <c r="G16" s="683" t="s">
        <v>1178</v>
      </c>
      <c r="H16" s="684" t="s">
        <v>1596</v>
      </c>
    </row>
    <row r="17" spans="1:8" ht="35.25" customHeight="1">
      <c r="A17" s="356"/>
      <c r="B17" s="1216"/>
      <c r="C17" s="1217"/>
      <c r="D17" s="684" t="s">
        <v>1179</v>
      </c>
      <c r="E17" s="685" t="s">
        <v>1180</v>
      </c>
      <c r="F17" s="683" t="s">
        <v>1181</v>
      </c>
      <c r="G17" s="683" t="s">
        <v>1182</v>
      </c>
      <c r="H17" s="686" t="s">
        <v>1183</v>
      </c>
    </row>
    <row r="18" spans="1:8" ht="53.25" customHeight="1">
      <c r="A18" s="356"/>
      <c r="B18" s="1216"/>
      <c r="C18" s="1218" t="s">
        <v>1184</v>
      </c>
      <c r="D18" s="684" t="s">
        <v>1185</v>
      </c>
      <c r="E18" s="685" t="s">
        <v>1176</v>
      </c>
      <c r="F18" s="685" t="s">
        <v>1186</v>
      </c>
      <c r="G18" s="685" t="s">
        <v>1187</v>
      </c>
      <c r="H18" s="686" t="s">
        <v>1188</v>
      </c>
    </row>
    <row r="19" spans="1:8" ht="46.5" customHeight="1">
      <c r="A19" s="356"/>
      <c r="B19" s="1216"/>
      <c r="C19" s="1218"/>
      <c r="D19" s="684" t="s">
        <v>1189</v>
      </c>
      <c r="E19" s="685" t="s">
        <v>1176</v>
      </c>
      <c r="F19" s="685" t="s">
        <v>1186</v>
      </c>
      <c r="G19" s="685" t="s">
        <v>1190</v>
      </c>
      <c r="H19" s="687" t="s">
        <v>1191</v>
      </c>
    </row>
    <row r="20" spans="1:8" ht="97.5" customHeight="1">
      <c r="A20" s="356"/>
      <c r="B20" s="1216"/>
      <c r="C20" s="1218"/>
      <c r="D20" s="684" t="s">
        <v>1192</v>
      </c>
      <c r="E20" s="685" t="s">
        <v>1176</v>
      </c>
      <c r="F20" s="685" t="s">
        <v>290</v>
      </c>
      <c r="G20" s="685" t="s">
        <v>1193</v>
      </c>
      <c r="H20" s="684" t="s">
        <v>1735</v>
      </c>
    </row>
    <row r="21" spans="1:8" ht="43.5" customHeight="1">
      <c r="A21" s="356"/>
      <c r="B21" s="1216"/>
      <c r="C21" s="1218"/>
      <c r="D21" s="684" t="s">
        <v>1194</v>
      </c>
      <c r="E21" s="685" t="s">
        <v>1176</v>
      </c>
      <c r="F21" s="685" t="s">
        <v>290</v>
      </c>
      <c r="G21" s="685" t="s">
        <v>1195</v>
      </c>
      <c r="H21" s="686" t="s">
        <v>1712</v>
      </c>
    </row>
    <row r="22" spans="1:8" ht="74.25" customHeight="1">
      <c r="A22" s="356"/>
      <c r="B22" s="1216"/>
      <c r="C22" s="685" t="s">
        <v>1196</v>
      </c>
      <c r="D22" s="684" t="s">
        <v>1197</v>
      </c>
      <c r="E22" s="688" t="s">
        <v>1180</v>
      </c>
      <c r="F22" s="683" t="s">
        <v>1181</v>
      </c>
      <c r="G22" s="683" t="s">
        <v>1198</v>
      </c>
      <c r="H22" s="687" t="s">
        <v>1199</v>
      </c>
    </row>
    <row r="23" spans="1:8" ht="28.5" customHeight="1">
      <c r="A23" s="356"/>
      <c r="B23" s="1216"/>
      <c r="C23" s="1217" t="s">
        <v>1200</v>
      </c>
      <c r="D23" s="684" t="s">
        <v>1201</v>
      </c>
      <c r="E23" s="688"/>
      <c r="F23" s="683" t="s">
        <v>1202</v>
      </c>
      <c r="G23" s="683" t="s">
        <v>1203</v>
      </c>
      <c r="H23" s="684" t="s">
        <v>1599</v>
      </c>
    </row>
    <row r="24" spans="1:8" ht="29.25" customHeight="1">
      <c r="A24" s="356"/>
      <c r="B24" s="1216"/>
      <c r="C24" s="1217"/>
      <c r="D24" s="684" t="s">
        <v>1204</v>
      </c>
      <c r="E24" s="688"/>
      <c r="F24" s="683" t="s">
        <v>1162</v>
      </c>
      <c r="G24" s="683" t="s">
        <v>1205</v>
      </c>
      <c r="H24" s="684" t="s">
        <v>1599</v>
      </c>
    </row>
    <row r="25" spans="1:8" ht="27.75" customHeight="1">
      <c r="A25" s="356"/>
      <c r="B25" s="1216"/>
      <c r="C25" s="1217"/>
      <c r="D25" s="684" t="s">
        <v>1206</v>
      </c>
      <c r="E25" s="688"/>
      <c r="F25" s="683" t="s">
        <v>1207</v>
      </c>
      <c r="G25" s="683" t="s">
        <v>1208</v>
      </c>
      <c r="H25" s="684" t="s">
        <v>1599</v>
      </c>
    </row>
    <row r="26" spans="1:8" ht="28.5" customHeight="1">
      <c r="A26" s="356"/>
      <c r="B26" s="1216"/>
      <c r="C26" s="1217"/>
      <c r="D26" s="684" t="s">
        <v>1209</v>
      </c>
      <c r="E26" s="688"/>
      <c r="F26" s="683" t="s">
        <v>1181</v>
      </c>
      <c r="G26" s="683" t="s">
        <v>1210</v>
      </c>
      <c r="H26" s="684" t="s">
        <v>1600</v>
      </c>
    </row>
    <row r="27" spans="1:8" ht="52.5" customHeight="1">
      <c r="A27" s="356"/>
      <c r="B27" s="1216"/>
      <c r="C27" s="1217" t="s">
        <v>1211</v>
      </c>
      <c r="D27" s="684" t="s">
        <v>1212</v>
      </c>
      <c r="E27" s="685" t="s">
        <v>1176</v>
      </c>
      <c r="F27" s="685" t="s">
        <v>1213</v>
      </c>
      <c r="G27" s="683" t="s">
        <v>1214</v>
      </c>
      <c r="H27" s="687" t="s">
        <v>1713</v>
      </c>
    </row>
    <row r="28" spans="1:8" ht="62.25" customHeight="1">
      <c r="A28" s="356"/>
      <c r="B28" s="1216"/>
      <c r="C28" s="1217"/>
      <c r="D28" s="684" t="s">
        <v>1215</v>
      </c>
      <c r="E28" s="685" t="s">
        <v>1180</v>
      </c>
      <c r="F28" s="683" t="s">
        <v>1181</v>
      </c>
      <c r="G28" s="683" t="s">
        <v>1216</v>
      </c>
      <c r="H28" s="684" t="s">
        <v>1217</v>
      </c>
    </row>
    <row r="29" spans="1:8" ht="63" customHeight="1">
      <c r="A29" s="356"/>
      <c r="B29" s="1216"/>
      <c r="C29" s="1218" t="s">
        <v>1218</v>
      </c>
      <c r="D29" s="684" t="s">
        <v>1219</v>
      </c>
      <c r="E29" s="685" t="s">
        <v>1176</v>
      </c>
      <c r="F29" s="683" t="s">
        <v>1220</v>
      </c>
      <c r="G29" s="683" t="s">
        <v>1221</v>
      </c>
      <c r="H29" s="684" t="s">
        <v>1715</v>
      </c>
    </row>
    <row r="30" spans="1:8" ht="46.5" customHeight="1">
      <c r="A30" s="356"/>
      <c r="B30" s="1216"/>
      <c r="C30" s="1218"/>
      <c r="D30" s="687" t="s">
        <v>1222</v>
      </c>
      <c r="E30" s="685" t="s">
        <v>1180</v>
      </c>
      <c r="F30" s="683" t="s">
        <v>1181</v>
      </c>
      <c r="G30" s="683" t="s">
        <v>1223</v>
      </c>
      <c r="H30" s="687" t="s">
        <v>1224</v>
      </c>
    </row>
    <row r="31" spans="1:8" ht="18" customHeight="1">
      <c r="A31" s="356"/>
      <c r="B31" s="1216"/>
      <c r="C31" s="689"/>
      <c r="D31" s="689" t="s">
        <v>1225</v>
      </c>
      <c r="E31" s="689" t="s">
        <v>1171</v>
      </c>
      <c r="F31" s="689" t="s">
        <v>1153</v>
      </c>
      <c r="G31" s="689" t="s">
        <v>1172</v>
      </c>
      <c r="H31" s="689"/>
    </row>
    <row r="32" spans="1:8" ht="52.5" customHeight="1">
      <c r="A32" s="356"/>
      <c r="B32" s="1216"/>
      <c r="C32" s="1217" t="s">
        <v>1226</v>
      </c>
      <c r="D32" s="684" t="s">
        <v>1227</v>
      </c>
      <c r="E32" s="685" t="s">
        <v>1176</v>
      </c>
      <c r="F32" s="685" t="s">
        <v>1186</v>
      </c>
      <c r="G32" s="683" t="s">
        <v>1228</v>
      </c>
      <c r="H32" s="687" t="s">
        <v>1229</v>
      </c>
    </row>
    <row r="33" spans="1:8" ht="47.25" customHeight="1">
      <c r="A33" s="356"/>
      <c r="B33" s="1216"/>
      <c r="C33" s="1217"/>
      <c r="D33" s="684" t="s">
        <v>1230</v>
      </c>
      <c r="E33" s="685" t="s">
        <v>1176</v>
      </c>
      <c r="F33" s="685" t="s">
        <v>1186</v>
      </c>
      <c r="G33" s="683" t="s">
        <v>1231</v>
      </c>
      <c r="H33" s="687" t="s">
        <v>1232</v>
      </c>
    </row>
    <row r="34" spans="1:8" s="3" customFormat="1" ht="30" customHeight="1">
      <c r="A34" s="359"/>
      <c r="B34" s="815" t="s">
        <v>689</v>
      </c>
      <c r="C34" s="37" t="s">
        <v>19</v>
      </c>
      <c r="D34" s="37" t="s">
        <v>1170</v>
      </c>
      <c r="E34" s="37" t="s">
        <v>1171</v>
      </c>
      <c r="F34" s="37" t="s">
        <v>1153</v>
      </c>
      <c r="G34" s="37" t="s">
        <v>1172</v>
      </c>
      <c r="H34" s="38" t="s">
        <v>939</v>
      </c>
    </row>
    <row r="35" spans="1:8" ht="67.5" customHeight="1">
      <c r="A35" s="356"/>
      <c r="B35" s="1216" t="s">
        <v>1233</v>
      </c>
      <c r="C35" s="1217" t="s">
        <v>1234</v>
      </c>
      <c r="D35" s="684" t="s">
        <v>1235</v>
      </c>
      <c r="E35" s="690"/>
      <c r="F35" s="685" t="s">
        <v>1186</v>
      </c>
      <c r="G35" s="683" t="s">
        <v>1236</v>
      </c>
      <c r="H35" s="687" t="s">
        <v>1237</v>
      </c>
    </row>
    <row r="36" spans="1:8" ht="42" customHeight="1">
      <c r="A36" s="356"/>
      <c r="B36" s="1216"/>
      <c r="C36" s="1217"/>
      <c r="D36" s="684" t="s">
        <v>1238</v>
      </c>
      <c r="E36" s="690"/>
      <c r="F36" s="685" t="s">
        <v>1186</v>
      </c>
      <c r="G36" s="683" t="s">
        <v>1239</v>
      </c>
      <c r="H36" s="686" t="s">
        <v>1807</v>
      </c>
    </row>
    <row r="37" spans="1:8" ht="48.75" customHeight="1">
      <c r="A37" s="356"/>
      <c r="B37" s="1216"/>
      <c r="C37" s="1217"/>
      <c r="D37" s="684" t="s">
        <v>1240</v>
      </c>
      <c r="E37" s="690"/>
      <c r="F37" s="685" t="s">
        <v>1213</v>
      </c>
      <c r="G37" s="683" t="s">
        <v>1241</v>
      </c>
      <c r="H37" s="687" t="s">
        <v>1713</v>
      </c>
    </row>
    <row r="38" spans="1:8" ht="99.4" customHeight="1">
      <c r="A38" s="356"/>
      <c r="B38" s="1216"/>
      <c r="C38" s="1217"/>
      <c r="D38" s="684" t="s">
        <v>1242</v>
      </c>
      <c r="E38" s="690"/>
      <c r="F38" s="683" t="s">
        <v>1181</v>
      </c>
      <c r="G38" s="683" t="s">
        <v>1243</v>
      </c>
      <c r="H38" s="686" t="s">
        <v>1691</v>
      </c>
    </row>
    <row r="39" spans="1:8" ht="59.25" customHeight="1">
      <c r="A39" s="356"/>
      <c r="B39" s="1216"/>
      <c r="C39" s="1218" t="s">
        <v>1244</v>
      </c>
      <c r="D39" s="684" t="s">
        <v>1245</v>
      </c>
      <c r="E39" s="690"/>
      <c r="F39" s="685" t="s">
        <v>1246</v>
      </c>
      <c r="G39" s="683" t="s">
        <v>1247</v>
      </c>
      <c r="H39" s="687" t="s">
        <v>1248</v>
      </c>
    </row>
    <row r="40" spans="1:8" ht="42.4" customHeight="1">
      <c r="A40" s="356"/>
      <c r="B40" s="1216"/>
      <c r="C40" s="1218"/>
      <c r="D40" s="684" t="s">
        <v>1249</v>
      </c>
      <c r="E40" s="690"/>
      <c r="F40" s="685" t="s">
        <v>1213</v>
      </c>
      <c r="G40" s="683" t="s">
        <v>1250</v>
      </c>
      <c r="H40" s="687" t="s">
        <v>1713</v>
      </c>
    </row>
    <row r="41" spans="1:8" ht="64.5" customHeight="1">
      <c r="A41" s="356"/>
      <c r="B41" s="1216"/>
      <c r="C41" s="1218"/>
      <c r="D41" s="684" t="s">
        <v>1251</v>
      </c>
      <c r="E41" s="690"/>
      <c r="F41" s="683" t="s">
        <v>1181</v>
      </c>
      <c r="G41" s="683" t="s">
        <v>1252</v>
      </c>
      <c r="H41" s="687" t="s">
        <v>1253</v>
      </c>
    </row>
    <row r="42" spans="1:8" ht="48" customHeight="1">
      <c r="A42" s="356"/>
      <c r="B42" s="1216"/>
      <c r="C42" s="1218" t="s">
        <v>1254</v>
      </c>
      <c r="D42" s="684" t="s">
        <v>1255</v>
      </c>
      <c r="E42" s="690"/>
      <c r="F42" s="685" t="s">
        <v>1186</v>
      </c>
      <c r="G42" s="683" t="s">
        <v>1256</v>
      </c>
      <c r="H42" s="687" t="s">
        <v>1736</v>
      </c>
    </row>
    <row r="43" spans="1:8" ht="75.75" customHeight="1">
      <c r="A43" s="356"/>
      <c r="B43" s="1216"/>
      <c r="C43" s="1218"/>
      <c r="D43" s="684" t="s">
        <v>1257</v>
      </c>
      <c r="E43" s="690"/>
      <c r="F43" s="685" t="s">
        <v>1258</v>
      </c>
      <c r="G43" s="683" t="s">
        <v>1259</v>
      </c>
      <c r="H43" s="684" t="s">
        <v>1742</v>
      </c>
    </row>
    <row r="44" spans="1:8" ht="41.65" customHeight="1">
      <c r="A44" s="356"/>
      <c r="B44" s="1216"/>
      <c r="C44" s="1218"/>
      <c r="D44" s="684" t="s">
        <v>1260</v>
      </c>
      <c r="E44" s="690"/>
      <c r="F44" s="683" t="s">
        <v>1181</v>
      </c>
      <c r="G44" s="683" t="s">
        <v>1261</v>
      </c>
      <c r="H44" s="687" t="s">
        <v>1262</v>
      </c>
    </row>
    <row r="45" spans="1:8" ht="18" customHeight="1">
      <c r="A45" s="356"/>
      <c r="B45" s="1216"/>
      <c r="C45" s="689"/>
      <c r="D45" s="689" t="s">
        <v>1225</v>
      </c>
      <c r="E45" s="689" t="s">
        <v>1171</v>
      </c>
      <c r="F45" s="689" t="s">
        <v>1153</v>
      </c>
      <c r="G45" s="689" t="s">
        <v>1172</v>
      </c>
      <c r="H45" s="689"/>
    </row>
    <row r="46" spans="1:8" ht="69" customHeight="1">
      <c r="A46" s="356"/>
      <c r="B46" s="1216"/>
      <c r="C46" s="1217" t="s">
        <v>1226</v>
      </c>
      <c r="D46" s="684" t="s">
        <v>1263</v>
      </c>
      <c r="E46" s="690"/>
      <c r="F46" s="685" t="s">
        <v>1186</v>
      </c>
      <c r="G46" s="683" t="s">
        <v>1264</v>
      </c>
      <c r="H46" s="687" t="s">
        <v>1265</v>
      </c>
    </row>
    <row r="47" spans="1:8" ht="30.75" customHeight="1">
      <c r="A47" s="356"/>
      <c r="B47" s="1216"/>
      <c r="C47" s="1217"/>
      <c r="D47" s="684" t="s">
        <v>1266</v>
      </c>
      <c r="E47" s="690"/>
      <c r="F47" s="685" t="s">
        <v>1186</v>
      </c>
      <c r="G47" s="683" t="s">
        <v>1267</v>
      </c>
      <c r="H47" s="687" t="s">
        <v>1268</v>
      </c>
    </row>
    <row r="48" spans="1:8" s="26" customFormat="1" ht="30" customHeight="1">
      <c r="A48" s="358"/>
      <c r="B48" s="816" t="s">
        <v>689</v>
      </c>
      <c r="C48" s="35" t="s">
        <v>19</v>
      </c>
      <c r="D48" s="35" t="s">
        <v>1170</v>
      </c>
      <c r="E48" s="35" t="s">
        <v>1171</v>
      </c>
      <c r="F48" s="35" t="s">
        <v>1153</v>
      </c>
      <c r="G48" s="35" t="s">
        <v>1172</v>
      </c>
      <c r="H48" s="39" t="s">
        <v>939</v>
      </c>
    </row>
    <row r="49" spans="1:8" ht="36.75" customHeight="1">
      <c r="A49" s="356"/>
      <c r="B49" s="1216" t="s">
        <v>1269</v>
      </c>
      <c r="C49" s="1217" t="s">
        <v>1270</v>
      </c>
      <c r="D49" s="684" t="s">
        <v>1271</v>
      </c>
      <c r="E49" s="690"/>
      <c r="F49" s="685" t="s">
        <v>290</v>
      </c>
      <c r="G49" s="683" t="s">
        <v>1272</v>
      </c>
      <c r="H49" s="687" t="s">
        <v>1120</v>
      </c>
    </row>
    <row r="50" spans="1:8" ht="33.75" customHeight="1">
      <c r="A50" s="356"/>
      <c r="B50" s="1216"/>
      <c r="C50" s="1217"/>
      <c r="D50" s="684" t="s">
        <v>1273</v>
      </c>
      <c r="E50" s="690"/>
      <c r="F50" s="685" t="s">
        <v>1213</v>
      </c>
      <c r="G50" s="683" t="s">
        <v>1274</v>
      </c>
      <c r="H50" s="687" t="s">
        <v>1713</v>
      </c>
    </row>
    <row r="51" spans="1:8" ht="33" customHeight="1">
      <c r="A51" s="356"/>
      <c r="B51" s="1216"/>
      <c r="C51" s="1217" t="s">
        <v>1174</v>
      </c>
      <c r="D51" s="684" t="s">
        <v>1275</v>
      </c>
      <c r="E51" s="690"/>
      <c r="F51" s="685" t="s">
        <v>1177</v>
      </c>
      <c r="G51" s="683" t="s">
        <v>1276</v>
      </c>
      <c r="H51" s="684" t="s">
        <v>1596</v>
      </c>
    </row>
    <row r="52" spans="1:8" ht="32.25" customHeight="1">
      <c r="A52" s="356"/>
      <c r="B52" s="1216"/>
      <c r="C52" s="1217"/>
      <c r="D52" s="684" t="s">
        <v>1277</v>
      </c>
      <c r="E52" s="690"/>
      <c r="F52" s="685" t="s">
        <v>1213</v>
      </c>
      <c r="G52" s="683" t="s">
        <v>1278</v>
      </c>
      <c r="H52" s="686" t="s">
        <v>1279</v>
      </c>
    </row>
    <row r="53" spans="1:8" ht="30.75" customHeight="1">
      <c r="A53" s="356"/>
      <c r="B53" s="1216"/>
      <c r="C53" s="1217"/>
      <c r="D53" s="684" t="s">
        <v>1179</v>
      </c>
      <c r="E53" s="690"/>
      <c r="F53" s="683" t="s">
        <v>1181</v>
      </c>
      <c r="G53" s="683" t="s">
        <v>1280</v>
      </c>
      <c r="H53" s="686" t="s">
        <v>1183</v>
      </c>
    </row>
    <row r="54" spans="1:8" ht="54" customHeight="1">
      <c r="A54" s="356"/>
      <c r="B54" s="1216"/>
      <c r="C54" s="1217" t="s">
        <v>1281</v>
      </c>
      <c r="D54" s="684" t="s">
        <v>1282</v>
      </c>
      <c r="E54" s="690"/>
      <c r="F54" s="683" t="s">
        <v>1207</v>
      </c>
      <c r="G54" s="683" t="s">
        <v>1283</v>
      </c>
      <c r="H54" s="686" t="s">
        <v>1284</v>
      </c>
    </row>
    <row r="55" spans="1:8" ht="33" customHeight="1">
      <c r="A55" s="356"/>
      <c r="B55" s="1216"/>
      <c r="C55" s="1217"/>
      <c r="D55" s="684" t="s">
        <v>1285</v>
      </c>
      <c r="E55" s="690"/>
      <c r="F55" s="683" t="s">
        <v>1207</v>
      </c>
      <c r="G55" s="683" t="s">
        <v>1286</v>
      </c>
      <c r="H55" s="687" t="s">
        <v>1287</v>
      </c>
    </row>
    <row r="56" spans="1:8" ht="55.5" customHeight="1">
      <c r="A56" s="356"/>
      <c r="B56" s="1216"/>
      <c r="C56" s="1217"/>
      <c r="D56" s="684" t="s">
        <v>1288</v>
      </c>
      <c r="E56" s="690"/>
      <c r="F56" s="685" t="s">
        <v>1289</v>
      </c>
      <c r="G56" s="683" t="s">
        <v>1290</v>
      </c>
      <c r="H56" s="687" t="s">
        <v>1287</v>
      </c>
    </row>
    <row r="57" spans="1:8" ht="53.25" customHeight="1">
      <c r="A57" s="356"/>
      <c r="B57" s="1216"/>
      <c r="C57" s="1217"/>
      <c r="D57" s="684" t="s">
        <v>1291</v>
      </c>
      <c r="E57" s="690"/>
      <c r="F57" s="685" t="s">
        <v>1177</v>
      </c>
      <c r="G57" s="683" t="s">
        <v>1292</v>
      </c>
      <c r="H57" s="686" t="s">
        <v>1597</v>
      </c>
    </row>
    <row r="58" spans="1:8" ht="36.75" customHeight="1">
      <c r="A58" s="356"/>
      <c r="B58" s="1216"/>
      <c r="C58" s="1217"/>
      <c r="D58" s="684" t="s">
        <v>1293</v>
      </c>
      <c r="E58" s="690"/>
      <c r="F58" s="683" t="s">
        <v>1162</v>
      </c>
      <c r="G58" s="683" t="s">
        <v>1294</v>
      </c>
      <c r="H58" s="684" t="s">
        <v>1714</v>
      </c>
    </row>
    <row r="59" spans="1:8" ht="19.5" customHeight="1">
      <c r="A59" s="356"/>
      <c r="B59" s="1216"/>
      <c r="C59" s="689"/>
      <c r="D59" s="689" t="s">
        <v>1225</v>
      </c>
      <c r="E59" s="689" t="s">
        <v>1171</v>
      </c>
      <c r="F59" s="689" t="s">
        <v>1153</v>
      </c>
      <c r="G59" s="689" t="s">
        <v>1172</v>
      </c>
      <c r="H59" s="689"/>
    </row>
    <row r="60" spans="1:8" ht="40.5" customHeight="1">
      <c r="A60" s="356"/>
      <c r="B60" s="1216"/>
      <c r="C60" s="1217" t="s">
        <v>1226</v>
      </c>
      <c r="D60" s="684" t="s">
        <v>1295</v>
      </c>
      <c r="E60" s="690"/>
      <c r="F60" s="685" t="s">
        <v>290</v>
      </c>
      <c r="G60" s="683" t="s">
        <v>1296</v>
      </c>
      <c r="H60" s="686" t="s">
        <v>1120</v>
      </c>
    </row>
    <row r="61" spans="1:8" ht="44.25" customHeight="1">
      <c r="A61" s="356"/>
      <c r="B61" s="1216"/>
      <c r="C61" s="1217"/>
      <c r="D61" s="684" t="s">
        <v>1297</v>
      </c>
      <c r="E61" s="690"/>
      <c r="F61" s="685" t="s">
        <v>290</v>
      </c>
      <c r="G61" s="683" t="s">
        <v>1298</v>
      </c>
      <c r="H61" s="686" t="s">
        <v>1598</v>
      </c>
    </row>
  </sheetData>
  <sheetProtection algorithmName="SHA-512" hashValue="9DgXQMyHDyNq/APwx8Ut+imsArlOVsNHwoaRKUbuU/6oFMioJmRtUbH/RZ5tFmpSkoso9YjmdlJpW9myWDJ1uA==" saltValue="aqmJ2/7FVdBQQbWD69NEvA==" spinCount="100000" sheet="1" objects="1" scenarios="1"/>
  <mergeCells count="17">
    <mergeCell ref="B35:B47"/>
    <mergeCell ref="C35:C38"/>
    <mergeCell ref="C39:C41"/>
    <mergeCell ref="C42:C44"/>
    <mergeCell ref="C46:C47"/>
    <mergeCell ref="B49:B61"/>
    <mergeCell ref="C49:C50"/>
    <mergeCell ref="C51:C53"/>
    <mergeCell ref="C54:C58"/>
    <mergeCell ref="C60:C61"/>
    <mergeCell ref="B16:B33"/>
    <mergeCell ref="C16:C17"/>
    <mergeCell ref="C18:C21"/>
    <mergeCell ref="C23:C26"/>
    <mergeCell ref="C27:C28"/>
    <mergeCell ref="C29:C30"/>
    <mergeCell ref="C32:C33"/>
  </mergeCells>
  <pageMargins left="0.25" right="0.25" top="0.75" bottom="0.75" header="0.3" footer="0.3"/>
  <pageSetup paperSize="9" scale="48" fitToHeight="0" orientation="portrait" r:id="rId1"/>
  <rowBreaks count="1" manualBreakCount="1">
    <brk id="33" max="7" man="1"/>
  </rowBreaks>
  <drawing r:id="rId2"/>
  <extLst>
    <ext xmlns:x14="http://schemas.microsoft.com/office/spreadsheetml/2009/9/main" uri="{78C0D931-6437-407d-A8EE-F0AAD7539E65}">
      <x14:conditionalFormattings>
        <x14:conditionalFormatting xmlns:xm="http://schemas.microsoft.com/office/excel/2006/main">
          <x14:cfRule type="expression" priority="66" id="{959B5C94-6FCD-455C-AF76-1531EB5314DA}">
            <xm:f>#REF!=COVER!$B$42</xm:f>
            <x14:dxf>
              <fill>
                <patternFill>
                  <bgColor rgb="FFFFFF00"/>
                </patternFill>
              </fill>
            </x14:dxf>
          </x14:cfRule>
          <xm:sqref>A1:XFD1048576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5F923-14DB-445B-92B5-4A940E4EC250}">
  <sheetPr codeName="Sheet21">
    <tabColor rgb="FFF4B9B7"/>
    <pageSetUpPr fitToPage="1"/>
  </sheetPr>
  <dimension ref="A1:H16"/>
  <sheetViews>
    <sheetView showGridLines="0" topLeftCell="F1" zoomScale="85" zoomScaleNormal="85" zoomScalePageLayoutView="200" workbookViewId="0">
      <selection activeCell="G24" sqref="G24"/>
    </sheetView>
  </sheetViews>
  <sheetFormatPr defaultColWidth="8.625" defaultRowHeight="12.75" outlineLevelCol="1"/>
  <cols>
    <col min="1" max="5" width="21.375" style="313" hidden="1" customWidth="1" outlineLevel="1"/>
    <col min="6" max="6" width="6.5" style="313" customWidth="1" collapsed="1"/>
    <col min="7" max="7" width="72.5" style="313" customWidth="1"/>
    <col min="8" max="8" width="112.125" style="313" customWidth="1"/>
    <col min="9" max="9" width="51.5" style="313" customWidth="1"/>
    <col min="10" max="16384" width="8.625" style="313"/>
  </cols>
  <sheetData>
    <row r="1" spans="6:8" s="961" customFormat="1" ht="14.25" customHeight="1"/>
    <row r="2" spans="6:8" s="961" customFormat="1" ht="14.25" customHeight="1"/>
    <row r="3" spans="6:8" s="961" customFormat="1" ht="14.25" customHeight="1"/>
    <row r="4" spans="6:8" s="961" customFormat="1" ht="14.25" customHeight="1"/>
    <row r="5" spans="6:8" s="4" customFormat="1" ht="21" customHeight="1">
      <c r="G5" s="5" t="s">
        <v>1337</v>
      </c>
      <c r="H5"/>
    </row>
    <row r="6" spans="6:8" s="244" customFormat="1" ht="15" customHeight="1">
      <c r="G6" s="244" t="s">
        <v>936</v>
      </c>
    </row>
    <row r="7" spans="6:8" s="961" customFormat="1"/>
    <row r="8" spans="6:8" s="961" customFormat="1"/>
    <row r="9" spans="6:8" s="961" customFormat="1"/>
    <row r="10" spans="6:8" s="961" customFormat="1"/>
    <row r="11" spans="6:8" s="961" customFormat="1"/>
    <row r="12" spans="6:8" s="961" customFormat="1"/>
    <row r="13" spans="6:8" s="961" customFormat="1">
      <c r="G13" s="962"/>
      <c r="H13" s="962"/>
    </row>
    <row r="14" spans="6:8" s="961" customFormat="1" ht="12" customHeight="1"/>
    <row r="15" spans="6:8" s="961" customFormat="1" ht="17.25" customHeight="1">
      <c r="F15" s="313"/>
    </row>
    <row r="16" spans="6:8">
      <c r="G16" s="313" t="s">
        <v>1808</v>
      </c>
    </row>
  </sheetData>
  <sheetProtection algorithmName="SHA-512" hashValue="TO+YR2OPmT8/lkFlrvIgqp4iVC/H188TNsZ0eMJHFvtr4ZDUFBleonP//p0il/+tTUL9c0OWUsw5nGO8zyWv8A==" saltValue="CRCq9nwTekysWo+RoX2fbg==" spinCount="100000" sheet="1" scenarios="1"/>
  <pageMargins left="0.7" right="0.7" top="0.75" bottom="0.75" header="0.3" footer="0.3"/>
  <pageSetup paperSize="9" scale="33" fitToHeight="0" orientation="portrait" r:id="rId1"/>
  <drawing r:id="rId2"/>
  <legacyDrawing r:id="rId3"/>
  <oleObjects>
    <mc:AlternateContent xmlns:mc="http://schemas.openxmlformats.org/markup-compatibility/2006">
      <mc:Choice Requires="x14">
        <oleObject progId="Acrobat Document" dvAspect="DVASPECT_ICON" shapeId="18434" r:id="rId4">
          <objectPr defaultSize="0" r:id="rId5">
            <anchor moveWithCells="1">
              <from>
                <xdr:col>6</xdr:col>
                <xdr:colOff>0</xdr:colOff>
                <xdr:row>17</xdr:row>
                <xdr:rowOff>0</xdr:rowOff>
              </from>
              <to>
                <xdr:col>6</xdr:col>
                <xdr:colOff>914400</xdr:colOff>
                <xdr:row>21</xdr:row>
                <xdr:rowOff>123825</xdr:rowOff>
              </to>
            </anchor>
          </objectPr>
        </oleObject>
      </mc:Choice>
      <mc:Fallback>
        <oleObject progId="Acrobat Document" dvAspect="DVASPECT_ICON" shapeId="18434"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pageSetUpPr fitToPage="1"/>
  </sheetPr>
  <dimension ref="A1:V82"/>
  <sheetViews>
    <sheetView showGridLines="0" defaultGridColor="0" colorId="22" zoomScale="85" zoomScaleNormal="85" zoomScaleSheetLayoutView="100" zoomScalePageLayoutView="70" workbookViewId="0"/>
  </sheetViews>
  <sheetFormatPr defaultColWidth="8.625" defaultRowHeight="12.75"/>
  <cols>
    <col min="1" max="1" width="6.5" style="8" customWidth="1"/>
    <col min="2" max="2" width="46" style="8" customWidth="1"/>
    <col min="3" max="5" width="19.5" style="8" customWidth="1"/>
    <col min="6" max="6" width="8.875" style="8" customWidth="1"/>
    <col min="7" max="38" width="7" style="8" customWidth="1"/>
    <col min="39" max="16384" width="8.625" style="8"/>
  </cols>
  <sheetData>
    <row r="1" spans="1:22" ht="14.25" customHeight="1">
      <c r="A1" s="354" t="s">
        <v>18</v>
      </c>
      <c r="B1" s="354"/>
    </row>
    <row r="2" spans="1:22" s="9" customFormat="1" ht="14.25" customHeight="1">
      <c r="B2" s="355"/>
      <c r="C2" s="10"/>
      <c r="D2" s="10"/>
      <c r="E2" s="10"/>
    </row>
    <row r="4" spans="1:22">
      <c r="B4" s="11"/>
    </row>
    <row r="5" spans="1:22" s="12" customFormat="1" ht="20.25">
      <c r="B5" s="13" t="s">
        <v>0</v>
      </c>
      <c r="G5" s="209"/>
      <c r="H5" s="210"/>
      <c r="I5" s="210"/>
      <c r="J5" s="210"/>
      <c r="K5" s="210"/>
      <c r="L5" s="210"/>
      <c r="M5" s="210"/>
      <c r="N5" s="210"/>
      <c r="O5" s="210"/>
      <c r="P5" s="210"/>
      <c r="Q5" s="210"/>
      <c r="R5" s="210"/>
      <c r="S5" s="210"/>
      <c r="T5" s="210"/>
      <c r="U5" s="210"/>
      <c r="V5" s="210"/>
    </row>
    <row r="6" spans="1:22">
      <c r="B6" s="14"/>
      <c r="G6" s="209"/>
      <c r="H6" s="209"/>
      <c r="I6" s="209"/>
      <c r="J6" s="209"/>
      <c r="K6" s="209"/>
      <c r="L6" s="209"/>
      <c r="M6" s="209"/>
      <c r="N6" s="209"/>
      <c r="O6" s="209"/>
      <c r="P6" s="209"/>
      <c r="Q6" s="209"/>
      <c r="R6" s="209"/>
      <c r="S6" s="209"/>
      <c r="T6" s="209"/>
      <c r="U6" s="209"/>
      <c r="V6" s="209"/>
    </row>
    <row r="7" spans="1:22" ht="13.5" customHeight="1">
      <c r="G7" s="209"/>
      <c r="H7" s="209"/>
      <c r="I7" s="209"/>
      <c r="J7" s="209"/>
      <c r="K7" s="209"/>
      <c r="L7" s="209"/>
      <c r="M7" s="209"/>
      <c r="N7" s="209"/>
      <c r="O7" s="209"/>
      <c r="P7" s="209"/>
      <c r="Q7" s="209"/>
      <c r="R7" s="209"/>
      <c r="S7" s="209"/>
      <c r="T7" s="209"/>
      <c r="U7" s="209"/>
      <c r="V7" s="209"/>
    </row>
    <row r="8" spans="1:22" ht="13.5" customHeight="1">
      <c r="G8" s="211"/>
      <c r="H8" s="209"/>
      <c r="I8" s="209"/>
      <c r="J8" s="209"/>
      <c r="K8" s="209"/>
      <c r="L8" s="209"/>
      <c r="M8" s="209"/>
      <c r="N8" s="209"/>
      <c r="O8" s="209"/>
      <c r="P8" s="209"/>
      <c r="Q8" s="209"/>
      <c r="R8" s="209"/>
      <c r="S8" s="209"/>
      <c r="T8" s="209"/>
      <c r="U8" s="209"/>
      <c r="V8" s="209"/>
    </row>
    <row r="9" spans="1:22" ht="13.5" customHeight="1">
      <c r="G9" s="194"/>
      <c r="H9"/>
      <c r="I9" s="209"/>
      <c r="J9" s="209"/>
      <c r="K9" s="209"/>
      <c r="L9" s="209"/>
      <c r="M9" s="209"/>
      <c r="N9" s="209"/>
      <c r="O9" s="209"/>
      <c r="P9" s="209"/>
      <c r="Q9" s="209"/>
      <c r="R9" s="209"/>
      <c r="S9" s="209"/>
      <c r="T9" s="209"/>
      <c r="U9" s="209"/>
      <c r="V9" s="209"/>
    </row>
    <row r="10" spans="1:22" ht="27.75" customHeight="1">
      <c r="G10" s="194"/>
      <c r="H10" s="1088"/>
      <c r="I10" s="1088"/>
      <c r="J10" s="1088"/>
      <c r="K10" s="1088"/>
      <c r="L10" s="1088"/>
      <c r="M10" s="1088"/>
      <c r="N10" s="1088"/>
      <c r="O10" s="1088"/>
      <c r="P10" s="1088"/>
      <c r="Q10" s="1088"/>
      <c r="R10" s="1088"/>
      <c r="S10" s="1088"/>
      <c r="T10" s="1088"/>
      <c r="U10" s="1088"/>
      <c r="V10" s="1088"/>
    </row>
    <row r="11" spans="1:22" ht="13.5" customHeight="1">
      <c r="G11" s="209"/>
      <c r="H11"/>
      <c r="I11" s="209"/>
      <c r="J11" s="209"/>
      <c r="K11" s="209"/>
      <c r="L11" s="209"/>
      <c r="M11" s="209"/>
      <c r="N11" s="209"/>
      <c r="O11" s="209"/>
      <c r="P11" s="209"/>
      <c r="Q11" s="209"/>
      <c r="R11" s="209"/>
      <c r="S11" s="209"/>
      <c r="T11" s="209"/>
      <c r="U11" s="209"/>
      <c r="V11" s="209"/>
    </row>
    <row r="12" spans="1:22" ht="14.25">
      <c r="F12"/>
      <c r="G12" s="209"/>
      <c r="H12"/>
      <c r="I12" s="209"/>
      <c r="J12" s="209"/>
      <c r="K12" s="209"/>
      <c r="L12" s="209"/>
      <c r="M12" s="209"/>
      <c r="N12" s="209"/>
      <c r="O12" s="209"/>
      <c r="P12" s="209"/>
      <c r="Q12" s="209"/>
      <c r="R12" s="209"/>
      <c r="S12" s="209"/>
      <c r="T12" s="209"/>
      <c r="U12" s="209"/>
      <c r="V12" s="209"/>
    </row>
    <row r="13" spans="1:22" ht="13.5" customHeight="1">
      <c r="G13" s="209"/>
      <c r="H13" s="209"/>
      <c r="I13" s="209"/>
      <c r="J13" s="209"/>
      <c r="K13" s="209"/>
      <c r="L13" s="209"/>
      <c r="M13" s="209"/>
      <c r="N13" s="209"/>
      <c r="O13" s="209"/>
      <c r="P13" s="209"/>
      <c r="Q13" s="209"/>
      <c r="R13" s="209"/>
      <c r="S13" s="209"/>
      <c r="T13" s="209"/>
      <c r="U13" s="209"/>
      <c r="V13" s="209"/>
    </row>
    <row r="14" spans="1:22" ht="13.5" customHeight="1">
      <c r="G14" s="209"/>
      <c r="H14" s="209"/>
      <c r="I14" s="209"/>
      <c r="J14" s="209"/>
      <c r="K14" s="209"/>
      <c r="L14" s="209"/>
      <c r="M14" s="209"/>
      <c r="N14" s="209"/>
      <c r="O14" s="209"/>
      <c r="P14" s="209"/>
      <c r="Q14" s="209"/>
      <c r="R14" s="209"/>
      <c r="S14" s="209"/>
      <c r="T14" s="209"/>
      <c r="U14" s="209"/>
      <c r="V14" s="209"/>
    </row>
    <row r="15" spans="1:22" ht="13.5" customHeight="1">
      <c r="G15" s="209"/>
      <c r="H15" s="209"/>
      <c r="I15" s="209"/>
      <c r="J15" s="209"/>
      <c r="K15" s="209"/>
      <c r="L15" s="209"/>
      <c r="M15" s="209"/>
      <c r="N15" s="209"/>
      <c r="O15" s="209"/>
      <c r="P15" s="209"/>
      <c r="Q15" s="209"/>
      <c r="R15" s="209"/>
      <c r="S15" s="209"/>
      <c r="T15" s="209"/>
      <c r="U15" s="209"/>
      <c r="V15" s="209"/>
    </row>
    <row r="16" spans="1:22" ht="13.5" customHeight="1">
      <c r="G16" s="209"/>
      <c r="H16" s="209"/>
      <c r="I16" s="209"/>
      <c r="J16" s="209"/>
      <c r="K16" s="209"/>
      <c r="L16" s="209"/>
      <c r="M16" s="209"/>
      <c r="N16" s="209"/>
      <c r="O16" s="209"/>
      <c r="P16" s="209"/>
      <c r="Q16" s="209"/>
      <c r="R16" s="209"/>
      <c r="S16" s="209"/>
      <c r="T16" s="209"/>
      <c r="U16" s="209"/>
      <c r="V16" s="209"/>
    </row>
    <row r="17" spans="7:22" ht="13.5" customHeight="1">
      <c r="G17" s="209"/>
      <c r="H17" s="209"/>
      <c r="I17" s="209"/>
      <c r="J17" s="209"/>
      <c r="K17" s="209"/>
      <c r="L17" s="209"/>
      <c r="M17" s="209"/>
      <c r="N17" s="209"/>
      <c r="O17" s="209"/>
      <c r="P17" s="209"/>
      <c r="Q17" s="209"/>
      <c r="R17" s="209"/>
      <c r="S17" s="209"/>
      <c r="T17" s="209"/>
      <c r="U17" s="209"/>
      <c r="V17" s="209"/>
    </row>
    <row r="18" spans="7:22" ht="13.5" customHeight="1">
      <c r="G18" s="209"/>
      <c r="H18" s="209"/>
      <c r="I18" s="209"/>
      <c r="J18" s="209"/>
      <c r="K18" s="209"/>
      <c r="L18" s="209"/>
      <c r="M18" s="209"/>
      <c r="N18" s="209"/>
      <c r="O18" s="209"/>
      <c r="P18" s="209"/>
      <c r="Q18" s="209"/>
      <c r="R18" s="209"/>
      <c r="S18" s="209"/>
      <c r="T18" s="209"/>
      <c r="U18" s="209"/>
      <c r="V18" s="209"/>
    </row>
    <row r="19" spans="7:22" ht="13.5" customHeight="1">
      <c r="G19" s="209"/>
      <c r="H19" s="209"/>
      <c r="I19" s="209"/>
      <c r="J19" s="209"/>
      <c r="K19" s="209"/>
      <c r="L19" s="209"/>
      <c r="M19" s="209"/>
      <c r="N19" s="209"/>
      <c r="O19" s="209"/>
      <c r="P19" s="209"/>
      <c r="Q19" s="209"/>
      <c r="R19" s="209"/>
      <c r="S19" s="209"/>
      <c r="T19" s="209"/>
      <c r="U19" s="209"/>
      <c r="V19" s="209"/>
    </row>
    <row r="20" spans="7:22" ht="13.5" customHeight="1">
      <c r="G20" s="209"/>
      <c r="H20" s="209"/>
      <c r="I20" s="209"/>
      <c r="J20" s="209"/>
      <c r="K20" s="209"/>
      <c r="L20" s="209"/>
      <c r="M20" s="209"/>
      <c r="N20" s="209"/>
      <c r="O20" s="209"/>
      <c r="P20" s="209"/>
      <c r="Q20" s="209"/>
      <c r="R20" s="209"/>
      <c r="S20" s="209"/>
      <c r="T20" s="209"/>
      <c r="U20" s="209"/>
      <c r="V20" s="209"/>
    </row>
    <row r="21" spans="7:22" ht="13.5" customHeight="1">
      <c r="G21" s="209"/>
      <c r="H21" s="209"/>
      <c r="I21" s="209"/>
      <c r="J21" s="209"/>
      <c r="K21" s="209"/>
      <c r="L21" s="209"/>
      <c r="M21" s="209"/>
      <c r="N21" s="209"/>
      <c r="O21" s="209"/>
      <c r="P21" s="209"/>
      <c r="Q21" s="209"/>
      <c r="R21" s="209"/>
      <c r="S21" s="209"/>
      <c r="T21" s="209"/>
      <c r="U21" s="209"/>
      <c r="V21" s="209"/>
    </row>
    <row r="22" spans="7:22" ht="13.5" customHeight="1">
      <c r="G22" s="209"/>
      <c r="H22" s="209"/>
      <c r="I22" s="209"/>
      <c r="J22" s="209"/>
      <c r="K22" s="209"/>
      <c r="L22" s="209"/>
      <c r="M22" s="209"/>
      <c r="N22" s="209"/>
      <c r="O22" s="209"/>
      <c r="P22" s="209"/>
      <c r="Q22" s="209"/>
      <c r="R22" s="209"/>
      <c r="S22" s="209"/>
      <c r="T22" s="209"/>
      <c r="U22" s="209"/>
      <c r="V22" s="209"/>
    </row>
    <row r="23" spans="7:22" ht="13.5" customHeight="1">
      <c r="G23" s="209"/>
      <c r="H23" s="209"/>
      <c r="I23" s="209"/>
      <c r="J23" s="209"/>
      <c r="K23" s="209"/>
      <c r="L23" s="209"/>
      <c r="M23" s="209"/>
      <c r="N23" s="209"/>
      <c r="O23" s="209"/>
      <c r="P23" s="209"/>
      <c r="Q23" s="209"/>
      <c r="R23" s="209"/>
      <c r="S23" s="209"/>
      <c r="T23" s="209"/>
      <c r="U23" s="209"/>
      <c r="V23" s="209"/>
    </row>
    <row r="24" spans="7:22" ht="13.5" customHeight="1"/>
    <row r="25" spans="7:22" ht="13.5" customHeight="1"/>
    <row r="26" spans="7:22" ht="13.5" customHeight="1"/>
    <row r="27" spans="7:22" ht="13.5" customHeight="1"/>
    <row r="28" spans="7:22" ht="13.5" customHeight="1"/>
    <row r="29" spans="7:22" ht="13.5" customHeight="1"/>
    <row r="30" spans="7:22" ht="13.5" customHeight="1"/>
    <row r="31" spans="7:22" ht="13.5" customHeight="1"/>
    <row r="32" spans="7:2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2:3" ht="13.5" customHeight="1"/>
    <row r="50" spans="2:3" ht="13.5" customHeight="1"/>
    <row r="51" spans="2:3" ht="13.5" customHeight="1"/>
    <row r="52" spans="2:3" ht="13.5" customHeight="1"/>
    <row r="53" spans="2:3" ht="13.5" customHeight="1"/>
    <row r="54" spans="2:3" ht="13.5" customHeight="1">
      <c r="B54" s="15"/>
    </row>
    <row r="55" spans="2:3" ht="13.5" customHeight="1">
      <c r="B55" s="16"/>
      <c r="C55" s="17"/>
    </row>
    <row r="56" spans="2:3" ht="13.5" customHeight="1">
      <c r="B56" s="16"/>
      <c r="C56" s="17"/>
    </row>
    <row r="57" spans="2:3" ht="13.5" customHeight="1">
      <c r="B57" s="16"/>
      <c r="C57" s="17"/>
    </row>
    <row r="58" spans="2:3" ht="13.5" customHeight="1">
      <c r="B58" s="16"/>
      <c r="C58" s="17"/>
    </row>
    <row r="59" spans="2:3" ht="13.5" customHeight="1">
      <c r="B59" s="16"/>
      <c r="C59" s="17"/>
    </row>
    <row r="60" spans="2:3" ht="13.5" customHeight="1">
      <c r="B60" s="16"/>
      <c r="C60" s="17"/>
    </row>
    <row r="61" spans="2:3" ht="13.5" customHeight="1">
      <c r="B61" s="16"/>
      <c r="C61" s="17"/>
    </row>
    <row r="62" spans="2:3" ht="13.5" customHeight="1">
      <c r="B62" s="16"/>
      <c r="C62" s="17"/>
    </row>
    <row r="63" spans="2:3" ht="13.5" customHeight="1">
      <c r="B63" s="16"/>
      <c r="C63" s="17"/>
    </row>
    <row r="64" spans="2:3" ht="13.5" customHeight="1">
      <c r="B64" s="16"/>
      <c r="C64" s="17"/>
    </row>
    <row r="65" spans="2:3" ht="13.5" customHeight="1">
      <c r="B65" s="16"/>
      <c r="C65" s="17"/>
    </row>
    <row r="66" spans="2:3" ht="13.5" customHeight="1">
      <c r="B66" s="16"/>
      <c r="C66" s="17"/>
    </row>
    <row r="67" spans="2:3" ht="13.5" customHeight="1">
      <c r="B67" s="16"/>
      <c r="C67" s="17"/>
    </row>
    <row r="68" spans="2:3" ht="13.5" customHeight="1">
      <c r="B68" s="16"/>
      <c r="C68" s="17"/>
    </row>
    <row r="69" spans="2:3" ht="13.5" customHeight="1">
      <c r="B69" s="16"/>
      <c r="C69" s="17"/>
    </row>
    <row r="70" spans="2:3" ht="13.5" customHeight="1">
      <c r="B70" s="16"/>
      <c r="C70" s="17"/>
    </row>
    <row r="71" spans="2:3" ht="13.5" customHeight="1">
      <c r="B71" s="16"/>
      <c r="C71" s="17"/>
    </row>
    <row r="72" spans="2:3" ht="13.5" customHeight="1">
      <c r="B72" s="16"/>
      <c r="C72" s="17"/>
    </row>
    <row r="73" spans="2:3" ht="13.5" customHeight="1"/>
    <row r="74" spans="2:3" ht="13.5" customHeight="1"/>
    <row r="75" spans="2:3" ht="13.5" customHeight="1"/>
    <row r="76" spans="2:3" ht="13.5" customHeight="1"/>
    <row r="77" spans="2:3" ht="13.5" customHeight="1"/>
    <row r="78" spans="2:3" ht="13.5" customHeight="1"/>
    <row r="79" spans="2:3" ht="13.5" customHeight="1"/>
    <row r="80" spans="2:3" ht="13.5" customHeight="1"/>
    <row r="81" ht="13.5" customHeight="1"/>
    <row r="82" ht="13.5" customHeight="1"/>
  </sheetData>
  <sheetProtection algorithmName="SHA-512" hashValue="WgGjVdZlSWItAIc1MHhIg24Sei0Ci5+5EWsuiapMFqJaQ/cmaHxITkXIHWbzVzMWHN4rEX7ysFoGU2uBpjdFNA==" saltValue="nkbETuNPR7Zx9gzVLTMLSw==" spinCount="100000" sheet="1" objects="1" scenarios="1"/>
  <mergeCells count="1">
    <mergeCell ref="H10:V10"/>
  </mergeCells>
  <pageMargins left="0.7" right="0.7" top="0.75" bottom="0.75" header="0.3" footer="0.3"/>
  <pageSetup paperSize="9" scale="67" fitToHeight="0" orientation="portrait" r:id="rId1"/>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691D-0C58-4C89-9F53-AD8A304C333C}">
  <sheetPr codeName="Sheet22">
    <tabColor rgb="FFF4B9B7"/>
    <pageSetUpPr fitToPage="1"/>
  </sheetPr>
  <dimension ref="A1:Y62"/>
  <sheetViews>
    <sheetView showGridLines="0" topLeftCell="A5" zoomScale="85" zoomScaleNormal="85" zoomScaleSheetLayoutView="100" zoomScalePageLayoutView="200" workbookViewId="0">
      <selection activeCell="B6" sqref="B6"/>
    </sheetView>
  </sheetViews>
  <sheetFormatPr defaultColWidth="8.625" defaultRowHeight="12.75"/>
  <cols>
    <col min="1" max="1" width="6.5" style="313" customWidth="1"/>
    <col min="2" max="2" width="74.625" style="313" customWidth="1"/>
    <col min="3" max="3" width="146.625" style="317" customWidth="1"/>
    <col min="4" max="4" width="8.625" style="318"/>
    <col min="5" max="16384" width="8.625" style="313"/>
  </cols>
  <sheetData>
    <row r="1" spans="1:25" ht="14.25" customHeight="1"/>
    <row r="2" spans="1:25" ht="14.25" customHeight="1"/>
    <row r="3" spans="1:25" ht="14.25" customHeight="1"/>
    <row r="4" spans="1:25" ht="14.25" customHeight="1"/>
    <row r="5" spans="1:25" s="41" customFormat="1" ht="21" customHeight="1">
      <c r="B5" s="42" t="s">
        <v>1611</v>
      </c>
      <c r="C5" s="319"/>
      <c r="D5" s="318"/>
      <c r="F5" s="313"/>
    </row>
    <row r="6" spans="1:25" s="244" customFormat="1" ht="15" customHeight="1">
      <c r="A6" s="245"/>
      <c r="B6" s="244" t="s">
        <v>936</v>
      </c>
      <c r="D6" s="318"/>
      <c r="E6" s="245"/>
      <c r="F6" s="313"/>
      <c r="G6" s="245"/>
      <c r="H6" s="245"/>
      <c r="I6" s="245"/>
      <c r="J6" s="245"/>
      <c r="K6" s="245"/>
      <c r="L6" s="245"/>
      <c r="M6" s="245"/>
      <c r="N6" s="245"/>
      <c r="O6" s="245"/>
      <c r="P6" s="245"/>
      <c r="Q6" s="245"/>
      <c r="R6" s="245"/>
      <c r="S6" s="245"/>
      <c r="T6" s="245"/>
      <c r="U6" s="245"/>
      <c r="V6" s="245"/>
      <c r="W6" s="245"/>
      <c r="X6" s="245"/>
      <c r="Y6" s="245"/>
    </row>
    <row r="15" spans="1:25" ht="15.75" customHeight="1">
      <c r="B15" s="314"/>
      <c r="C15" s="314"/>
    </row>
    <row r="16" spans="1:25" s="316" customFormat="1" ht="24.4" customHeight="1">
      <c r="B16" s="315" t="s">
        <v>1299</v>
      </c>
      <c r="C16" s="315" t="s">
        <v>939</v>
      </c>
      <c r="D16" s="320"/>
    </row>
    <row r="17" spans="2:4" s="274" customFormat="1" ht="18" customHeight="1">
      <c r="B17" s="694" t="s">
        <v>1548</v>
      </c>
      <c r="C17" s="689"/>
      <c r="D17" s="318"/>
    </row>
    <row r="18" spans="2:4" s="274" customFormat="1" ht="16.5" customHeight="1">
      <c r="B18" s="931" t="s">
        <v>1300</v>
      </c>
      <c r="C18" s="932"/>
      <c r="D18" s="318"/>
    </row>
    <row r="19" spans="2:4" ht="16.5" customHeight="1">
      <c r="B19" s="695" t="s">
        <v>1301</v>
      </c>
      <c r="C19" s="696" t="s">
        <v>1549</v>
      </c>
    </row>
    <row r="20" spans="2:4" ht="16.5" customHeight="1">
      <c r="B20" s="695" t="s">
        <v>1550</v>
      </c>
      <c r="C20" s="696" t="s">
        <v>1551</v>
      </c>
    </row>
    <row r="21" spans="2:4">
      <c r="B21" s="695" t="s">
        <v>1552</v>
      </c>
      <c r="C21" s="696" t="s">
        <v>1549</v>
      </c>
    </row>
    <row r="22" spans="2:4" ht="25.5" customHeight="1">
      <c r="B22" s="695" t="s">
        <v>1553</v>
      </c>
      <c r="C22" s="696" t="s">
        <v>1554</v>
      </c>
    </row>
    <row r="23" spans="2:4" s="274" customFormat="1" ht="16.5" customHeight="1">
      <c r="B23" s="931" t="s">
        <v>1302</v>
      </c>
      <c r="C23" s="932"/>
      <c r="D23" s="318"/>
    </row>
    <row r="24" spans="2:4" ht="26.25" customHeight="1">
      <c r="B24" s="695" t="s">
        <v>1303</v>
      </c>
      <c r="C24" s="696" t="s">
        <v>1551</v>
      </c>
    </row>
    <row r="25" spans="2:4" ht="26.25" customHeight="1">
      <c r="B25" s="695" t="s">
        <v>1555</v>
      </c>
      <c r="C25" s="696" t="s">
        <v>1556</v>
      </c>
    </row>
    <row r="26" spans="2:4" ht="30.75" customHeight="1">
      <c r="B26" s="695" t="s">
        <v>1557</v>
      </c>
      <c r="C26" s="696" t="s">
        <v>1558</v>
      </c>
    </row>
    <row r="27" spans="2:4" ht="27.75" customHeight="1">
      <c r="B27" s="695" t="s">
        <v>1559</v>
      </c>
      <c r="C27" s="697" t="s">
        <v>1560</v>
      </c>
    </row>
    <row r="28" spans="2:4" ht="31.5" customHeight="1">
      <c r="B28" s="695" t="s">
        <v>1561</v>
      </c>
      <c r="C28" s="696" t="s">
        <v>1562</v>
      </c>
    </row>
    <row r="29" spans="2:4" ht="24">
      <c r="B29" s="695" t="s">
        <v>1304</v>
      </c>
      <c r="C29" s="696" t="s">
        <v>1563</v>
      </c>
    </row>
    <row r="30" spans="2:4" s="274" customFormat="1" ht="18" customHeight="1">
      <c r="B30" s="694" t="s">
        <v>1305</v>
      </c>
      <c r="C30" s="698"/>
      <c r="D30" s="318"/>
    </row>
    <row r="31" spans="2:4" ht="141.75" customHeight="1">
      <c r="B31" s="655" t="s">
        <v>1306</v>
      </c>
      <c r="C31" s="678" t="s">
        <v>1577</v>
      </c>
    </row>
    <row r="32" spans="2:4" ht="50.25" customHeight="1">
      <c r="B32" s="692" t="s">
        <v>1307</v>
      </c>
      <c r="C32" s="695" t="s">
        <v>1576</v>
      </c>
    </row>
    <row r="33" spans="2:4" ht="47.25" customHeight="1">
      <c r="B33" s="692" t="s">
        <v>1308</v>
      </c>
      <c r="C33" s="695" t="s">
        <v>1564</v>
      </c>
    </row>
    <row r="34" spans="2:4" ht="40.5" customHeight="1">
      <c r="B34" s="692" t="s">
        <v>1565</v>
      </c>
      <c r="C34" s="696" t="s">
        <v>1566</v>
      </c>
    </row>
    <row r="35" spans="2:4" s="274" customFormat="1">
      <c r="B35" s="694" t="s">
        <v>1309</v>
      </c>
      <c r="C35" s="689"/>
      <c r="D35" s="318"/>
    </row>
    <row r="36" spans="2:4" s="274" customFormat="1">
      <c r="B36" s="699" t="s">
        <v>1310</v>
      </c>
      <c r="C36" s="699"/>
      <c r="D36" s="318"/>
    </row>
    <row r="37" spans="2:4" ht="24">
      <c r="B37" s="692" t="s">
        <v>1311</v>
      </c>
      <c r="C37" s="687" t="s">
        <v>1567</v>
      </c>
    </row>
    <row r="38" spans="2:4" ht="34.5" customHeight="1">
      <c r="B38" s="936" t="s">
        <v>1312</v>
      </c>
      <c r="C38" s="933" t="s">
        <v>1568</v>
      </c>
    </row>
    <row r="39" spans="2:4" s="274" customFormat="1" ht="16.5" customHeight="1">
      <c r="B39" s="699" t="s">
        <v>1313</v>
      </c>
      <c r="C39" s="700"/>
      <c r="D39" s="318"/>
    </row>
    <row r="40" spans="2:4" ht="46.5" customHeight="1">
      <c r="B40" s="692" t="s">
        <v>1314</v>
      </c>
      <c r="C40" s="695" t="s">
        <v>1569</v>
      </c>
    </row>
    <row r="41" spans="2:4" ht="25.5" customHeight="1">
      <c r="B41" s="692" t="s">
        <v>1315</v>
      </c>
      <c r="C41" s="696" t="s">
        <v>1120</v>
      </c>
    </row>
    <row r="42" spans="2:4" ht="37.5" customHeight="1">
      <c r="B42" s="692" t="s">
        <v>1316</v>
      </c>
      <c r="C42" s="696" t="s">
        <v>1120</v>
      </c>
    </row>
    <row r="43" spans="2:4" ht="30" customHeight="1">
      <c r="B43" s="693" t="s">
        <v>1317</v>
      </c>
      <c r="C43" s="696" t="s">
        <v>1120</v>
      </c>
    </row>
    <row r="44" spans="2:4" s="274" customFormat="1" ht="16.5" customHeight="1">
      <c r="B44" s="900" t="s">
        <v>1318</v>
      </c>
      <c r="C44" s="900"/>
      <c r="D44" s="318"/>
    </row>
    <row r="45" spans="2:4" ht="39" customHeight="1">
      <c r="B45" s="693" t="s">
        <v>1319</v>
      </c>
      <c r="C45" s="696" t="s">
        <v>1570</v>
      </c>
    </row>
    <row r="46" spans="2:4" ht="32.25" customHeight="1">
      <c r="B46" s="693" t="s">
        <v>1320</v>
      </c>
      <c r="C46" s="934" t="s">
        <v>1571</v>
      </c>
    </row>
    <row r="47" spans="2:4" ht="34.5" customHeight="1">
      <c r="B47" s="693" t="s">
        <v>1321</v>
      </c>
      <c r="C47" s="696" t="s">
        <v>1578</v>
      </c>
    </row>
    <row r="48" spans="2:4" s="274" customFormat="1" ht="16.5" customHeight="1">
      <c r="B48" s="900" t="s">
        <v>1322</v>
      </c>
      <c r="C48" s="900"/>
      <c r="D48" s="318"/>
    </row>
    <row r="49" spans="2:4" ht="42.75" customHeight="1">
      <c r="B49" s="693" t="s">
        <v>1323</v>
      </c>
      <c r="C49" s="696" t="s">
        <v>1572</v>
      </c>
    </row>
    <row r="50" spans="2:4" ht="55.15" customHeight="1">
      <c r="B50" s="693" t="s">
        <v>1324</v>
      </c>
      <c r="C50" s="696" t="s">
        <v>1572</v>
      </c>
    </row>
    <row r="51" spans="2:4" ht="52.5" customHeight="1">
      <c r="B51" s="693" t="s">
        <v>1325</v>
      </c>
      <c r="C51" s="696" t="s">
        <v>1572</v>
      </c>
    </row>
    <row r="52" spans="2:4" ht="56.25" customHeight="1">
      <c r="B52" s="693" t="s">
        <v>1326</v>
      </c>
      <c r="C52" s="934" t="s">
        <v>1573</v>
      </c>
    </row>
    <row r="53" spans="2:4" s="274" customFormat="1" ht="16.5" customHeight="1">
      <c r="B53" s="900" t="s">
        <v>1327</v>
      </c>
      <c r="C53" s="900"/>
      <c r="D53" s="318"/>
    </row>
    <row r="54" spans="2:4" ht="24" customHeight="1">
      <c r="B54" s="693" t="s">
        <v>1328</v>
      </c>
      <c r="C54" s="696" t="s">
        <v>1574</v>
      </c>
    </row>
    <row r="55" spans="2:4" ht="27" customHeight="1">
      <c r="B55" s="693" t="s">
        <v>1329</v>
      </c>
      <c r="C55" s="696" t="s">
        <v>1574</v>
      </c>
    </row>
    <row r="56" spans="2:4" s="274" customFormat="1" ht="16.5" customHeight="1">
      <c r="B56" s="900" t="s">
        <v>1330</v>
      </c>
      <c r="C56" s="900"/>
      <c r="D56" s="318"/>
    </row>
    <row r="57" spans="2:4" ht="96.75" customHeight="1">
      <c r="B57" s="693" t="s">
        <v>1331</v>
      </c>
      <c r="C57" s="934" t="s">
        <v>1579</v>
      </c>
    </row>
    <row r="58" spans="2:4" ht="24">
      <c r="B58" s="693" t="s">
        <v>1332</v>
      </c>
      <c r="C58" s="696" t="s">
        <v>1575</v>
      </c>
    </row>
    <row r="59" spans="2:4" ht="84">
      <c r="B59" s="692" t="s">
        <v>1333</v>
      </c>
      <c r="C59" s="696" t="s">
        <v>1580</v>
      </c>
    </row>
    <row r="60" spans="2:4" ht="88.5" customHeight="1">
      <c r="B60" s="935" t="s">
        <v>1334</v>
      </c>
      <c r="C60" s="696" t="s">
        <v>1580</v>
      </c>
    </row>
    <row r="61" spans="2:4" ht="45" customHeight="1">
      <c r="B61" s="692" t="s">
        <v>1335</v>
      </c>
      <c r="C61" s="696" t="s">
        <v>1120</v>
      </c>
    </row>
    <row r="62" spans="2:4" ht="35.25" customHeight="1">
      <c r="B62" s="692" t="s">
        <v>1336</v>
      </c>
      <c r="C62" s="696" t="s">
        <v>1120</v>
      </c>
    </row>
  </sheetData>
  <sheetProtection algorithmName="SHA-512" hashValue="gC16ebExZ+clTfunIrRZvtl44Nrzkv4vrk53tuPaJPEDWFQi+SC95ZIWHkQIWqBz1inGRKXvHPztlHl98LV6XA==" saltValue="sG9Sitbqb+4Luc59CylDTQ==" spinCount="100000" sheet="1" objects="1" scenarios="1"/>
  <pageMargins left="0.7" right="0.7" top="0.75" bottom="0.75" header="0.3" footer="0.3"/>
  <pageSetup paperSize="9" scale="2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3" id="{1E4F8E6C-47D4-4BF7-8B05-EE8540995CAB}">
            <xm:f>#REF!=COVER!$B$42</xm:f>
            <x14:dxf>
              <fill>
                <patternFill>
                  <bgColor rgb="FFFFFF00"/>
                </patternFill>
              </fill>
            </x14:dxf>
          </x14:cfRule>
          <xm:sqref>A1:XFD1048576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outlinePr showOutlineSymbols="0"/>
    <pageSetUpPr fitToPage="1"/>
  </sheetPr>
  <dimension ref="A1:C44"/>
  <sheetViews>
    <sheetView showGridLines="0" showOutlineSymbols="0" zoomScale="85" zoomScaleNormal="85" zoomScaleSheetLayoutView="100" zoomScalePageLayoutView="80" workbookViewId="0"/>
  </sheetViews>
  <sheetFormatPr defaultColWidth="8.625" defaultRowHeight="14.25" customHeight="1"/>
  <cols>
    <col min="1" max="1" width="6.625" customWidth="1"/>
    <col min="2" max="2" width="61.75" customWidth="1"/>
    <col min="3" max="3" width="114.375" bestFit="1" customWidth="1"/>
  </cols>
  <sheetData>
    <row r="1" spans="1:3" ht="14.25" customHeight="1">
      <c r="A1" s="356"/>
      <c r="B1" s="356"/>
    </row>
    <row r="3" spans="1:3" ht="14.25" customHeight="1">
      <c r="B3" s="356"/>
    </row>
    <row r="5" spans="1:3" s="4" customFormat="1" ht="20.25" customHeight="1">
      <c r="B5" s="5" t="s">
        <v>1</v>
      </c>
    </row>
    <row r="11" spans="1:3" ht="14.25" customHeight="1">
      <c r="B11" s="1"/>
      <c r="C11" s="2"/>
    </row>
    <row r="12" spans="1:3" ht="14.25" customHeight="1">
      <c r="B12" s="1"/>
      <c r="C12" s="2"/>
    </row>
    <row r="13" spans="1:3" s="3" customFormat="1" ht="18" customHeight="1">
      <c r="B13" s="6" t="s">
        <v>19</v>
      </c>
      <c r="C13" s="6" t="s">
        <v>20</v>
      </c>
    </row>
    <row r="14" spans="1:3" s="7" customFormat="1" ht="16.5" customHeight="1">
      <c r="B14" s="369" t="s">
        <v>21</v>
      </c>
      <c r="C14" s="370" t="s">
        <v>22</v>
      </c>
    </row>
    <row r="15" spans="1:3" s="7" customFormat="1" ht="16.5" customHeight="1">
      <c r="B15" s="369" t="s">
        <v>23</v>
      </c>
      <c r="C15" s="370" t="s">
        <v>24</v>
      </c>
    </row>
    <row r="16" spans="1:3" s="7" customFormat="1" ht="16.5" customHeight="1">
      <c r="B16" s="369" t="s">
        <v>25</v>
      </c>
      <c r="C16" s="370" t="s">
        <v>26</v>
      </c>
    </row>
    <row r="17" spans="2:3" s="7" customFormat="1" ht="16.5" customHeight="1">
      <c r="B17" s="369" t="s">
        <v>27</v>
      </c>
      <c r="C17" s="370" t="s">
        <v>1748</v>
      </c>
    </row>
    <row r="18" spans="2:3" s="7" customFormat="1" ht="16.5" customHeight="1">
      <c r="B18" s="369" t="s">
        <v>28</v>
      </c>
      <c r="C18" s="370" t="s">
        <v>1749</v>
      </c>
    </row>
    <row r="19" spans="2:3" s="7" customFormat="1" ht="16.5" customHeight="1">
      <c r="B19" s="369" t="s">
        <v>29</v>
      </c>
      <c r="C19" s="370" t="s">
        <v>1750</v>
      </c>
    </row>
    <row r="20" spans="2:3" s="7" customFormat="1" ht="16.5" customHeight="1">
      <c r="B20" s="369" t="s">
        <v>30</v>
      </c>
      <c r="C20" s="370" t="s">
        <v>1751</v>
      </c>
    </row>
    <row r="21" spans="2:3" s="7" customFormat="1" ht="16.5" customHeight="1">
      <c r="B21" s="369" t="s">
        <v>1963</v>
      </c>
      <c r="C21" s="370" t="s">
        <v>1964</v>
      </c>
    </row>
    <row r="22" spans="2:3" s="7" customFormat="1" ht="16.5" customHeight="1">
      <c r="B22" s="369" t="s">
        <v>31</v>
      </c>
      <c r="C22" s="370" t="s">
        <v>1752</v>
      </c>
    </row>
    <row r="23" spans="2:3" s="7" customFormat="1" ht="16.5" customHeight="1">
      <c r="B23" s="369" t="s">
        <v>32</v>
      </c>
      <c r="C23" s="370" t="s">
        <v>22</v>
      </c>
    </row>
    <row r="24" spans="2:3" s="7" customFormat="1" ht="16.5" customHeight="1">
      <c r="B24" s="369" t="s">
        <v>33</v>
      </c>
      <c r="C24" s="370" t="s">
        <v>34</v>
      </c>
    </row>
    <row r="25" spans="2:3" s="7" customFormat="1" ht="16.5" customHeight="1">
      <c r="B25" s="369" t="s">
        <v>35</v>
      </c>
      <c r="C25" s="370" t="s">
        <v>24</v>
      </c>
    </row>
    <row r="26" spans="2:3" s="7" customFormat="1" ht="16.5" customHeight="1">
      <c r="B26" s="369" t="s">
        <v>36</v>
      </c>
      <c r="C26" s="370" t="s">
        <v>37</v>
      </c>
    </row>
    <row r="27" spans="2:3" s="7" customFormat="1" ht="16.5" customHeight="1">
      <c r="B27" s="369" t="s">
        <v>38</v>
      </c>
      <c r="C27" s="370" t="s">
        <v>22</v>
      </c>
    </row>
    <row r="28" spans="2:3" s="7" customFormat="1" ht="16.5" customHeight="1">
      <c r="B28" s="369" t="s">
        <v>39</v>
      </c>
      <c r="C28" s="370" t="s">
        <v>40</v>
      </c>
    </row>
    <row r="29" spans="2:3" s="7" customFormat="1" ht="16.5" customHeight="1">
      <c r="B29" s="369" t="s">
        <v>41</v>
      </c>
      <c r="C29" s="370" t="s">
        <v>22</v>
      </c>
    </row>
    <row r="30" spans="2:3" s="7" customFormat="1" ht="16.5" customHeight="1">
      <c r="B30" s="369" t="s">
        <v>42</v>
      </c>
      <c r="C30" s="370" t="s">
        <v>22</v>
      </c>
    </row>
    <row r="31" spans="2:3" s="7" customFormat="1" ht="16.5" customHeight="1">
      <c r="B31" s="369" t="s">
        <v>43</v>
      </c>
      <c r="C31" s="370" t="s">
        <v>22</v>
      </c>
    </row>
    <row r="32" spans="2:3" s="7" customFormat="1" ht="16.5" customHeight="1">
      <c r="B32" s="369" t="s">
        <v>44</v>
      </c>
      <c r="C32" s="370" t="s">
        <v>45</v>
      </c>
    </row>
    <row r="33" spans="2:3" s="7" customFormat="1" ht="16.5" customHeight="1">
      <c r="B33" s="369" t="s">
        <v>46</v>
      </c>
      <c r="C33" s="370" t="s">
        <v>37</v>
      </c>
    </row>
    <row r="34" spans="2:3" s="7" customFormat="1" ht="16.5" customHeight="1">
      <c r="B34" s="369" t="s">
        <v>47</v>
      </c>
      <c r="C34" s="370" t="s">
        <v>48</v>
      </c>
    </row>
    <row r="35" spans="2:3" s="7" customFormat="1" ht="16.5" customHeight="1">
      <c r="B35" s="369" t="s">
        <v>49</v>
      </c>
      <c r="C35" s="370" t="s">
        <v>37</v>
      </c>
    </row>
    <row r="36" spans="2:3" s="7" customFormat="1" ht="16.5" customHeight="1">
      <c r="B36" s="369" t="s">
        <v>50</v>
      </c>
      <c r="C36" s="370" t="s">
        <v>22</v>
      </c>
    </row>
    <row r="37" spans="2:3" s="7" customFormat="1" ht="16.5" customHeight="1">
      <c r="B37" s="369" t="s">
        <v>51</v>
      </c>
      <c r="C37" s="370" t="s">
        <v>22</v>
      </c>
    </row>
    <row r="38" spans="2:3" s="7" customFormat="1" ht="16.5" customHeight="1">
      <c r="B38" s="369" t="s">
        <v>52</v>
      </c>
      <c r="C38" s="370" t="s">
        <v>53</v>
      </c>
    </row>
    <row r="39" spans="2:3" s="7" customFormat="1" ht="16.5" customHeight="1">
      <c r="B39" s="369" t="s">
        <v>54</v>
      </c>
      <c r="C39" s="370" t="s">
        <v>37</v>
      </c>
    </row>
    <row r="40" spans="2:3" s="7" customFormat="1" ht="16.5" customHeight="1">
      <c r="B40" s="369" t="s">
        <v>55</v>
      </c>
      <c r="C40" s="370" t="s">
        <v>56</v>
      </c>
    </row>
    <row r="41" spans="2:3" s="7" customFormat="1" ht="16.5" customHeight="1">
      <c r="B41" s="369" t="s">
        <v>57</v>
      </c>
      <c r="C41" s="370" t="s">
        <v>58</v>
      </c>
    </row>
    <row r="42" spans="2:3" ht="14.25" customHeight="1">
      <c r="B42" s="369" t="s">
        <v>59</v>
      </c>
      <c r="C42" s="370" t="s">
        <v>22</v>
      </c>
    </row>
    <row r="43" spans="2:3" ht="14.25" customHeight="1">
      <c r="B43" s="369" t="s">
        <v>60</v>
      </c>
      <c r="C43" s="370" t="s">
        <v>61</v>
      </c>
    </row>
    <row r="44" spans="2:3" ht="14.25" customHeight="1">
      <c r="B44" s="369" t="s">
        <v>62</v>
      </c>
      <c r="C44" s="370" t="s">
        <v>63</v>
      </c>
    </row>
  </sheetData>
  <sheetProtection algorithmName="SHA-512" hashValue="rONitig25aXRgoTGjQeoecDL9WeeePaWoTsvjPRp3MbTkjCnJ1xVWAbypZQIYv+S4ppA649N9qIHW2E6BQvNBA==" saltValue="j4KEWrYmqY8GXPbu5airkA==" spinCount="100000" sheet="1" objects="1" scenarios="1"/>
  <sortState xmlns:xlrd2="http://schemas.microsoft.com/office/spreadsheetml/2017/richdata2" ref="B14:C42">
    <sortCondition ref="B42"/>
  </sortState>
  <hyperlinks>
    <hyperlink ref="C17" r:id="rId1" xr:uid="{00000000-0004-0000-0200-000000000000}"/>
    <hyperlink ref="C23" r:id="rId2" display="www.westpac.com.au/about-westpac/sustainability/our-positions-and-perspectives/" xr:uid="{00000000-0004-0000-0200-000004000000}"/>
    <hyperlink ref="C31" r:id="rId3" display="www.westpac.com.au/about-westpac/sustainability/our-positions-and-perspectives/" xr:uid="{00000000-0004-0000-0200-000005000000}"/>
    <hyperlink ref="C20" r:id="rId4" xr:uid="{00000000-0004-0000-0200-000006000000}"/>
    <hyperlink ref="C16" r:id="rId5" display="www.westpac.com.au/content/dam/public/wbc/documents/pdf/aw/sustainability/ReconciliationActionPlan.pdf" xr:uid="{C8F7E766-5470-434F-AFB5-8994F30D1607}"/>
    <hyperlink ref="C14" r:id="rId6" display="https://www.westpac.com.au/about-westpac/sustainability/our-positions-and-perspectives/" xr:uid="{17EC38C2-0D06-4100-A5E1-33889A8AF87E}"/>
    <hyperlink ref="C15" r:id="rId7" display="https://www.westpac.com.au/about-westpac/sustainability/our-positions-and-perspectives/safer-children-safer-communities/" xr:uid="{35D24AAA-5B6B-4C02-A983-9BC6EBCB6BC1}"/>
    <hyperlink ref="C18" r:id="rId8" xr:uid="{9127E744-46D5-4635-9407-688BA0469CB7}"/>
    <hyperlink ref="C19" r:id="rId9" xr:uid="{BDA939AC-743D-4572-8577-FC0150E42274}"/>
    <hyperlink ref="C24" r:id="rId10" display="www.westpac.com.au/content/dam/public/wbc/documents/pdf/aw/4255833/wg-anti-bribery-and-corruption-policy.pdf" xr:uid="{6D2A9E96-9D5A-4378-B12B-078EE6A676ED}"/>
    <hyperlink ref="C26" r:id="rId11" display="www.westpac.com.au/about-westpac/westpac-group/corporate-governance/principles-policies/" xr:uid="{277F1AFC-2CC2-43D1-965C-2A95D05FF695}"/>
    <hyperlink ref="C27" r:id="rId12" display="www.westpac.com.au/about-westpac/sustainability/our-positions-and-perspectives/" xr:uid="{31A15417-17AA-4442-9A33-BF1469A6B8E1}"/>
    <hyperlink ref="C29" r:id="rId13" display="www.westpac.com.au/about-westpac/sustainability/our-positions-and-perspectives/" xr:uid="{CE117CAF-CBF8-459C-8583-4170618B5941}"/>
    <hyperlink ref="C22" r:id="rId14" xr:uid="{DD283AAC-C9FB-4E28-B8FD-19FBD81C0B94}"/>
    <hyperlink ref="C25" r:id="rId15" display="www.westpac.com.au/about-westpac/sustainability/our-positions-and-perspectives/safer-children-safer-communities/" xr:uid="{37620A57-9451-4388-B731-8284D67BCCD2}"/>
    <hyperlink ref="C30" r:id="rId16" display="www.westpac.com.au/about-westpac/sustainability/our-positions-and-perspectives/" xr:uid="{79EE7DAB-1E59-4907-A190-00FA18B53CF0}"/>
    <hyperlink ref="C32" r:id="rId17" display="www.westpac.com.au/about-westpac/sustainability/governance-and-accountability/industry-associations/ " xr:uid="{DADA921A-BC22-441C-A868-DC1BE46F3832}"/>
    <hyperlink ref="C33" r:id="rId18" display="www.westpac.com.au/about-westpac/westpac-group/corporate-governance/principles-policies/" xr:uid="{7720329A-4016-46F0-8AA1-AEDDC66D1EB6}"/>
    <hyperlink ref="C34" r:id="rId19" display="www.westpac.com.au/about-westpac/sustainability/governance-and-accountability/listening-to-stakeholders/ " xr:uid="{7A0A9EEE-95DD-4280-9D5F-E4277A52A01D}"/>
    <hyperlink ref="C35" r:id="rId20" display="www.westpac.com.au/about-westpac/westpac-group/corporate-governance/principles-policies/" xr:uid="{8DC317A6-EC26-43D9-82D1-F7DFFE937775}"/>
    <hyperlink ref="C36" r:id="rId21" display="www.westpac.com.au/about-westpac/sustainability/our-positions-and-perspectives/" xr:uid="{4872C351-0FE5-4621-B8F3-7D25648CC99E}"/>
    <hyperlink ref="C37" r:id="rId22" display="www.westpac.com.au/about-westpac/sustainability/our-positions-and-perspectives/" xr:uid="{66793091-08ED-4D24-A2DB-87A7A12CBA0B}"/>
    <hyperlink ref="C38" r:id="rId23" display="www.westpac.com.au/content/dam/public/wbc/documents/pdf/aw/sustainability/Responsible-Sourcing-Code-of-Conduct.pdf" xr:uid="{6F094FB9-627C-48A3-B851-2F48C2CAE73F}"/>
    <hyperlink ref="C39" r:id="rId24" display="www.westpac.com.au/about-westpac/westpac-group/corporate-governance/principles-policies/" xr:uid="{CF36DD4D-A8C4-4406-BCBA-ADD7AF93A4F4}"/>
    <hyperlink ref="C40" r:id="rId25" display="www.westpac.com.au/content/dam/public/wbc/documents/pdf/aw/WBC-speaking-up-policy.pdf" xr:uid="{7BBA4693-479A-4DCB-8449-B2DB6BBEFBE7}"/>
    <hyperlink ref="C41" r:id="rId26" display="www.westpac.com.au/about-westpac/sustainability/initiatives-for-you/suppliers-inclusion-diversity/" xr:uid="{1C8AF32B-0DF2-445E-8CDB-4528737E31D1}"/>
    <hyperlink ref="C42" r:id="rId27" display="www.westpac.com.au/about-westpac/sustainability/our-positions-and-perspectives/" xr:uid="{57FE9614-A980-4720-9595-0B4077A16F5B}"/>
    <hyperlink ref="C43" r:id="rId28" display="www.westpac.com.au/about-westpac/sustainability/our-positions-and-perspectives/sustainable-lending/" xr:uid="{C8E64ADE-5949-4398-940E-BAA28FCCAABA}"/>
    <hyperlink ref="C44" r:id="rId29" display="www.westpac.com.au/about-westpac/sustainability/our-strategy/" xr:uid="{77361DE9-6648-45BB-82E3-13B61C0169A8}"/>
    <hyperlink ref="C28" r:id="rId30" display="https://www.westpac.com.au/about-westpac/sustainability/our-positions-and-perspectives/health-safety-wellbeing/" xr:uid="{9E3C7760-0E92-4D44-9266-89270038F2CD}"/>
  </hyperlinks>
  <pageMargins left="0.7" right="0.7" top="0.75" bottom="0.75" header="0.3" footer="0.3"/>
  <pageSetup paperSize="9" scale="51" fitToHeight="0" orientation="portrait" r:id="rId31"/>
  <drawing r:id="rId3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9FE3-0E62-49F7-BFBE-2B4080338EB3}">
  <sheetPr>
    <tabColor theme="1"/>
    <outlinePr showOutlineSymbols="0"/>
    <pageSetUpPr fitToPage="1"/>
  </sheetPr>
  <dimension ref="A1:C10"/>
  <sheetViews>
    <sheetView showGridLines="0" showOutlineSymbols="0" topLeftCell="A7" zoomScale="85" zoomScaleNormal="85" zoomScaleSheetLayoutView="85" zoomScalePageLayoutView="80" workbookViewId="0"/>
  </sheetViews>
  <sheetFormatPr defaultColWidth="8.625" defaultRowHeight="14.25" customHeight="1"/>
  <cols>
    <col min="1" max="1" width="6.625" customWidth="1"/>
    <col min="2" max="2" width="61.75" customWidth="1"/>
    <col min="3" max="3" width="134.125" customWidth="1"/>
  </cols>
  <sheetData>
    <row r="1" spans="1:3" ht="14.25" customHeight="1">
      <c r="A1" s="356"/>
      <c r="B1" s="356"/>
    </row>
    <row r="3" spans="1:3" ht="14.25" customHeight="1">
      <c r="B3" s="356"/>
    </row>
    <row r="5" spans="1:3" s="4" customFormat="1" ht="20.25" customHeight="1">
      <c r="B5" s="5" t="s">
        <v>1967</v>
      </c>
    </row>
    <row r="7" spans="1:3" ht="67.5" customHeight="1">
      <c r="B7" s="1089" t="s">
        <v>1968</v>
      </c>
      <c r="C7" s="1089"/>
    </row>
    <row r="8" spans="1:3" ht="235.5" customHeight="1">
      <c r="B8" s="1089" t="s">
        <v>1969</v>
      </c>
      <c r="C8" s="1089"/>
    </row>
    <row r="9" spans="1:3" ht="310.5" customHeight="1">
      <c r="B9" s="1089" t="s">
        <v>1970</v>
      </c>
      <c r="C9" s="1089"/>
    </row>
    <row r="10" spans="1:3" ht="18" customHeight="1">
      <c r="B10" s="1090"/>
      <c r="C10" s="1090"/>
    </row>
  </sheetData>
  <sheetProtection algorithmName="SHA-512" hashValue="H6qvFzBa+8I46ksirWbZOYpUDkJ+0FlHrRgSIj8pEFpU0YLyiK+ur439tH6ZHOOySQBclz9d5Qj5ZEFLXjpXYw==" saltValue="HfLQdrh4PC9OrlGnl3Sg1w==" spinCount="100000" sheet="1" objects="1" scenarios="1"/>
  <mergeCells count="4">
    <mergeCell ref="B7:C7"/>
    <mergeCell ref="B8:C8"/>
    <mergeCell ref="B9:C9"/>
    <mergeCell ref="B10:C10"/>
  </mergeCells>
  <pageMargins left="0.7" right="0.7" top="0.75" bottom="0.75" header="0.3" footer="0.3"/>
  <pageSetup paperSize="9" scale="5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5EA4-AE97-4B3E-B1F3-91928A49087F}">
  <sheetPr codeName="Sheet4">
    <tabColor theme="4"/>
    <pageSetUpPr fitToPage="1"/>
  </sheetPr>
  <dimension ref="A1:M95"/>
  <sheetViews>
    <sheetView zoomScale="85" zoomScaleNormal="85" zoomScaleSheetLayoutView="85" workbookViewId="0">
      <selection activeCell="F19" sqref="F19"/>
    </sheetView>
  </sheetViews>
  <sheetFormatPr defaultColWidth="9" defaultRowHeight="14.25"/>
  <cols>
    <col min="1" max="1" width="3.625" style="40" customWidth="1"/>
    <col min="2" max="2" width="14.625" style="40" customWidth="1"/>
    <col min="3" max="3" width="18.875" style="40" customWidth="1"/>
    <col min="4" max="4" width="24.625" style="40" customWidth="1"/>
    <col min="5" max="5" width="41.125" style="40" customWidth="1"/>
    <col min="6" max="6" width="43" style="40" customWidth="1"/>
    <col min="7" max="7" width="31.375" style="40" customWidth="1"/>
    <col min="8" max="8" width="25.875" style="40" customWidth="1"/>
    <col min="9" max="9" width="26.875" style="40" customWidth="1"/>
    <col min="10" max="10" width="89.75" style="40" customWidth="1"/>
    <col min="11" max="11" width="16" style="40" bestFit="1" customWidth="1"/>
    <col min="12" max="16384" width="9" style="40"/>
  </cols>
  <sheetData>
    <row r="1" spans="2:9" ht="14.25" customHeight="1"/>
    <row r="2" spans="2:9" ht="14.25" customHeight="1"/>
    <row r="3" spans="2:9" ht="14.25" customHeight="1"/>
    <row r="4" spans="2:9" ht="14.25" customHeight="1"/>
    <row r="5" spans="2:9" s="41" customFormat="1" ht="21" customHeight="1">
      <c r="B5" s="42" t="s">
        <v>64</v>
      </c>
      <c r="C5" s="42"/>
      <c r="D5" s="42"/>
    </row>
    <row r="6" spans="2:9" ht="14.25" customHeight="1"/>
    <row r="7" spans="2:9" ht="14.25" customHeight="1"/>
    <row r="8" spans="2:9" ht="14.25" customHeight="1">
      <c r="G8" s="42"/>
      <c r="I8" s="42"/>
    </row>
    <row r="9" spans="2:9" ht="14.25" customHeight="1">
      <c r="G9" s="42"/>
      <c r="I9" s="42"/>
    </row>
    <row r="10" spans="2:9" ht="14.25" customHeight="1">
      <c r="G10" s="233"/>
      <c r="I10" s="234"/>
    </row>
    <row r="11" spans="2:9" ht="14.25" customHeight="1"/>
    <row r="12" spans="2:9" ht="14.25" customHeight="1"/>
    <row r="13" spans="2:9" ht="14.25" customHeight="1"/>
    <row r="14" spans="2:9" ht="14.25" customHeight="1"/>
    <row r="15" spans="2:9" ht="14.25" customHeight="1"/>
    <row r="16" spans="2:9" ht="14.25" customHeight="1"/>
    <row r="17" spans="1:11" s="41" customFormat="1" ht="21.75" customHeight="1">
      <c r="B17" s="740" t="s">
        <v>66</v>
      </c>
      <c r="C17" s="740" t="s">
        <v>67</v>
      </c>
      <c r="D17" s="740" t="s">
        <v>68</v>
      </c>
      <c r="E17" s="740" t="s">
        <v>69</v>
      </c>
      <c r="F17" s="740" t="s">
        <v>70</v>
      </c>
      <c r="G17" s="740" t="s">
        <v>71</v>
      </c>
      <c r="H17" s="740" t="s">
        <v>73</v>
      </c>
      <c r="I17" s="740" t="s">
        <v>72</v>
      </c>
      <c r="J17" s="740" t="s">
        <v>1181</v>
      </c>
      <c r="K17" s="740" t="s">
        <v>74</v>
      </c>
    </row>
    <row r="18" spans="1:11" s="250" customFormat="1" ht="98.25" customHeight="1">
      <c r="B18" s="1097" t="s">
        <v>75</v>
      </c>
      <c r="C18" s="1094" t="s">
        <v>76</v>
      </c>
      <c r="D18" s="1094" t="s">
        <v>77</v>
      </c>
      <c r="E18" s="1094" t="s">
        <v>78</v>
      </c>
      <c r="F18" s="768" t="s">
        <v>79</v>
      </c>
      <c r="G18" s="1098"/>
      <c r="H18" s="769">
        <v>50</v>
      </c>
      <c r="I18" s="769" t="s">
        <v>81</v>
      </c>
      <c r="J18" s="768" t="s">
        <v>1604</v>
      </c>
      <c r="K18" s="743" t="s">
        <v>80</v>
      </c>
    </row>
    <row r="19" spans="1:11" s="250" customFormat="1" ht="34.9" customHeight="1">
      <c r="B19" s="1097"/>
      <c r="C19" s="1094"/>
      <c r="D19" s="1094"/>
      <c r="E19" s="1094"/>
      <c r="F19" s="768" t="s">
        <v>82</v>
      </c>
      <c r="G19" s="1099"/>
      <c r="H19" s="852" t="s">
        <v>1468</v>
      </c>
      <c r="I19" s="769" t="s">
        <v>83</v>
      </c>
      <c r="J19" s="768" t="s">
        <v>1605</v>
      </c>
      <c r="K19" s="743" t="s">
        <v>84</v>
      </c>
    </row>
    <row r="20" spans="1:11" s="250" customFormat="1" ht="37.15" customHeight="1">
      <c r="B20" s="1097"/>
      <c r="C20" s="1094"/>
      <c r="D20" s="1094"/>
      <c r="E20" s="1094"/>
      <c r="F20" s="768" t="s">
        <v>85</v>
      </c>
      <c r="G20" s="1099"/>
      <c r="H20" s="831" t="s">
        <v>1469</v>
      </c>
      <c r="I20" s="831" t="s">
        <v>1470</v>
      </c>
      <c r="J20" s="768" t="s">
        <v>1605</v>
      </c>
      <c r="K20" s="743" t="s">
        <v>84</v>
      </c>
    </row>
    <row r="21" spans="1:11" s="250" customFormat="1" ht="43.5" customHeight="1">
      <c r="B21" s="1097"/>
      <c r="C21" s="1094"/>
      <c r="D21" s="1094"/>
      <c r="E21" s="1094" t="s">
        <v>86</v>
      </c>
      <c r="F21" s="748" t="s">
        <v>87</v>
      </c>
      <c r="G21" s="1099"/>
      <c r="H21" s="939">
        <v>0.191</v>
      </c>
      <c r="I21" s="939">
        <v>0.188</v>
      </c>
      <c r="J21" s="768" t="s">
        <v>1606</v>
      </c>
      <c r="K21" s="743" t="s">
        <v>80</v>
      </c>
    </row>
    <row r="22" spans="1:11" s="250" customFormat="1" ht="43.5" customHeight="1">
      <c r="B22" s="1097"/>
      <c r="C22" s="1094"/>
      <c r="D22" s="1094"/>
      <c r="E22" s="1094"/>
      <c r="F22" s="741" t="s">
        <v>88</v>
      </c>
      <c r="G22" s="1099"/>
      <c r="H22" s="831">
        <v>360058</v>
      </c>
      <c r="I22" s="831">
        <v>343665</v>
      </c>
      <c r="J22" s="741" t="s">
        <v>1472</v>
      </c>
      <c r="K22" s="743" t="s">
        <v>80</v>
      </c>
    </row>
    <row r="23" spans="1:11" s="250" customFormat="1" ht="60.75" customHeight="1">
      <c r="B23" s="1097"/>
      <c r="C23" s="1094"/>
      <c r="D23" s="1094"/>
      <c r="E23" s="744" t="s">
        <v>89</v>
      </c>
      <c r="F23" s="768" t="s">
        <v>90</v>
      </c>
      <c r="G23" s="1100"/>
      <c r="H23" s="769" t="s">
        <v>1416</v>
      </c>
      <c r="I23" s="769" t="s">
        <v>1415</v>
      </c>
      <c r="J23" s="768" t="s">
        <v>1607</v>
      </c>
      <c r="K23" s="742" t="s">
        <v>80</v>
      </c>
    </row>
    <row r="24" spans="1:11" ht="45.75" customHeight="1">
      <c r="A24" s="250"/>
      <c r="B24" s="1096" t="s">
        <v>91</v>
      </c>
      <c r="C24" s="1096" t="s">
        <v>92</v>
      </c>
      <c r="D24" s="1095" t="s">
        <v>93</v>
      </c>
      <c r="E24" s="1095" t="s">
        <v>94</v>
      </c>
      <c r="F24" s="748" t="s">
        <v>95</v>
      </c>
      <c r="G24" s="1091"/>
      <c r="H24" s="830">
        <v>0.65</v>
      </c>
      <c r="I24" s="830">
        <v>0.66</v>
      </c>
      <c r="J24" s="768" t="s">
        <v>1655</v>
      </c>
      <c r="K24" s="742" t="s">
        <v>80</v>
      </c>
    </row>
    <row r="25" spans="1:11" ht="64.150000000000006" customHeight="1">
      <c r="A25" s="250"/>
      <c r="B25" s="1096"/>
      <c r="C25" s="1096"/>
      <c r="D25" s="1095"/>
      <c r="E25" s="1095"/>
      <c r="F25" s="748" t="s">
        <v>96</v>
      </c>
      <c r="G25" s="1092"/>
      <c r="H25" s="769" t="s">
        <v>1610</v>
      </c>
      <c r="I25" s="769" t="s">
        <v>97</v>
      </c>
      <c r="J25" s="768" t="s">
        <v>1608</v>
      </c>
      <c r="K25" s="743" t="s">
        <v>80</v>
      </c>
    </row>
    <row r="26" spans="1:11" ht="82.15" customHeight="1">
      <c r="B26" s="1096"/>
      <c r="C26" s="1096"/>
      <c r="D26" s="1095"/>
      <c r="E26" s="747" t="s">
        <v>98</v>
      </c>
      <c r="F26" s="748" t="s">
        <v>99</v>
      </c>
      <c r="G26" s="1093"/>
      <c r="H26" s="831">
        <v>9</v>
      </c>
      <c r="I26" s="769">
        <v>1</v>
      </c>
      <c r="J26" s="768" t="s">
        <v>1631</v>
      </c>
      <c r="K26" s="743" t="s">
        <v>84</v>
      </c>
    </row>
    <row r="27" spans="1:11" ht="50.65" customHeight="1">
      <c r="B27" s="1102" t="s">
        <v>100</v>
      </c>
      <c r="C27" s="1103" t="s">
        <v>101</v>
      </c>
      <c r="D27" s="1106" t="s">
        <v>102</v>
      </c>
      <c r="E27" s="1106" t="s">
        <v>103</v>
      </c>
      <c r="F27" s="748" t="s">
        <v>104</v>
      </c>
      <c r="G27" s="1101"/>
      <c r="H27" s="853" t="s">
        <v>1452</v>
      </c>
      <c r="I27" s="827" t="s">
        <v>105</v>
      </c>
      <c r="J27" s="768" t="s">
        <v>1616</v>
      </c>
      <c r="K27" s="742" t="s">
        <v>106</v>
      </c>
    </row>
    <row r="28" spans="1:11" ht="46.5" customHeight="1">
      <c r="B28" s="1102"/>
      <c r="C28" s="1103"/>
      <c r="D28" s="1106"/>
      <c r="E28" s="1106"/>
      <c r="F28" s="748" t="s">
        <v>107</v>
      </c>
      <c r="G28" s="1101"/>
      <c r="H28" s="853" t="s">
        <v>1453</v>
      </c>
      <c r="I28" s="827" t="s">
        <v>1454</v>
      </c>
      <c r="J28" s="768" t="s">
        <v>1617</v>
      </c>
      <c r="K28" s="742" t="s">
        <v>106</v>
      </c>
    </row>
    <row r="29" spans="1:11" ht="48" customHeight="1">
      <c r="B29" s="1102"/>
      <c r="C29" s="1103"/>
      <c r="D29" s="1106"/>
      <c r="E29" s="1106"/>
      <c r="F29" s="741" t="s">
        <v>108</v>
      </c>
      <c r="G29" s="1091"/>
      <c r="H29" s="769" t="s">
        <v>109</v>
      </c>
      <c r="I29" s="769" t="s">
        <v>109</v>
      </c>
      <c r="J29" s="768" t="s">
        <v>1609</v>
      </c>
      <c r="K29" s="742" t="s">
        <v>110</v>
      </c>
    </row>
    <row r="30" spans="1:11" ht="49.15" customHeight="1">
      <c r="A30" s="250"/>
      <c r="B30" s="1102"/>
      <c r="C30" s="1103"/>
      <c r="D30" s="1106"/>
      <c r="E30" s="749" t="s">
        <v>111</v>
      </c>
      <c r="F30" s="741" t="s">
        <v>112</v>
      </c>
      <c r="G30" s="1093"/>
      <c r="H30" s="852" t="s">
        <v>1797</v>
      </c>
      <c r="I30" s="769" t="s">
        <v>1710</v>
      </c>
      <c r="J30" s="768" t="s">
        <v>1646</v>
      </c>
      <c r="K30" s="742" t="s">
        <v>110</v>
      </c>
    </row>
    <row r="31" spans="1:11" ht="54.75" customHeight="1">
      <c r="B31" s="1102"/>
      <c r="C31" s="1103"/>
      <c r="D31" s="749" t="s">
        <v>113</v>
      </c>
      <c r="E31" s="749" t="s">
        <v>1352</v>
      </c>
      <c r="F31" s="819" t="s">
        <v>114</v>
      </c>
      <c r="G31" s="750"/>
      <c r="H31" s="769" t="s">
        <v>80</v>
      </c>
      <c r="I31" s="769" t="s">
        <v>80</v>
      </c>
      <c r="J31" s="741" t="s">
        <v>1663</v>
      </c>
      <c r="K31" s="742" t="s">
        <v>80</v>
      </c>
    </row>
    <row r="32" spans="1:11" ht="39.75" customHeight="1">
      <c r="B32" s="1105" t="s">
        <v>115</v>
      </c>
      <c r="C32" s="1104" t="s">
        <v>116</v>
      </c>
      <c r="D32" s="1104" t="s">
        <v>117</v>
      </c>
      <c r="E32" s="1104" t="s">
        <v>118</v>
      </c>
      <c r="F32" s="741" t="s">
        <v>119</v>
      </c>
      <c r="G32" s="1091"/>
      <c r="H32" s="831">
        <v>4028</v>
      </c>
      <c r="I32" s="831">
        <v>4551</v>
      </c>
      <c r="J32" s="741" t="s">
        <v>1612</v>
      </c>
      <c r="K32" s="742" t="s">
        <v>120</v>
      </c>
    </row>
    <row r="33" spans="1:13" ht="57">
      <c r="B33" s="1105"/>
      <c r="C33" s="1104"/>
      <c r="D33" s="1104"/>
      <c r="E33" s="1104"/>
      <c r="F33" s="741" t="s">
        <v>121</v>
      </c>
      <c r="G33" s="1092"/>
      <c r="H33" s="855" t="s">
        <v>1473</v>
      </c>
      <c r="I33" s="829" t="s">
        <v>122</v>
      </c>
      <c r="J33" s="745" t="s">
        <v>1698</v>
      </c>
      <c r="K33" s="748" t="s">
        <v>123</v>
      </c>
    </row>
    <row r="34" spans="1:13" ht="51" customHeight="1">
      <c r="A34" s="250"/>
      <c r="B34" s="1105"/>
      <c r="C34" s="1104"/>
      <c r="D34" s="1104"/>
      <c r="E34" s="1104" t="s">
        <v>124</v>
      </c>
      <c r="F34" s="741" t="s">
        <v>125</v>
      </c>
      <c r="G34" s="1092"/>
      <c r="H34" s="831">
        <v>12193</v>
      </c>
      <c r="I34" s="769" t="s">
        <v>81</v>
      </c>
      <c r="J34" s="768" t="s">
        <v>1475</v>
      </c>
      <c r="K34" s="742" t="s">
        <v>80</v>
      </c>
    </row>
    <row r="35" spans="1:13" ht="61.5" customHeight="1">
      <c r="A35" s="250"/>
      <c r="B35" s="1105"/>
      <c r="C35" s="1104"/>
      <c r="D35" s="1104"/>
      <c r="E35" s="1104"/>
      <c r="F35" s="741" t="s">
        <v>126</v>
      </c>
      <c r="G35" s="1093"/>
      <c r="H35" s="831">
        <v>21</v>
      </c>
      <c r="I35" s="828">
        <v>37</v>
      </c>
      <c r="J35" s="876" t="s">
        <v>1417</v>
      </c>
      <c r="K35" s="742" t="s">
        <v>80</v>
      </c>
    </row>
    <row r="36" spans="1:13" ht="34.5" customHeight="1">
      <c r="B36" s="1105"/>
      <c r="C36" s="1104"/>
      <c r="D36" s="1104" t="s">
        <v>127</v>
      </c>
      <c r="E36" s="1104" t="s">
        <v>128</v>
      </c>
      <c r="F36" s="741" t="s">
        <v>129</v>
      </c>
      <c r="G36" s="1091"/>
      <c r="H36" s="831">
        <v>80</v>
      </c>
      <c r="I36" s="828">
        <v>75</v>
      </c>
      <c r="J36" s="876" t="s">
        <v>1618</v>
      </c>
      <c r="K36" s="742" t="s">
        <v>130</v>
      </c>
    </row>
    <row r="37" spans="1:13" ht="79.5" customHeight="1">
      <c r="B37" s="1105"/>
      <c r="C37" s="1104"/>
      <c r="D37" s="1104"/>
      <c r="E37" s="1104"/>
      <c r="F37" s="741" t="s">
        <v>131</v>
      </c>
      <c r="G37" s="1092"/>
      <c r="H37" s="854">
        <v>0.49</v>
      </c>
      <c r="I37" s="830">
        <v>0.49</v>
      </c>
      <c r="J37" s="768" t="s">
        <v>1613</v>
      </c>
      <c r="K37" s="742" t="s">
        <v>130</v>
      </c>
    </row>
    <row r="38" spans="1:13" ht="54" customHeight="1">
      <c r="B38" s="1105"/>
      <c r="C38" s="1104"/>
      <c r="D38" s="1104"/>
      <c r="E38" s="1104" t="s">
        <v>132</v>
      </c>
      <c r="F38" s="741" t="s">
        <v>133</v>
      </c>
      <c r="G38" s="1092"/>
      <c r="H38" s="855" t="s">
        <v>1474</v>
      </c>
      <c r="I38" s="829" t="s">
        <v>134</v>
      </c>
      <c r="J38" s="745" t="s">
        <v>1614</v>
      </c>
      <c r="K38" s="743" t="s">
        <v>135</v>
      </c>
      <c r="L38" s="235"/>
      <c r="M38" s="235"/>
    </row>
    <row r="39" spans="1:13" ht="47.25" customHeight="1">
      <c r="B39" s="1105"/>
      <c r="C39" s="1104"/>
      <c r="D39" s="1104"/>
      <c r="E39" s="1104"/>
      <c r="F39" s="741" t="s">
        <v>136</v>
      </c>
      <c r="G39" s="1092"/>
      <c r="H39" s="831">
        <v>10141</v>
      </c>
      <c r="I39" s="831">
        <v>3004</v>
      </c>
      <c r="J39" s="748" t="s">
        <v>1615</v>
      </c>
      <c r="K39" s="742" t="s">
        <v>80</v>
      </c>
    </row>
    <row r="40" spans="1:13" ht="66.75" customHeight="1">
      <c r="B40" s="1105"/>
      <c r="C40" s="1104"/>
      <c r="D40" s="1104"/>
      <c r="E40" s="1104"/>
      <c r="F40" s="741" t="s">
        <v>137</v>
      </c>
      <c r="G40" s="1093"/>
      <c r="H40" s="831">
        <v>100</v>
      </c>
      <c r="I40" s="769">
        <v>100</v>
      </c>
      <c r="J40" s="746" t="s">
        <v>1619</v>
      </c>
      <c r="K40" s="742" t="s">
        <v>80</v>
      </c>
    </row>
    <row r="41" spans="1:13" ht="17.649999999999999" customHeight="1">
      <c r="B41" s="824" t="s">
        <v>138</v>
      </c>
      <c r="C41" s="824"/>
      <c r="D41" s="824"/>
      <c r="E41" s="824"/>
      <c r="F41" s="824"/>
      <c r="G41" s="824"/>
      <c r="H41" s="824"/>
      <c r="I41" s="824"/>
    </row>
    <row r="42" spans="1:13">
      <c r="B42" s="824" t="s">
        <v>1366</v>
      </c>
      <c r="C42" s="824"/>
      <c r="D42" s="824"/>
      <c r="E42" s="824"/>
      <c r="F42" s="824"/>
      <c r="G42" s="824"/>
      <c r="H42" s="824"/>
      <c r="I42" s="824"/>
      <c r="J42" s="877"/>
    </row>
    <row r="43" spans="1:13" ht="19.5" customHeight="1">
      <c r="B43" s="824" t="s">
        <v>1364</v>
      </c>
      <c r="C43" s="824"/>
      <c r="D43" s="824"/>
      <c r="E43" s="824"/>
      <c r="F43" s="824"/>
      <c r="G43" s="824"/>
      <c r="H43" s="824"/>
      <c r="I43" s="824"/>
    </row>
    <row r="44" spans="1:13" ht="19.5" customHeight="1">
      <c r="B44" s="824" t="s">
        <v>139</v>
      </c>
      <c r="C44" s="824"/>
      <c r="D44" s="824"/>
      <c r="E44" s="824"/>
      <c r="F44" s="824"/>
      <c r="G44" s="824"/>
      <c r="H44" s="824"/>
      <c r="I44" s="824"/>
    </row>
    <row r="45" spans="1:13" ht="19.5" customHeight="1">
      <c r="B45" s="824" t="s">
        <v>140</v>
      </c>
      <c r="C45" s="824"/>
      <c r="D45" s="824"/>
      <c r="E45" s="824"/>
      <c r="F45" s="824"/>
      <c r="G45" s="824"/>
      <c r="H45" s="824"/>
      <c r="I45" s="824"/>
    </row>
    <row r="46" spans="1:13" ht="19.5" customHeight="1">
      <c r="B46" s="824" t="s">
        <v>141</v>
      </c>
      <c r="C46" s="824"/>
      <c r="D46" s="824"/>
      <c r="E46" s="824"/>
      <c r="F46" s="824"/>
      <c r="G46" s="824"/>
      <c r="H46" s="824"/>
      <c r="I46" s="824"/>
    </row>
    <row r="47" spans="1:13" ht="19.5" customHeight="1">
      <c r="B47" s="824" t="s">
        <v>1849</v>
      </c>
      <c r="C47" s="824"/>
      <c r="D47" s="824"/>
      <c r="E47" s="824"/>
      <c r="F47" s="824"/>
      <c r="G47" s="824"/>
      <c r="H47" s="824"/>
      <c r="I47" s="824"/>
    </row>
    <row r="48" spans="1:13" ht="19.5" customHeight="1">
      <c r="B48" s="824" t="s">
        <v>142</v>
      </c>
      <c r="C48" s="824"/>
      <c r="D48" s="824"/>
      <c r="E48" s="824"/>
      <c r="F48" s="824"/>
      <c r="G48" s="824"/>
      <c r="H48" s="824"/>
      <c r="I48" s="824"/>
    </row>
    <row r="49" spans="2:9" ht="19.5" customHeight="1">
      <c r="B49" s="824" t="s">
        <v>143</v>
      </c>
      <c r="C49" s="824"/>
      <c r="D49" s="824"/>
      <c r="E49" s="824"/>
      <c r="F49" s="824"/>
      <c r="G49" s="824"/>
      <c r="H49" s="824"/>
      <c r="I49" s="824"/>
    </row>
    <row r="50" spans="2:9" ht="19.5" customHeight="1">
      <c r="B50" s="824" t="s">
        <v>1466</v>
      </c>
      <c r="C50" s="824"/>
      <c r="D50" s="824"/>
      <c r="E50" s="824"/>
      <c r="F50" s="824"/>
      <c r="G50" s="824"/>
      <c r="H50" s="824"/>
      <c r="I50" s="824"/>
    </row>
    <row r="51" spans="2:9" ht="19.5" customHeight="1">
      <c r="B51" s="824" t="s">
        <v>144</v>
      </c>
      <c r="C51" s="824"/>
      <c r="D51" s="824"/>
      <c r="E51" s="824"/>
      <c r="F51" s="824"/>
      <c r="G51" s="824"/>
      <c r="H51" s="824"/>
      <c r="I51" s="824"/>
    </row>
    <row r="52" spans="2:9" ht="19.5" customHeight="1">
      <c r="B52" s="824" t="s">
        <v>1467</v>
      </c>
      <c r="C52" s="824"/>
      <c r="D52" s="824"/>
      <c r="E52" s="824"/>
      <c r="F52" s="824"/>
      <c r="G52" s="824"/>
      <c r="H52" s="824"/>
      <c r="I52" s="824"/>
    </row>
    <row r="53" spans="2:9" ht="19.5" customHeight="1">
      <c r="B53" s="824" t="s">
        <v>1670</v>
      </c>
      <c r="C53" s="824"/>
      <c r="D53" s="824"/>
      <c r="E53" s="824"/>
      <c r="F53" s="824"/>
      <c r="G53" s="824"/>
      <c r="H53" s="824"/>
      <c r="I53" s="824"/>
    </row>
    <row r="54" spans="2:9" ht="19.5" customHeight="1">
      <c r="B54" s="824" t="s">
        <v>145</v>
      </c>
      <c r="C54" s="824"/>
      <c r="D54" s="824"/>
      <c r="E54" s="824"/>
      <c r="F54" s="824"/>
      <c r="G54" s="824"/>
      <c r="H54" s="824"/>
      <c r="I54" s="824"/>
    </row>
    <row r="55" spans="2:9" ht="19.5" customHeight="1">
      <c r="B55" s="824" t="s">
        <v>146</v>
      </c>
      <c r="C55" s="824"/>
      <c r="D55" s="824"/>
      <c r="E55" s="824"/>
      <c r="F55" s="824"/>
      <c r="G55" s="824"/>
      <c r="H55" s="824"/>
      <c r="I55" s="824"/>
    </row>
    <row r="56" spans="2:9" ht="19.5" customHeight="1">
      <c r="B56" s="824" t="s">
        <v>147</v>
      </c>
      <c r="C56" s="824"/>
      <c r="D56" s="824"/>
      <c r="E56" s="824"/>
      <c r="F56" s="824"/>
      <c r="G56" s="824"/>
      <c r="H56" s="824"/>
      <c r="I56" s="824"/>
    </row>
    <row r="57" spans="2:9" ht="19.5" customHeight="1">
      <c r="B57" s="871" t="s">
        <v>1396</v>
      </c>
      <c r="C57" s="824"/>
      <c r="D57" s="824"/>
      <c r="E57" s="824"/>
      <c r="F57" s="824"/>
      <c r="G57" s="824"/>
      <c r="H57" s="824"/>
      <c r="I57" s="824"/>
    </row>
    <row r="58" spans="2:9" ht="19.5" customHeight="1">
      <c r="B58" s="871" t="s">
        <v>1380</v>
      </c>
      <c r="C58" s="824"/>
      <c r="D58" s="824"/>
      <c r="E58" s="824"/>
      <c r="F58" s="824"/>
      <c r="G58" s="824"/>
      <c r="H58" s="824"/>
      <c r="I58" s="824"/>
    </row>
    <row r="59" spans="2:9" ht="19.5" customHeight="1">
      <c r="B59" s="871" t="s">
        <v>1354</v>
      </c>
      <c r="C59" s="824"/>
      <c r="D59" s="824"/>
      <c r="E59" s="824"/>
      <c r="F59" s="824"/>
      <c r="G59" s="824"/>
      <c r="H59" s="824"/>
      <c r="I59" s="824"/>
    </row>
    <row r="60" spans="2:9" ht="19.5" customHeight="1">
      <c r="B60" s="824" t="s">
        <v>148</v>
      </c>
      <c r="C60" s="824"/>
      <c r="D60" s="824"/>
      <c r="E60" s="824"/>
      <c r="F60" s="824"/>
      <c r="G60" s="824"/>
      <c r="H60" s="824"/>
      <c r="I60" s="824"/>
    </row>
    <row r="61" spans="2:9" ht="19.5" customHeight="1">
      <c r="B61" s="824" t="s">
        <v>149</v>
      </c>
      <c r="C61" s="824"/>
      <c r="D61" s="824"/>
      <c r="E61" s="824"/>
      <c r="F61" s="824"/>
      <c r="G61" s="824"/>
      <c r="H61" s="824"/>
      <c r="I61" s="824"/>
    </row>
    <row r="62" spans="2:9" ht="19.5" customHeight="1">
      <c r="B62" s="824" t="s">
        <v>150</v>
      </c>
      <c r="C62" s="824"/>
      <c r="D62" s="824"/>
      <c r="E62" s="824"/>
      <c r="F62" s="824"/>
      <c r="G62" s="824"/>
      <c r="H62" s="824"/>
      <c r="I62" s="824"/>
    </row>
    <row r="63" spans="2:9" ht="25.15" customHeight="1">
      <c r="B63" s="824" t="s">
        <v>151</v>
      </c>
      <c r="C63" s="824"/>
      <c r="D63" s="824"/>
      <c r="E63" s="824"/>
      <c r="F63" s="824"/>
      <c r="G63" s="824"/>
      <c r="H63" s="824"/>
      <c r="I63" s="824"/>
    </row>
    <row r="64" spans="2:9" ht="19.5" customHeight="1">
      <c r="B64" s="824" t="s">
        <v>152</v>
      </c>
      <c r="C64" s="824"/>
      <c r="D64" s="824"/>
      <c r="E64" s="824"/>
      <c r="F64" s="824"/>
      <c r="G64" s="824"/>
      <c r="H64" s="824"/>
      <c r="I64" s="824"/>
    </row>
    <row r="65" spans="2:9" ht="19.5" customHeight="1">
      <c r="B65" s="824" t="s">
        <v>153</v>
      </c>
      <c r="C65" s="824"/>
      <c r="D65" s="824"/>
      <c r="E65" s="824"/>
      <c r="F65" s="824"/>
      <c r="G65" s="824"/>
      <c r="H65" s="824"/>
      <c r="I65" s="824"/>
    </row>
    <row r="66" spans="2:9" ht="22.15" customHeight="1">
      <c r="B66" s="824" t="s">
        <v>154</v>
      </c>
      <c r="C66" s="824"/>
      <c r="D66" s="824"/>
      <c r="E66" s="824"/>
      <c r="F66" s="824"/>
      <c r="G66" s="824"/>
      <c r="H66" s="824"/>
      <c r="I66" s="824"/>
    </row>
    <row r="67" spans="2:9" ht="19.5" customHeight="1">
      <c r="B67" s="236" t="s">
        <v>155</v>
      </c>
      <c r="E67" s="236"/>
      <c r="F67" s="236"/>
      <c r="G67" s="236"/>
      <c r="I67" s="236"/>
    </row>
    <row r="68" spans="2:9" ht="19.5" customHeight="1">
      <c r="E68" s="236"/>
      <c r="F68" s="236"/>
      <c r="G68" s="236"/>
      <c r="I68" s="236"/>
    </row>
    <row r="69" spans="2:9" ht="19.5" customHeight="1">
      <c r="C69" s="236"/>
      <c r="E69" s="236"/>
      <c r="F69" s="236"/>
      <c r="G69" s="236"/>
      <c r="I69" s="236"/>
    </row>
    <row r="70" spans="2:9" ht="19.5" customHeight="1">
      <c r="C70" s="236"/>
      <c r="D70" s="236"/>
      <c r="E70" s="236"/>
      <c r="F70" s="236"/>
      <c r="G70" s="236"/>
      <c r="I70" s="236"/>
    </row>
    <row r="71" spans="2:9" ht="19.5" customHeight="1">
      <c r="B71" s="326"/>
      <c r="C71" s="326"/>
      <c r="D71" s="326"/>
    </row>
    <row r="73" spans="2:9" ht="19.5" customHeight="1"/>
    <row r="74" spans="2:9" ht="19.5" customHeight="1"/>
    <row r="75" spans="2:9" ht="19.5" customHeight="1"/>
    <row r="76" spans="2:9" ht="19.5" customHeight="1"/>
    <row r="77" spans="2:9" ht="19.5" customHeight="1">
      <c r="F77" s="849"/>
    </row>
    <row r="78" spans="2:9" ht="19.5" customHeight="1"/>
    <row r="79" spans="2:9" ht="19.5" customHeight="1"/>
    <row r="80" spans="2:9"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sheetData>
  <sheetProtection algorithmName="SHA-512" hashValue="bLdUCY6gewlLcmETyiy4qQR7uwVwpMkAe/HDPc2DztaNZYv8LJBlIDchtwr8QNObBAkBdt3pRhQ3k8WRrxWvcw==" saltValue="QjwSLP4AYQDimZBRkBgqQg==" spinCount="100000" sheet="1" objects="1" scenarios="1"/>
  <mergeCells count="26">
    <mergeCell ref="G27:G30"/>
    <mergeCell ref="G32:G35"/>
    <mergeCell ref="G36:G40"/>
    <mergeCell ref="B27:B31"/>
    <mergeCell ref="C27:C31"/>
    <mergeCell ref="E38:E40"/>
    <mergeCell ref="B32:B40"/>
    <mergeCell ref="C32:C40"/>
    <mergeCell ref="E32:E33"/>
    <mergeCell ref="E34:E35"/>
    <mergeCell ref="E36:E37"/>
    <mergeCell ref="D36:D40"/>
    <mergeCell ref="D32:D35"/>
    <mergeCell ref="D27:D30"/>
    <mergeCell ref="E27:E29"/>
    <mergeCell ref="G24:G26"/>
    <mergeCell ref="C18:C23"/>
    <mergeCell ref="D24:D26"/>
    <mergeCell ref="C24:C26"/>
    <mergeCell ref="B24:B26"/>
    <mergeCell ref="B18:B23"/>
    <mergeCell ref="G18:G23"/>
    <mergeCell ref="D18:D23"/>
    <mergeCell ref="E18:E20"/>
    <mergeCell ref="E21:E22"/>
    <mergeCell ref="E24:E25"/>
  </mergeCells>
  <phoneticPr fontId="19" type="noConversion"/>
  <hyperlinks>
    <hyperlink ref="J29" location="LENDING!B170" display="Refer to tab 'Lending', link, for details." xr:uid="{4C99D110-F82F-4DD8-8321-0152DD76369C}"/>
    <hyperlink ref="B66" location="GLOSSARY!B94" display="26. Refer to this link in the 'Glossary' for the definition of scholarships awarded by Westpac Scholars Trust. " xr:uid="{4AB0275F-C3AF-4467-852B-B668C78ACAC2}"/>
    <hyperlink ref="B64" location="GLOSSARY!B63" display="24. Refer to this link in the 'Glossary' for the definition of jobs created by Westpac Foundation supported partners." xr:uid="{F8586971-AB8D-4562-B784-461927114D40}"/>
    <hyperlink ref="B59" location="GLOSSARY!B17" display="19. Refer to this link in the 'Glossary' for the definition of businesses engaged on child safeguarding through the Australian Business Coalition for Safeguarding Children." xr:uid="{193E0D98-1179-4DEB-B0F2-225BA261C552}"/>
    <hyperlink ref="B58" location="GLOSSARY!B68" display="18. Refer to this link in the 'Glossary' for the definition of new accounts opened with strengthened safeguarding " xr:uid="{2982B6AB-8903-467B-A360-F0FB604FD5A9}"/>
    <hyperlink ref="B56" location="GLOSSARY!B61" display="16. Refer to this link in the 'Glossary' for the definition of Indigenous call centre unique customers." xr:uid="{F241A004-F0C7-432A-95FD-4CD2942A2B95}"/>
    <hyperlink ref="B55" location="GLOSSARY!B104" display="15. Refer to this link in the 'Glossary' for the definition of sustainable lending and bond facilitation classified as Green or Transition." xr:uid="{84D64C94-9174-46B5-81CB-603529749EB4}"/>
    <hyperlink ref="B61" location="GLOSSARY!B56" display="21. Refer to this link in the 'Glossary' for the definition of gender diversity - Senior leadership." xr:uid="{DE9AE0C6-5982-4C1E-8344-E447B2ACBF96}"/>
    <hyperlink ref="B60" location="GLOSSARY!B76" display="20. Refer to this link in the 'Glossary' for the definition of OHI." xr:uid="{6C86663F-6120-474B-AF23-61C44A5CE62C}"/>
    <hyperlink ref="B57" location="GLOSSARY!B100" display="17. Refer to this link in the 'Glossary' for the definition of spend with Indigenous Australian suppliers. " xr:uid="{32551BB5-8696-4EA0-980D-9AEB7D61B04E}"/>
    <hyperlink ref="B62" location="GLOSSARY!B99" display="22. Refer to this link in the 'Glossary' for the definition of spend with diverse suppliers. " xr:uid="{7F3C4CA6-7B2E-4A9C-865F-541BC7813567}"/>
    <hyperlink ref="B49" location="GLOSSARY!B112" display="9. Refer to this link in the 'Glossary' for the definition of total scam prevented loss to customer." xr:uid="{426DAABD-5B6F-440D-9AE4-CB0A8EF90499}"/>
    <hyperlink ref="B48" location="GLOSSARY!B127" display="8. Refer to this link in the 'Glossary' for the definition of Westpac’s scam detection rate." xr:uid="{34615822-77F2-4F69-B966-0AA5129A85D9}"/>
    <hyperlink ref="B46" location="GLOSSARY!B90" display="6. Refer to this link in the 'Glossary' for the definition of residential mortgage balance of customers using housing inclusion solution." xr:uid="{FDB67AF5-1D4F-46AF-8431-6C7C060EF912}"/>
    <hyperlink ref="B45" location="GLOSSARY!B31" display="5. Refer to this link in the 'Glossary' for the definition of customers who earnt Spend &amp; Save interest." xr:uid="{5DA94474-5F4B-4DAE-BF6E-819B636AF9CC}"/>
    <hyperlink ref="B44" location="GLOSSARY!B30" display="4. Refer to this link in the 'Glossary' for the definition of customers under age 30 with a savings goal." xr:uid="{005061C9-C480-4F34-8B00-115E2F69146E}"/>
    <hyperlink ref="B43" location="GLOSSARY!B33" display="3. Refer to this link in the 'Glossary' for the definition of customers with access to digital banking." xr:uid="{E8D96778-D1A9-44CB-A166-A40A5A30EC29}"/>
    <hyperlink ref="B41" location="GLOSSARY!B70" display="1. Refer to this link in the 'Glossary' for the definition of new/improved product features/services supporting vulnerable customers." xr:uid="{0799BD7C-4C6B-44F6-A7DF-0884845B3F47}"/>
    <hyperlink ref="B50" location="GLOSSARY!B35" display="10. Refer to this link in the 'Glossary' for the definition of data breaches (Australia)." xr:uid="{EBF4E28F-2884-4CB4-87E7-6AFE70F4D7CA}"/>
    <hyperlink ref="B42:E42" location="'GLOSSARY'!B29" display="2. Refer to this link in the 'Glossary' for the definition of digitally active customers " xr:uid="{E9280244-D4A2-4053-BEA8-1D8DA227AEFE}"/>
    <hyperlink ref="B53" location="GLOSSARY!B117" display="13. Refer to this link in the 'Glossary' for the definition of total scope 3 greenhouse gas emissions (market-based). " xr:uid="{F6C8E1BC-6442-43F2-ABA7-A067BF8FDB92}"/>
    <hyperlink ref="B52" location="GLOSSARY!B115" display="12. Refer to this link in the 'Glossary' for the definition of total scope 2 greenhouse gas emissions (market-based)." xr:uid="{9D64CEC7-2F8B-486A-A14E-CAB418BF72AC}"/>
    <hyperlink ref="B51" location="GLOSSARY!B113" display="11. Refer to this link in the 'Glossary' for the definition of total scope 1 greenhouse gas emissions." xr:uid="{7F549D47-B316-4C69-A1B6-2E4A646E648F}"/>
    <hyperlink ref="B42" location="GLOSSARY!B38" display="2. Refer to this link in the 'Glossary' for the definition of digitally active customers. " xr:uid="{C5B5410F-BB2E-43F7-BD36-8AF1BD1FBA49}"/>
  </hyperlinks>
  <pageMargins left="0.70866141732283472" right="0.70866141732283472" top="0.74803149606299213" bottom="0.74803149606299213" header="0.31496062992125984" footer="0.31496062992125984"/>
  <pageSetup paperSize="8" scale="3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7" id="{D27A9AE8-5552-45FD-BD98-1056BA56DF6B}">
            <xm:f>#REF!=COVER!$B$42</xm:f>
            <x14:dxf>
              <fill>
                <patternFill>
                  <bgColor rgb="FFFFFF00"/>
                </patternFill>
              </fill>
            </x14:dxf>
          </x14:cfRule>
          <xm:sqref>A1:XFD1048576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C116-94F4-4D9E-9AD7-A934CEA4BCD1}">
  <sheetPr codeName="Sheet5">
    <tabColor theme="4"/>
    <pageSetUpPr fitToPage="1"/>
  </sheetPr>
  <dimension ref="A1:H25"/>
  <sheetViews>
    <sheetView topLeftCell="A14" zoomScale="85" zoomScaleNormal="85" zoomScaleSheetLayoutView="100" zoomScalePageLayoutView="70" workbookViewId="0">
      <selection activeCell="C29" sqref="C29"/>
    </sheetView>
  </sheetViews>
  <sheetFormatPr defaultColWidth="9" defaultRowHeight="14.25"/>
  <cols>
    <col min="1" max="1" width="5.25" style="40" customWidth="1"/>
    <col min="2" max="2" width="14.625" style="40" customWidth="1"/>
    <col min="3" max="3" width="30.75" style="40" customWidth="1"/>
    <col min="4" max="4" width="8.25" style="40" customWidth="1"/>
    <col min="5" max="5" width="59.875" style="40" customWidth="1"/>
    <col min="6" max="6" width="27.25" style="40" customWidth="1"/>
    <col min="7" max="7" width="73.125" style="40" customWidth="1"/>
    <col min="8" max="8" width="17.75" style="40" customWidth="1"/>
    <col min="9" max="16384" width="9" style="40"/>
  </cols>
  <sheetData>
    <row r="1" spans="2:8" ht="14.25" customHeight="1"/>
    <row r="2" spans="2:8" ht="14.25" customHeight="1"/>
    <row r="3" spans="2:8" ht="13.5" customHeight="1"/>
    <row r="4" spans="2:8" ht="14.25" customHeight="1"/>
    <row r="5" spans="2:8" s="41" customFormat="1" ht="21" customHeight="1">
      <c r="B5" s="42" t="s">
        <v>156</v>
      </c>
      <c r="C5" s="42"/>
      <c r="D5" s="42"/>
    </row>
    <row r="6" spans="2:8" s="41" customFormat="1" ht="21" customHeight="1">
      <c r="B6" s="42"/>
      <c r="C6" s="42"/>
      <c r="D6" s="42"/>
    </row>
    <row r="7" spans="2:8" s="41" customFormat="1" ht="21" customHeight="1">
      <c r="B7" s="42"/>
      <c r="C7" s="42"/>
      <c r="D7" s="42"/>
    </row>
    <row r="8" spans="2:8" s="41" customFormat="1" ht="21" customHeight="1">
      <c r="B8" s="42"/>
      <c r="C8" s="42"/>
      <c r="D8" s="42"/>
      <c r="G8" s="42"/>
      <c r="H8" s="42"/>
    </row>
    <row r="9" spans="2:8" s="41" customFormat="1" ht="21" customHeight="1">
      <c r="B9" s="42"/>
      <c r="C9" s="42"/>
      <c r="D9" s="42"/>
      <c r="G9" s="42"/>
      <c r="H9" s="42"/>
    </row>
    <row r="10" spans="2:8" s="41" customFormat="1" ht="21" customHeight="1">
      <c r="B10" s="42"/>
      <c r="C10" s="42"/>
      <c r="D10" s="42"/>
    </row>
    <row r="11" spans="2:8" ht="14.25" customHeight="1"/>
    <row r="12" spans="2:8" s="41" customFormat="1" ht="21.75" customHeight="1">
      <c r="B12" s="47" t="s">
        <v>66</v>
      </c>
      <c r="C12" s="47" t="s">
        <v>157</v>
      </c>
      <c r="D12" s="47" t="s">
        <v>158</v>
      </c>
      <c r="E12" s="47" t="s">
        <v>159</v>
      </c>
      <c r="F12" s="47" t="s">
        <v>71</v>
      </c>
      <c r="G12" s="47" t="s">
        <v>160</v>
      </c>
      <c r="H12" s="47" t="s">
        <v>74</v>
      </c>
    </row>
    <row r="13" spans="2:8" ht="60.75" customHeight="1">
      <c r="B13" s="1108" t="s">
        <v>161</v>
      </c>
      <c r="C13" s="1109" t="s">
        <v>1656</v>
      </c>
      <c r="D13" s="371" t="s">
        <v>162</v>
      </c>
      <c r="E13" s="376" t="s">
        <v>163</v>
      </c>
      <c r="F13" s="1107"/>
      <c r="G13" s="893" t="s">
        <v>1477</v>
      </c>
      <c r="H13" s="373" t="s">
        <v>80</v>
      </c>
    </row>
    <row r="14" spans="2:8" ht="87.75" customHeight="1">
      <c r="B14" s="1108"/>
      <c r="C14" s="1109"/>
      <c r="D14" s="371" t="s">
        <v>164</v>
      </c>
      <c r="E14" s="376" t="s">
        <v>165</v>
      </c>
      <c r="F14" s="1107"/>
      <c r="G14" s="893" t="s">
        <v>1620</v>
      </c>
      <c r="H14" s="373" t="s">
        <v>130</v>
      </c>
    </row>
    <row r="15" spans="2:8" ht="87.75" customHeight="1">
      <c r="B15" s="1113" t="s">
        <v>166</v>
      </c>
      <c r="C15" s="1114" t="s">
        <v>167</v>
      </c>
      <c r="D15" s="374" t="s">
        <v>168</v>
      </c>
      <c r="E15" s="372" t="s">
        <v>169</v>
      </c>
      <c r="F15" s="1107"/>
      <c r="G15" s="893" t="s">
        <v>1478</v>
      </c>
      <c r="H15" s="373" t="s">
        <v>80</v>
      </c>
    </row>
    <row r="16" spans="2:8" ht="64.5" customHeight="1">
      <c r="B16" s="1113"/>
      <c r="C16" s="1114"/>
      <c r="D16" s="374" t="s">
        <v>170</v>
      </c>
      <c r="E16" s="372" t="s">
        <v>171</v>
      </c>
      <c r="F16" s="1107"/>
      <c r="G16" s="893" t="s">
        <v>1621</v>
      </c>
      <c r="H16" s="373" t="s">
        <v>80</v>
      </c>
    </row>
    <row r="17" spans="1:8" ht="51" customHeight="1">
      <c r="B17" s="1110" t="s">
        <v>172</v>
      </c>
      <c r="C17" s="1112" t="s">
        <v>173</v>
      </c>
      <c r="D17" s="375" t="s">
        <v>174</v>
      </c>
      <c r="E17" s="372" t="s">
        <v>175</v>
      </c>
      <c r="F17" s="1107"/>
      <c r="G17" s="893" t="s">
        <v>1419</v>
      </c>
      <c r="H17" s="373" t="s">
        <v>80</v>
      </c>
    </row>
    <row r="18" spans="1:8" ht="38.25" customHeight="1">
      <c r="B18" s="1110"/>
      <c r="C18" s="1112"/>
      <c r="D18" s="375" t="s">
        <v>176</v>
      </c>
      <c r="E18" s="372" t="s">
        <v>177</v>
      </c>
      <c r="F18" s="1107"/>
      <c r="G18" s="893" t="s">
        <v>1476</v>
      </c>
      <c r="H18" s="372" t="s">
        <v>178</v>
      </c>
    </row>
    <row r="19" spans="1:8" ht="49.5" customHeight="1">
      <c r="B19" s="1111"/>
      <c r="C19" s="1112"/>
      <c r="D19" s="375" t="s">
        <v>179</v>
      </c>
      <c r="E19" s="372" t="s">
        <v>180</v>
      </c>
      <c r="F19" s="1107"/>
      <c r="G19" s="893" t="s">
        <v>1418</v>
      </c>
      <c r="H19" s="373" t="s">
        <v>80</v>
      </c>
    </row>
    <row r="20" spans="1:8" ht="79.5" customHeight="1">
      <c r="B20" s="377" t="s">
        <v>181</v>
      </c>
      <c r="C20" s="378" t="s">
        <v>182</v>
      </c>
      <c r="D20" s="378" t="s">
        <v>183</v>
      </c>
      <c r="E20" s="376" t="s">
        <v>184</v>
      </c>
      <c r="F20" s="379"/>
      <c r="G20" s="893" t="s">
        <v>1483</v>
      </c>
      <c r="H20" s="373" t="s">
        <v>135</v>
      </c>
    </row>
    <row r="21" spans="1:8">
      <c r="B21" s="236" t="s">
        <v>185</v>
      </c>
    </row>
    <row r="22" spans="1:8" ht="16.5" customHeight="1">
      <c r="B22" s="236" t="s">
        <v>1376</v>
      </c>
    </row>
    <row r="23" spans="1:8">
      <c r="B23" s="236" t="s">
        <v>186</v>
      </c>
    </row>
    <row r="24" spans="1:8" ht="16.5" customHeight="1">
      <c r="A24" s="874"/>
      <c r="B24" s="236" t="s">
        <v>1395</v>
      </c>
      <c r="C24" s="236"/>
      <c r="D24" s="236"/>
      <c r="E24" s="236"/>
    </row>
    <row r="25" spans="1:8">
      <c r="A25" s="236"/>
    </row>
  </sheetData>
  <sheetProtection algorithmName="SHA-512" hashValue="hUPTAsdciXnQ8oX3SZ+Uveju4HXT9iiAlh9Dg889ku6wOSPvVQ4Fetx2+kgtvW3m+FF16pCaeyPhyHkQ2lxGGQ==" saltValue="a46u0m+ol5/xMkg5TVU/4A==" spinCount="100000" sheet="1" objects="1" scenarios="1"/>
  <mergeCells count="9">
    <mergeCell ref="F17:F19"/>
    <mergeCell ref="F15:F16"/>
    <mergeCell ref="F13:F14"/>
    <mergeCell ref="B13:B14"/>
    <mergeCell ref="C13:C14"/>
    <mergeCell ref="B17:B19"/>
    <mergeCell ref="C17:C19"/>
    <mergeCell ref="B15:B16"/>
    <mergeCell ref="C15:C16"/>
  </mergeCells>
  <hyperlinks>
    <hyperlink ref="B24:E24" location="GLOSSARY!B79" display="1. Refer to this link in the 'Glossary' for the definition of spend with Indigenous Australian suppliers. " xr:uid="{158DA398-0AE0-40C9-811A-E8595354C609}"/>
    <hyperlink ref="B23" location="GLOSSARY!B126" display="3. Refer to this link in the 'Glossary' for the definition of Westpac Remote Services delivers in-community banking services and in-the-moment financial education" xr:uid="{6A80779E-9684-43ED-B353-50426D008460}"/>
    <hyperlink ref="B21" location="GLOSSARY!B93" display="1. Refer to this link in the 'Glossary' for the definition of SBS cultural learning - compliance rate." xr:uid="{1738AF98-1B1C-4ECE-AA2E-294FF0C92CA7}"/>
    <hyperlink ref="B22" location="GLOSSARY!G61" display="2. Refer to this link in the 'Glossary' for the definition of Indigenous call centre unique customers." xr:uid="{1E5329DA-2F30-4D3C-B038-1DA713CB134F}"/>
    <hyperlink ref="B24" location="GLOSSARY!B100" display="4. Refer to this link in the 'Glossary' for the definition of spend with Indigenous Australian suppliers. " xr:uid="{7ECD21E0-7A7D-41A6-8313-B26ACAFBD181}"/>
  </hyperlinks>
  <pageMargins left="0.7" right="0.7" top="0.75" bottom="0.75" header="0.3" footer="0.3"/>
  <pageSetup paperSize="8" scale="7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8" id="{F7C9DCEC-0142-4740-8726-3812290D2F10}">
            <xm:f>#REF!=COVER!$B$42</xm:f>
            <x14:dxf>
              <fill>
                <patternFill>
                  <bgColor rgb="FFFFFF00"/>
                </patternFill>
              </fill>
            </x14:dxf>
          </x14:cfRule>
          <xm:sqref>A1:XFD1048576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4"/>
  </sheetPr>
  <dimension ref="A1:L133"/>
  <sheetViews>
    <sheetView showGridLines="0" topLeftCell="A92" zoomScale="85" zoomScaleNormal="85" zoomScaleSheetLayoutView="100" workbookViewId="0">
      <selection activeCell="B103" sqref="B103"/>
    </sheetView>
  </sheetViews>
  <sheetFormatPr defaultColWidth="8.625" defaultRowHeight="14.25"/>
  <cols>
    <col min="1" max="1" width="5.25" style="40" customWidth="1"/>
    <col min="2" max="2" width="69.25" customWidth="1"/>
    <col min="3" max="3" width="12.125" customWidth="1"/>
    <col min="4" max="4" width="11.875" customWidth="1"/>
    <col min="5" max="5" width="11.625" customWidth="1"/>
    <col min="6" max="6" width="12.75" customWidth="1"/>
    <col min="7" max="7" width="4.25" customWidth="1"/>
    <col min="8" max="8" width="17.875" customWidth="1"/>
    <col min="9" max="9" width="18.5" customWidth="1"/>
    <col min="10" max="10" width="18.25" customWidth="1"/>
    <col min="11" max="11" width="14.25" customWidth="1"/>
    <col min="17" max="17" width="8.5" customWidth="1"/>
  </cols>
  <sheetData>
    <row r="1" spans="1:12" ht="14.25" customHeight="1"/>
    <row r="2" spans="1:12" ht="14.25" customHeight="1"/>
    <row r="3" spans="1:12" ht="14.25" customHeight="1"/>
    <row r="4" spans="1:12" ht="14.25" customHeight="1"/>
    <row r="5" spans="1:12" s="4" customFormat="1" ht="21" customHeight="1">
      <c r="A5" s="41"/>
      <c r="B5" s="5" t="s">
        <v>7</v>
      </c>
      <c r="C5" s="5"/>
      <c r="D5" s="5"/>
      <c r="J5" s="5"/>
      <c r="K5" s="5"/>
    </row>
    <row r="6" spans="1:12" ht="14.25" customHeight="1">
      <c r="A6" s="41"/>
    </row>
    <row r="7" spans="1:12" ht="14.25" customHeight="1">
      <c r="A7" s="41"/>
    </row>
    <row r="8" spans="1:12" ht="14.25" customHeight="1">
      <c r="A8" s="41"/>
    </row>
    <row r="9" spans="1:12" ht="14.25" customHeight="1">
      <c r="A9" s="41"/>
    </row>
    <row r="10" spans="1:12" ht="20.25">
      <c r="A10" s="41"/>
      <c r="B10" s="191"/>
      <c r="C10" s="191"/>
      <c r="D10" s="191"/>
      <c r="E10" s="192"/>
    </row>
    <row r="11" spans="1:12">
      <c r="B11" s="191"/>
      <c r="C11" s="191"/>
      <c r="D11" s="191"/>
      <c r="E11" s="192"/>
    </row>
    <row r="12" spans="1:12" ht="14.25" customHeight="1">
      <c r="A12" s="41"/>
      <c r="B12" s="169"/>
      <c r="C12" s="169"/>
      <c r="D12" s="169"/>
      <c r="E12" s="143"/>
      <c r="F12" s="143"/>
      <c r="G12" s="143"/>
      <c r="H12" s="143"/>
    </row>
    <row r="13" spans="1:12" s="193" customFormat="1" ht="18" customHeight="1">
      <c r="A13" s="40"/>
      <c r="B13" s="170" t="s">
        <v>187</v>
      </c>
      <c r="C13" s="170"/>
      <c r="D13" s="162">
        <v>2024</v>
      </c>
      <c r="E13" s="162">
        <v>2023</v>
      </c>
      <c r="F13" s="48">
        <v>2022</v>
      </c>
      <c r="G13" s="143"/>
      <c r="H13" s="143"/>
      <c r="I13"/>
      <c r="J13"/>
      <c r="K13"/>
      <c r="L13"/>
    </row>
    <row r="14" spans="1:12" ht="15" customHeight="1">
      <c r="B14" s="398" t="s">
        <v>188</v>
      </c>
      <c r="C14" s="398"/>
      <c r="D14" s="555">
        <v>12.7</v>
      </c>
      <c r="E14" s="556">
        <v>12.5</v>
      </c>
      <c r="F14" s="556">
        <v>12.7</v>
      </c>
      <c r="G14" s="143"/>
      <c r="H14" s="143"/>
    </row>
    <row r="15" spans="1:12">
      <c r="B15" s="401" t="s">
        <v>189</v>
      </c>
      <c r="C15" s="401"/>
      <c r="D15" s="941">
        <v>6.02</v>
      </c>
      <c r="E15" s="942">
        <v>5.8</v>
      </c>
      <c r="F15" s="942">
        <v>5.48</v>
      </c>
      <c r="G15" s="143"/>
      <c r="H15" s="143"/>
    </row>
    <row r="16" spans="1:12">
      <c r="B16" s="401" t="s">
        <v>1622</v>
      </c>
      <c r="C16" s="401"/>
      <c r="D16" s="940">
        <v>10.29</v>
      </c>
      <c r="E16" s="943">
        <v>10.08</v>
      </c>
      <c r="F16" s="943">
        <v>10.1</v>
      </c>
      <c r="G16" s="143"/>
      <c r="H16" s="143"/>
    </row>
    <row r="17" spans="1:8" ht="15" customHeight="1">
      <c r="B17" s="405" t="s">
        <v>1623</v>
      </c>
      <c r="C17" s="405"/>
      <c r="D17" s="406">
        <v>6759</v>
      </c>
      <c r="E17" s="407">
        <v>6273</v>
      </c>
      <c r="F17" s="407">
        <v>5678</v>
      </c>
      <c r="G17" s="143"/>
      <c r="H17" s="143"/>
    </row>
    <row r="18" spans="1:8" ht="15" customHeight="1">
      <c r="B18" s="405" t="s">
        <v>1624</v>
      </c>
      <c r="C18" s="405"/>
      <c r="D18" s="406">
        <v>1786</v>
      </c>
      <c r="E18" s="407">
        <v>1812</v>
      </c>
      <c r="F18" s="407">
        <f>1835712/1000</f>
        <v>1835.712</v>
      </c>
      <c r="G18" s="143"/>
      <c r="H18" s="143"/>
    </row>
    <row r="19" spans="1:8" ht="15" customHeight="1">
      <c r="B19" s="401" t="s">
        <v>190</v>
      </c>
      <c r="C19" s="401"/>
      <c r="D19" s="406">
        <f>SUM(D20:D22)</f>
        <v>1303</v>
      </c>
      <c r="E19" s="407">
        <f>SUM(E20:E22)</f>
        <v>1412</v>
      </c>
      <c r="F19" s="407">
        <v>1637</v>
      </c>
      <c r="G19" s="143"/>
      <c r="H19" s="143"/>
    </row>
    <row r="20" spans="1:8" ht="15" customHeight="1">
      <c r="B20" s="385" t="s">
        <v>1761</v>
      </c>
      <c r="C20" s="411"/>
      <c r="D20" s="406">
        <v>804</v>
      </c>
      <c r="E20" s="407">
        <v>879</v>
      </c>
      <c r="F20" s="407">
        <v>1071</v>
      </c>
      <c r="G20" s="143"/>
      <c r="H20" s="143"/>
    </row>
    <row r="21" spans="1:8" ht="15" customHeight="1">
      <c r="B21" s="385" t="s">
        <v>191</v>
      </c>
      <c r="C21" s="411"/>
      <c r="D21" s="406">
        <v>385</v>
      </c>
      <c r="E21" s="407">
        <v>413</v>
      </c>
      <c r="F21" s="407">
        <v>439</v>
      </c>
      <c r="G21" s="143"/>
      <c r="H21" s="143"/>
    </row>
    <row r="22" spans="1:8" ht="15" customHeight="1">
      <c r="B22" s="385" t="s">
        <v>192</v>
      </c>
      <c r="C22" s="411"/>
      <c r="D22" s="406">
        <v>114</v>
      </c>
      <c r="E22" s="407">
        <v>120</v>
      </c>
      <c r="F22" s="407">
        <v>127</v>
      </c>
      <c r="G22" s="143"/>
      <c r="H22" s="143"/>
    </row>
    <row r="23" spans="1:8" ht="15" customHeight="1">
      <c r="B23" s="368" t="s">
        <v>193</v>
      </c>
      <c r="C23" s="368"/>
      <c r="D23" s="409">
        <f>SUM(D24:D26)</f>
        <v>762</v>
      </c>
      <c r="E23" s="410">
        <f>SUM(E24:E26)</f>
        <v>786</v>
      </c>
      <c r="F23" s="410">
        <v>877</v>
      </c>
      <c r="G23" s="143"/>
      <c r="H23" s="143"/>
    </row>
    <row r="24" spans="1:8" ht="15" customHeight="1">
      <c r="A24" s="874"/>
      <c r="B24" s="385" t="s">
        <v>1762</v>
      </c>
      <c r="C24" s="411"/>
      <c r="D24" s="406">
        <v>626</v>
      </c>
      <c r="E24" s="407">
        <v>644</v>
      </c>
      <c r="F24" s="407">
        <v>732</v>
      </c>
      <c r="G24" s="412"/>
      <c r="H24" s="333"/>
    </row>
    <row r="25" spans="1:8" ht="15" customHeight="1">
      <c r="A25" s="236"/>
      <c r="B25" s="963" t="s">
        <v>191</v>
      </c>
      <c r="C25" s="408"/>
      <c r="D25" s="409">
        <v>106</v>
      </c>
      <c r="E25" s="410">
        <v>112</v>
      </c>
      <c r="F25" s="410">
        <v>115</v>
      </c>
      <c r="G25" s="143"/>
      <c r="H25" s="143"/>
    </row>
    <row r="26" spans="1:8" ht="15" customHeight="1">
      <c r="B26" s="385" t="s">
        <v>192</v>
      </c>
      <c r="C26" s="411"/>
      <c r="D26" s="406">
        <v>30</v>
      </c>
      <c r="E26" s="407">
        <v>30</v>
      </c>
      <c r="F26" s="407">
        <v>30</v>
      </c>
      <c r="G26" s="143"/>
      <c r="H26" s="143"/>
    </row>
    <row r="27" spans="1:8" s="59" customFormat="1" ht="17.25" customHeight="1">
      <c r="A27" s="40"/>
      <c r="B27" s="1118" t="s">
        <v>1625</v>
      </c>
      <c r="C27" s="1118"/>
      <c r="D27" s="1118"/>
      <c r="E27" s="1118"/>
      <c r="F27" s="1118"/>
      <c r="G27" s="1118"/>
      <c r="H27" s="67"/>
    </row>
    <row r="28" spans="1:8" s="59" customFormat="1" ht="15" customHeight="1">
      <c r="A28" s="40"/>
      <c r="B28" s="1118" t="s">
        <v>1366</v>
      </c>
      <c r="C28" s="1118"/>
      <c r="D28" s="1118"/>
      <c r="E28" s="1118"/>
      <c r="F28" s="208"/>
      <c r="G28" s="67"/>
      <c r="H28" s="67"/>
    </row>
    <row r="29" spans="1:8" s="59" customFormat="1" ht="15" customHeight="1">
      <c r="A29" s="40"/>
      <c r="B29" s="824" t="s">
        <v>1364</v>
      </c>
      <c r="C29" s="208"/>
      <c r="D29" s="208"/>
      <c r="E29" s="208"/>
      <c r="F29" s="208"/>
      <c r="G29" s="67"/>
      <c r="H29" s="67"/>
    </row>
    <row r="30" spans="1:8" s="59" customFormat="1" ht="15" customHeight="1">
      <c r="A30" s="40"/>
      <c r="B30" s="1118" t="s">
        <v>1626</v>
      </c>
      <c r="C30" s="1118"/>
      <c r="D30" s="1118"/>
      <c r="E30" s="1118"/>
      <c r="F30" s="208"/>
      <c r="G30" s="67"/>
      <c r="H30" s="67"/>
    </row>
    <row r="31" spans="1:8" s="59" customFormat="1" ht="15" customHeight="1">
      <c r="A31" s="40"/>
      <c r="B31" s="1118" t="s">
        <v>1627</v>
      </c>
      <c r="C31" s="1118"/>
      <c r="D31" s="1118"/>
      <c r="E31" s="1118"/>
      <c r="F31" s="208"/>
      <c r="G31" s="67"/>
      <c r="H31" s="67"/>
    </row>
    <row r="32" spans="1:8" s="59" customFormat="1" ht="17.25" customHeight="1">
      <c r="A32" s="40"/>
      <c r="B32" s="1118" t="s">
        <v>1628</v>
      </c>
      <c r="C32" s="1118"/>
      <c r="D32" s="1118"/>
      <c r="E32" s="1118"/>
      <c r="F32" s="208"/>
      <c r="G32" s="67"/>
      <c r="H32" s="67"/>
    </row>
    <row r="33" spans="1:11" s="59" customFormat="1" ht="23.25" customHeight="1">
      <c r="A33" s="40"/>
      <c r="B33" s="1119" t="s">
        <v>1657</v>
      </c>
      <c r="C33" s="1119"/>
      <c r="D33" s="1119"/>
      <c r="E33" s="1119"/>
      <c r="F33" s="208"/>
      <c r="G33" s="803"/>
      <c r="H33" s="67"/>
    </row>
    <row r="35" spans="1:11">
      <c r="G35" s="59"/>
      <c r="H35" s="59"/>
      <c r="I35" s="59"/>
      <c r="J35" s="59"/>
      <c r="K35" s="59"/>
    </row>
    <row r="36" spans="1:11" s="3" customFormat="1" ht="18" customHeight="1">
      <c r="A36" s="40"/>
      <c r="B36" s="47" t="s">
        <v>194</v>
      </c>
      <c r="C36" s="47"/>
      <c r="D36" s="47">
        <v>2024</v>
      </c>
      <c r="E36" s="162">
        <v>2023</v>
      </c>
      <c r="F36" s="48">
        <v>2022</v>
      </c>
      <c r="G36" s="59"/>
      <c r="H36" s="59"/>
      <c r="I36" s="59"/>
      <c r="J36" s="59"/>
      <c r="K36" s="59"/>
    </row>
    <row r="37" spans="1:11" s="3" customFormat="1" ht="18" customHeight="1">
      <c r="A37" s="40"/>
      <c r="B37" s="1116" t="s">
        <v>195</v>
      </c>
      <c r="C37" s="1116"/>
      <c r="D37" s="791"/>
      <c r="E37" s="791"/>
      <c r="F37" s="792"/>
      <c r="G37" s="59"/>
      <c r="H37" s="59"/>
      <c r="I37" s="59"/>
      <c r="J37" s="59"/>
      <c r="K37" s="59"/>
    </row>
    <row r="38" spans="1:11" ht="27">
      <c r="B38" s="402" t="s">
        <v>196</v>
      </c>
      <c r="C38" s="403"/>
      <c r="D38" s="404">
        <v>47345</v>
      </c>
      <c r="E38" s="397">
        <v>32097</v>
      </c>
      <c r="F38" s="397">
        <v>36139</v>
      </c>
      <c r="G38" s="59"/>
      <c r="H38" s="59"/>
      <c r="I38" s="59"/>
      <c r="J38" s="59"/>
      <c r="K38" s="59"/>
    </row>
    <row r="39" spans="1:11" ht="16.5" customHeight="1">
      <c r="B39" s="821" t="s">
        <v>197</v>
      </c>
      <c r="C39" s="403"/>
      <c r="D39" s="404">
        <v>162</v>
      </c>
      <c r="E39" s="397">
        <v>0</v>
      </c>
      <c r="F39" s="397">
        <v>1633</v>
      </c>
      <c r="G39" s="59"/>
      <c r="H39" s="59"/>
      <c r="I39" s="59"/>
      <c r="J39" s="59"/>
      <c r="K39" s="59"/>
    </row>
    <row r="40" spans="1:11">
      <c r="B40" s="402" t="s">
        <v>198</v>
      </c>
      <c r="C40" s="403"/>
      <c r="D40" s="404">
        <v>77891</v>
      </c>
      <c r="E40" s="397">
        <v>71182</v>
      </c>
      <c r="F40" s="397">
        <v>42346</v>
      </c>
      <c r="G40" s="59"/>
      <c r="H40" s="59"/>
      <c r="I40" s="59"/>
      <c r="J40" s="59"/>
      <c r="K40" s="59"/>
    </row>
    <row r="41" spans="1:11" ht="15">
      <c r="B41" s="557" t="s">
        <v>191</v>
      </c>
      <c r="C41" s="790"/>
      <c r="D41" s="978"/>
      <c r="E41" s="791"/>
      <c r="F41" s="792"/>
      <c r="G41" s="59"/>
      <c r="H41" s="59"/>
      <c r="I41" s="59"/>
      <c r="J41" s="59"/>
      <c r="K41" s="59"/>
    </row>
    <row r="42" spans="1:11" ht="25.5">
      <c r="B42" s="793" t="s">
        <v>199</v>
      </c>
      <c r="C42" s="403"/>
      <c r="D42" s="404">
        <v>1501</v>
      </c>
      <c r="E42" s="397">
        <v>1619</v>
      </c>
      <c r="F42" s="397">
        <v>2561</v>
      </c>
      <c r="G42" s="59"/>
      <c r="H42" s="59"/>
      <c r="I42" s="59"/>
      <c r="J42" s="59"/>
      <c r="K42" s="59"/>
    </row>
    <row r="43" spans="1:11">
      <c r="B43" s="822" t="s">
        <v>200</v>
      </c>
      <c r="C43" s="403"/>
      <c r="D43" s="386">
        <v>18</v>
      </c>
      <c r="E43" s="397">
        <v>39</v>
      </c>
      <c r="F43" s="397">
        <v>419</v>
      </c>
      <c r="G43" s="59"/>
      <c r="H43" s="59"/>
      <c r="I43" s="59"/>
      <c r="J43" s="59"/>
      <c r="K43" s="59"/>
    </row>
    <row r="44" spans="1:11">
      <c r="B44" s="901" t="s">
        <v>1480</v>
      </c>
      <c r="C44" s="403"/>
      <c r="D44" s="406">
        <v>1508</v>
      </c>
      <c r="E44" s="397">
        <v>954</v>
      </c>
      <c r="F44" s="397">
        <v>407</v>
      </c>
      <c r="G44" s="59"/>
      <c r="H44" s="59"/>
      <c r="I44" s="59"/>
      <c r="J44" s="59"/>
      <c r="K44" s="59"/>
    </row>
    <row r="45" spans="1:11" ht="31.15" customHeight="1">
      <c r="B45" s="1118" t="s">
        <v>1629</v>
      </c>
      <c r="C45" s="1118"/>
      <c r="D45" s="1118"/>
      <c r="E45" s="1118"/>
      <c r="F45" s="1118"/>
    </row>
    <row r="46" spans="1:11" ht="25.5" customHeight="1">
      <c r="B46" s="1118" t="s">
        <v>1639</v>
      </c>
      <c r="C46" s="1118"/>
      <c r="D46" s="1118"/>
      <c r="E46" s="1118"/>
      <c r="F46" s="1118"/>
    </row>
    <row r="47" spans="1:11" ht="14.25" customHeight="1">
      <c r="B47" s="1118" t="s">
        <v>1640</v>
      </c>
      <c r="C47" s="1118"/>
      <c r="D47" s="1118"/>
      <c r="E47" s="1118"/>
      <c r="F47" s="208"/>
    </row>
    <row r="48" spans="1:11" ht="19.5" customHeight="1">
      <c r="B48" s="1118" t="s">
        <v>1641</v>
      </c>
      <c r="C48" s="1118"/>
      <c r="D48" s="1118"/>
      <c r="E48" s="1118"/>
      <c r="F48" s="1118"/>
    </row>
    <row r="49" spans="1:11" ht="13.5" customHeight="1">
      <c r="B49" s="1118"/>
      <c r="C49" s="1118"/>
      <c r="D49" s="1118"/>
      <c r="E49" s="1118"/>
    </row>
    <row r="51" spans="1:11" s="3" customFormat="1" ht="18" customHeight="1">
      <c r="A51" s="40"/>
      <c r="B51" s="47" t="s">
        <v>201</v>
      </c>
      <c r="C51" s="47"/>
      <c r="D51" s="47">
        <v>2024</v>
      </c>
      <c r="E51" s="47">
        <v>2023</v>
      </c>
      <c r="F51" s="48">
        <v>2022</v>
      </c>
      <c r="G51"/>
      <c r="H51"/>
      <c r="I51"/>
      <c r="J51"/>
      <c r="K51"/>
    </row>
    <row r="52" spans="1:11" ht="15" customHeight="1">
      <c r="B52" s="557" t="s">
        <v>202</v>
      </c>
      <c r="C52" s="557"/>
      <c r="D52" s="557"/>
      <c r="E52" s="557"/>
      <c r="F52" s="558"/>
    </row>
    <row r="53" spans="1:11" ht="15" customHeight="1">
      <c r="B53" s="392" t="s">
        <v>203</v>
      </c>
      <c r="C53" s="392"/>
      <c r="D53" s="404">
        <v>338411</v>
      </c>
      <c r="E53" s="397">
        <v>438846</v>
      </c>
      <c r="F53" s="397">
        <v>252322</v>
      </c>
      <c r="G53" s="338"/>
    </row>
    <row r="54" spans="1:11" ht="15" customHeight="1">
      <c r="B54" s="393" t="s">
        <v>204</v>
      </c>
      <c r="C54" s="393"/>
      <c r="D54" s="386">
        <v>-22.9</v>
      </c>
      <c r="E54" s="387">
        <v>73.900000000000006</v>
      </c>
      <c r="F54" s="387">
        <v>17.100000000000001</v>
      </c>
      <c r="G54" s="343"/>
    </row>
    <row r="55" spans="1:11" ht="15" customHeight="1">
      <c r="B55" s="393" t="s">
        <v>205</v>
      </c>
      <c r="C55" s="393"/>
      <c r="D55" s="386">
        <v>78</v>
      </c>
      <c r="E55" s="387">
        <v>79</v>
      </c>
      <c r="F55" s="387">
        <v>73</v>
      </c>
    </row>
    <row r="56" spans="1:11" ht="15" customHeight="1">
      <c r="B56" s="394" t="s">
        <v>206</v>
      </c>
      <c r="C56" s="395"/>
      <c r="D56" s="404">
        <v>7511</v>
      </c>
      <c r="E56" s="397">
        <v>8119</v>
      </c>
      <c r="F56" s="397">
        <v>6722</v>
      </c>
    </row>
    <row r="57" spans="1:11" ht="15" customHeight="1">
      <c r="B57" s="396" t="s">
        <v>207</v>
      </c>
      <c r="C57" s="806"/>
      <c r="D57" s="404">
        <v>57</v>
      </c>
      <c r="E57" s="979">
        <v>57</v>
      </c>
      <c r="F57" s="980">
        <v>53</v>
      </c>
    </row>
    <row r="58" spans="1:11" ht="15" customHeight="1">
      <c r="B58" s="396" t="s">
        <v>208</v>
      </c>
      <c r="C58" s="396"/>
      <c r="D58" s="404">
        <v>17</v>
      </c>
      <c r="E58" s="981">
        <v>15</v>
      </c>
      <c r="F58" s="982">
        <v>18</v>
      </c>
    </row>
    <row r="59" spans="1:11" ht="15" customHeight="1">
      <c r="B59" s="398" t="s">
        <v>209</v>
      </c>
      <c r="C59" s="396"/>
      <c r="D59" s="404">
        <v>464</v>
      </c>
      <c r="E59" s="981">
        <v>562</v>
      </c>
      <c r="F59" s="982">
        <v>426</v>
      </c>
    </row>
    <row r="60" spans="1:11" ht="15" customHeight="1">
      <c r="B60" s="396" t="s">
        <v>210</v>
      </c>
      <c r="C60" s="396"/>
      <c r="D60" s="404">
        <v>457</v>
      </c>
      <c r="E60" s="981">
        <v>550</v>
      </c>
      <c r="F60" s="982">
        <v>421</v>
      </c>
    </row>
    <row r="61" spans="1:11">
      <c r="B61" s="396" t="s">
        <v>211</v>
      </c>
      <c r="C61" s="396"/>
      <c r="D61" s="404">
        <v>7</v>
      </c>
      <c r="E61" s="981">
        <v>12</v>
      </c>
      <c r="F61" s="982">
        <v>5</v>
      </c>
    </row>
    <row r="62" spans="1:11">
      <c r="B62" s="399" t="s">
        <v>191</v>
      </c>
      <c r="C62" s="399"/>
      <c r="D62" s="977"/>
      <c r="E62" s="195"/>
      <c r="F62" s="717"/>
    </row>
    <row r="63" spans="1:11">
      <c r="B63" s="400" t="s">
        <v>203</v>
      </c>
      <c r="C63" s="400"/>
      <c r="D63" s="404">
        <v>15668</v>
      </c>
      <c r="E63" s="397">
        <v>21583</v>
      </c>
      <c r="F63" s="397">
        <v>13615</v>
      </c>
    </row>
    <row r="64" spans="1:11">
      <c r="B64" s="393" t="s">
        <v>212</v>
      </c>
      <c r="C64" s="393"/>
      <c r="D64" s="386">
        <v>-27</v>
      </c>
      <c r="E64" s="387">
        <v>58</v>
      </c>
      <c r="F64" s="716">
        <v>-21.5</v>
      </c>
    </row>
    <row r="65" spans="1:7">
      <c r="B65" s="396" t="s">
        <v>205</v>
      </c>
      <c r="C65" s="393"/>
      <c r="D65" s="386">
        <v>69</v>
      </c>
      <c r="E65" s="387">
        <v>79</v>
      </c>
      <c r="F65" s="716">
        <v>78</v>
      </c>
    </row>
    <row r="66" spans="1:7">
      <c r="B66" s="401" t="s">
        <v>213</v>
      </c>
      <c r="C66" s="393"/>
      <c r="D66" s="386">
        <v>511</v>
      </c>
      <c r="E66" s="387">
        <v>627</v>
      </c>
      <c r="F66" s="716">
        <v>454</v>
      </c>
    </row>
    <row r="67" spans="1:7">
      <c r="B67" s="396" t="s">
        <v>207</v>
      </c>
      <c r="C67" s="393"/>
      <c r="D67" s="386">
        <v>6</v>
      </c>
      <c r="E67" s="387">
        <v>36</v>
      </c>
      <c r="F67" s="716">
        <v>18</v>
      </c>
    </row>
    <row r="68" spans="1:7">
      <c r="B68" s="396" t="s">
        <v>214</v>
      </c>
      <c r="C68" s="393"/>
      <c r="D68" s="386">
        <v>6</v>
      </c>
      <c r="E68" s="387">
        <v>3</v>
      </c>
      <c r="F68" s="716">
        <v>3</v>
      </c>
    </row>
    <row r="69" spans="1:7" s="59" customFormat="1" ht="27" customHeight="1">
      <c r="A69" s="40"/>
      <c r="B69" s="1117" t="s">
        <v>1679</v>
      </c>
      <c r="C69" s="1117"/>
      <c r="D69" s="1117"/>
      <c r="E69" s="1117"/>
      <c r="F69" s="1117"/>
    </row>
    <row r="70" spans="1:7" s="59" customFormat="1" ht="15.75" customHeight="1">
      <c r="A70" s="40"/>
      <c r="B70" s="1117" t="s">
        <v>1465</v>
      </c>
      <c r="C70" s="1117"/>
      <c r="D70" s="1117"/>
      <c r="E70" s="1117"/>
      <c r="F70" s="1117"/>
    </row>
    <row r="71" spans="1:7" s="59" customFormat="1" ht="15.75" customHeight="1">
      <c r="A71" s="40"/>
      <c r="B71" s="1117" t="s">
        <v>1359</v>
      </c>
      <c r="C71" s="1117"/>
      <c r="D71" s="1117"/>
      <c r="E71" s="1117"/>
      <c r="F71" s="1117"/>
    </row>
    <row r="72" spans="1:7" ht="13.5" customHeight="1">
      <c r="B72" s="1117" t="s">
        <v>215</v>
      </c>
      <c r="C72" s="1117"/>
      <c r="D72" s="1117"/>
      <c r="E72" s="1117"/>
      <c r="F72" s="1117"/>
      <c r="G72" s="59"/>
    </row>
    <row r="73" spans="1:7">
      <c r="B73" s="1117" t="s">
        <v>216</v>
      </c>
      <c r="C73" s="1117"/>
      <c r="D73" s="1117"/>
      <c r="E73" s="1117"/>
      <c r="F73" s="1117"/>
    </row>
    <row r="74" spans="1:7">
      <c r="B74" s="1117" t="s">
        <v>217</v>
      </c>
      <c r="C74" s="1117"/>
      <c r="D74" s="1117"/>
      <c r="E74" s="1117"/>
      <c r="F74" s="1117"/>
    </row>
    <row r="75" spans="1:7">
      <c r="B75" s="221"/>
      <c r="C75" s="221"/>
      <c r="D75" s="221"/>
      <c r="E75" s="221"/>
      <c r="F75" s="221"/>
    </row>
    <row r="77" spans="1:7" ht="18" customHeight="1">
      <c r="B77" s="47" t="s">
        <v>218</v>
      </c>
      <c r="C77" s="47"/>
      <c r="D77" s="47">
        <v>2024</v>
      </c>
      <c r="E77" s="47">
        <v>2023</v>
      </c>
      <c r="F77" s="48">
        <v>2022</v>
      </c>
    </row>
    <row r="78" spans="1:7" ht="15" customHeight="1">
      <c r="B78" s="516" t="s">
        <v>219</v>
      </c>
      <c r="C78" s="516"/>
      <c r="D78" s="516"/>
      <c r="E78" s="516"/>
      <c r="F78" s="558"/>
    </row>
    <row r="79" spans="1:7" ht="15" customHeight="1">
      <c r="B79" s="388" t="s">
        <v>220</v>
      </c>
      <c r="C79" s="388"/>
      <c r="D79" s="386">
        <v>4</v>
      </c>
      <c r="E79" s="387">
        <v>2</v>
      </c>
      <c r="F79" s="387">
        <v>-1</v>
      </c>
    </row>
    <row r="80" spans="1:7" ht="15" customHeight="1">
      <c r="B80" s="388" t="s">
        <v>221</v>
      </c>
      <c r="C80" s="388"/>
      <c r="D80" s="386">
        <v>10</v>
      </c>
      <c r="E80" s="387">
        <v>9</v>
      </c>
      <c r="F80" s="387">
        <v>1</v>
      </c>
    </row>
    <row r="81" spans="2:6" ht="15" customHeight="1">
      <c r="B81" s="388" t="s">
        <v>222</v>
      </c>
      <c r="C81" s="388"/>
      <c r="D81" s="386">
        <v>6</v>
      </c>
      <c r="E81" s="387">
        <v>4</v>
      </c>
      <c r="F81" s="387">
        <v>0</v>
      </c>
    </row>
    <row r="82" spans="2:6" ht="15" customHeight="1">
      <c r="B82" s="388" t="s">
        <v>223</v>
      </c>
      <c r="C82" s="388"/>
      <c r="D82" s="386">
        <v>-3</v>
      </c>
      <c r="E82" s="387">
        <v>-6</v>
      </c>
      <c r="F82" s="387">
        <v>-9</v>
      </c>
    </row>
    <row r="83" spans="2:6" ht="15" customHeight="1">
      <c r="B83" s="388" t="s">
        <v>224</v>
      </c>
      <c r="C83" s="388"/>
      <c r="D83" s="386">
        <v>-4</v>
      </c>
      <c r="E83" s="387">
        <v>-7</v>
      </c>
      <c r="F83" s="387">
        <v>8</v>
      </c>
    </row>
    <row r="84" spans="2:6" ht="15" customHeight="1">
      <c r="B84" s="388" t="s">
        <v>225</v>
      </c>
      <c r="C84" s="388"/>
      <c r="D84" s="386">
        <v>-3</v>
      </c>
      <c r="E84" s="387">
        <v>-7</v>
      </c>
      <c r="F84" s="387">
        <v>-5</v>
      </c>
    </row>
    <row r="85" spans="2:6" ht="15" customHeight="1">
      <c r="B85" s="388" t="s">
        <v>226</v>
      </c>
      <c r="C85" s="388"/>
      <c r="D85" s="386">
        <v>7.6</v>
      </c>
      <c r="E85" s="387">
        <v>7.6</v>
      </c>
      <c r="F85" s="387">
        <v>7.5</v>
      </c>
    </row>
    <row r="86" spans="2:6" ht="15" customHeight="1">
      <c r="B86" s="388" t="s">
        <v>227</v>
      </c>
      <c r="C86" s="388"/>
      <c r="D86" s="386">
        <v>7.8</v>
      </c>
      <c r="E86" s="387">
        <v>7.8</v>
      </c>
      <c r="F86" s="387">
        <v>7.5</v>
      </c>
    </row>
    <row r="87" spans="2:6" ht="15" customHeight="1">
      <c r="B87" s="388" t="s">
        <v>228</v>
      </c>
      <c r="C87" s="388"/>
      <c r="D87" s="386">
        <v>7.7</v>
      </c>
      <c r="E87" s="387">
        <v>7.7</v>
      </c>
      <c r="F87" s="387">
        <v>7.5</v>
      </c>
    </row>
    <row r="88" spans="2:6" ht="15" customHeight="1">
      <c r="B88" s="388" t="s">
        <v>229</v>
      </c>
      <c r="C88" s="388"/>
      <c r="D88" s="386">
        <v>7.3</v>
      </c>
      <c r="E88" s="387">
        <v>7.2</v>
      </c>
      <c r="F88" s="387">
        <v>7.4</v>
      </c>
    </row>
    <row r="89" spans="2:6" ht="15" customHeight="1">
      <c r="B89" s="388" t="s">
        <v>230</v>
      </c>
      <c r="C89" s="388"/>
      <c r="D89" s="386">
        <v>7.4</v>
      </c>
      <c r="E89" s="387">
        <v>7.4</v>
      </c>
      <c r="F89" s="387">
        <v>7.7</v>
      </c>
    </row>
    <row r="90" spans="2:6" ht="15" customHeight="1">
      <c r="B90" s="388" t="s">
        <v>231</v>
      </c>
      <c r="C90" s="388"/>
      <c r="D90" s="386">
        <v>7.3</v>
      </c>
      <c r="E90" s="387">
        <v>7.2</v>
      </c>
      <c r="F90" s="387">
        <v>7.5</v>
      </c>
    </row>
    <row r="91" spans="2:6" ht="15" customHeight="1">
      <c r="B91" s="516" t="s">
        <v>232</v>
      </c>
      <c r="C91" s="715"/>
      <c r="D91" s="975"/>
      <c r="E91" s="976"/>
      <c r="F91" s="976"/>
    </row>
    <row r="92" spans="2:6" ht="15" customHeight="1">
      <c r="B92" s="388" t="s">
        <v>233</v>
      </c>
      <c r="C92" s="715"/>
      <c r="D92" s="947">
        <v>1</v>
      </c>
      <c r="E92" s="948">
        <v>0</v>
      </c>
      <c r="F92" s="948">
        <v>1</v>
      </c>
    </row>
    <row r="93" spans="2:6" ht="15" customHeight="1">
      <c r="B93" s="388" t="s">
        <v>234</v>
      </c>
      <c r="C93" s="715"/>
      <c r="D93" s="947">
        <v>1</v>
      </c>
      <c r="E93" s="948">
        <v>-8</v>
      </c>
      <c r="F93" s="948">
        <v>0</v>
      </c>
    </row>
    <row r="94" spans="2:6" ht="15" customHeight="1">
      <c r="B94" s="389" t="s">
        <v>235</v>
      </c>
      <c r="C94" s="389"/>
      <c r="D94" s="390"/>
      <c r="E94" s="391"/>
      <c r="F94" s="391"/>
    </row>
    <row r="95" spans="2:6" ht="15" customHeight="1">
      <c r="B95" s="388" t="s">
        <v>236</v>
      </c>
      <c r="C95" s="388"/>
      <c r="D95" s="386">
        <v>12</v>
      </c>
      <c r="E95" s="387">
        <v>8</v>
      </c>
      <c r="F95" s="387">
        <v>7</v>
      </c>
    </row>
    <row r="96" spans="2:6" ht="15" customHeight="1">
      <c r="B96" s="388" t="s">
        <v>237</v>
      </c>
      <c r="C96" s="388"/>
      <c r="D96" s="386">
        <v>7</v>
      </c>
      <c r="E96" s="387">
        <v>6</v>
      </c>
      <c r="F96" s="387">
        <v>1</v>
      </c>
    </row>
    <row r="97" spans="1:11" ht="15" customHeight="1">
      <c r="B97" s="388" t="s">
        <v>238</v>
      </c>
      <c r="C97" s="388"/>
      <c r="D97" s="386">
        <v>60</v>
      </c>
      <c r="E97" s="387">
        <v>59</v>
      </c>
      <c r="F97" s="387">
        <v>62</v>
      </c>
    </row>
    <row r="98" spans="1:11" s="59" customFormat="1" ht="18.399999999999999" customHeight="1">
      <c r="A98" s="40"/>
      <c r="B98" s="1115" t="s">
        <v>239</v>
      </c>
      <c r="C98" s="1115"/>
      <c r="D98" s="1115"/>
      <c r="E98" s="1115"/>
      <c r="F98" s="1115"/>
    </row>
    <row r="99" spans="1:11" s="59" customFormat="1" ht="15" customHeight="1">
      <c r="A99" s="40"/>
      <c r="B99" s="1115" t="s">
        <v>1361</v>
      </c>
      <c r="C99" s="1115"/>
      <c r="D99" s="1115"/>
      <c r="E99" s="1115"/>
      <c r="F99" s="1115"/>
    </row>
    <row r="100" spans="1:11">
      <c r="B100" s="1115" t="s">
        <v>1362</v>
      </c>
      <c r="C100" s="1115"/>
      <c r="D100" s="1115"/>
      <c r="E100" s="1115"/>
      <c r="F100" s="1115"/>
      <c r="G100" s="59"/>
    </row>
    <row r="101" spans="1:11" s="59" customFormat="1" ht="24.75" customHeight="1">
      <c r="A101" s="40"/>
      <c r="B101" s="1115" t="s">
        <v>1688</v>
      </c>
      <c r="C101" s="1115"/>
      <c r="D101" s="1115"/>
      <c r="E101" s="1115"/>
      <c r="F101" s="1115"/>
    </row>
    <row r="102" spans="1:11" s="59" customFormat="1">
      <c r="A102" s="40"/>
      <c r="B102" s="1115" t="s">
        <v>1689</v>
      </c>
      <c r="C102" s="1115"/>
      <c r="D102" s="1115"/>
      <c r="E102" s="1115"/>
      <c r="F102" s="1115"/>
    </row>
    <row r="103" spans="1:11" s="59" customFormat="1" ht="15" customHeight="1">
      <c r="A103" s="40"/>
      <c r="B103" s="713" t="s">
        <v>240</v>
      </c>
      <c r="C103" s="713"/>
      <c r="D103" s="713"/>
      <c r="E103" s="836"/>
      <c r="F103" s="836"/>
    </row>
    <row r="104" spans="1:11" s="59" customFormat="1" ht="15" customHeight="1">
      <c r="A104" s="40"/>
      <c r="B104" s="713" t="s">
        <v>241</v>
      </c>
      <c r="C104" s="713"/>
      <c r="D104" s="713"/>
      <c r="E104" s="713"/>
      <c r="F104" s="713"/>
    </row>
    <row r="105" spans="1:11" ht="13.5" customHeight="1">
      <c r="B105" s="713" t="s">
        <v>242</v>
      </c>
      <c r="C105" s="713"/>
      <c r="D105" s="713"/>
      <c r="E105" s="713"/>
      <c r="F105" s="713"/>
      <c r="G105" s="59"/>
    </row>
    <row r="106" spans="1:11" ht="15.75" customHeight="1">
      <c r="B106" s="713" t="s">
        <v>1363</v>
      </c>
      <c r="C106" s="713"/>
      <c r="D106" s="713"/>
      <c r="E106" s="713"/>
      <c r="F106" s="713"/>
      <c r="G106" s="59"/>
    </row>
    <row r="107" spans="1:11" ht="28.5" customHeight="1">
      <c r="B107" s="1115" t="s">
        <v>243</v>
      </c>
      <c r="C107" s="1115"/>
      <c r="D107" s="1115"/>
      <c r="E107" s="1115"/>
      <c r="F107" s="1115"/>
    </row>
    <row r="108" spans="1:11" ht="12.4" customHeight="1">
      <c r="B108" s="835"/>
      <c r="C108" s="835"/>
      <c r="D108" s="835"/>
      <c r="E108" s="835"/>
      <c r="F108" s="835"/>
    </row>
    <row r="109" spans="1:11">
      <c r="B109" s="171"/>
    </row>
    <row r="110" spans="1:11" s="3" customFormat="1" ht="18" customHeight="1">
      <c r="A110" s="40"/>
      <c r="B110" s="47" t="s">
        <v>244</v>
      </c>
      <c r="C110" s="47"/>
      <c r="D110" s="47">
        <v>2024</v>
      </c>
      <c r="E110" s="47">
        <v>2023</v>
      </c>
      <c r="F110" s="48">
        <v>2022</v>
      </c>
      <c r="G110"/>
      <c r="H110"/>
      <c r="I110"/>
      <c r="J110"/>
      <c r="K110"/>
    </row>
    <row r="111" spans="1:11" ht="15" customHeight="1">
      <c r="B111" s="401" t="s">
        <v>245</v>
      </c>
      <c r="C111" s="401"/>
      <c r="D111" s="386">
        <v>0</v>
      </c>
      <c r="E111" s="386">
        <v>0</v>
      </c>
      <c r="F111" s="387">
        <v>0</v>
      </c>
    </row>
    <row r="112" spans="1:11" ht="15" customHeight="1">
      <c r="B112" s="385" t="s">
        <v>246</v>
      </c>
      <c r="C112" s="385"/>
      <c r="D112" s="386">
        <v>0</v>
      </c>
      <c r="E112" s="386">
        <v>0</v>
      </c>
      <c r="F112" s="387">
        <v>0</v>
      </c>
    </row>
    <row r="113" spans="1:11" s="3" customFormat="1" ht="18" customHeight="1">
      <c r="A113" s="40"/>
      <c r="B113" s="47" t="s">
        <v>247</v>
      </c>
      <c r="C113" s="47"/>
      <c r="D113" s="47"/>
      <c r="E113" s="47"/>
      <c r="F113" s="196"/>
      <c r="G113"/>
      <c r="H113"/>
      <c r="I113"/>
      <c r="J113"/>
      <c r="K113"/>
    </row>
    <row r="114" spans="1:11" ht="15" customHeight="1">
      <c r="B114" s="401" t="s">
        <v>245</v>
      </c>
      <c r="C114" s="559"/>
      <c r="D114" s="386">
        <v>0</v>
      </c>
      <c r="E114" s="386">
        <v>0</v>
      </c>
      <c r="F114" s="387">
        <v>0</v>
      </c>
    </row>
    <row r="115" spans="1:11" ht="15" customHeight="1">
      <c r="B115" s="385" t="s">
        <v>246</v>
      </c>
      <c r="C115" s="385"/>
      <c r="D115" s="386">
        <v>0</v>
      </c>
      <c r="E115" s="386">
        <v>0</v>
      </c>
      <c r="F115" s="387">
        <v>0</v>
      </c>
    </row>
    <row r="116" spans="1:11" ht="15" customHeight="1">
      <c r="B116" s="713" t="s">
        <v>248</v>
      </c>
      <c r="F116" s="59"/>
    </row>
    <row r="117" spans="1:11" ht="15" customHeight="1">
      <c r="B117" s="713" t="s">
        <v>249</v>
      </c>
      <c r="F117" s="59"/>
    </row>
    <row r="118" spans="1:11" ht="14.25" customHeight="1">
      <c r="B118" s="59"/>
      <c r="C118" s="59"/>
      <c r="D118" s="59"/>
      <c r="E118" s="59"/>
      <c r="F118" s="59"/>
    </row>
    <row r="119" spans="1:11" ht="14.25" customHeight="1"/>
    <row r="120" spans="1:11" ht="14.25" customHeight="1">
      <c r="B120" s="47" t="s">
        <v>250</v>
      </c>
      <c r="C120" s="47"/>
      <c r="D120" s="47">
        <v>2024</v>
      </c>
      <c r="E120" s="47">
        <v>2023</v>
      </c>
      <c r="F120" s="48">
        <v>2022</v>
      </c>
    </row>
    <row r="121" spans="1:11">
      <c r="B121" s="394" t="s">
        <v>1765</v>
      </c>
      <c r="C121" s="380"/>
      <c r="D121" s="381">
        <v>9</v>
      </c>
      <c r="E121" s="381">
        <v>1</v>
      </c>
      <c r="F121" s="381">
        <v>5</v>
      </c>
    </row>
    <row r="122" spans="1:11">
      <c r="B122" s="385" t="s">
        <v>1633</v>
      </c>
      <c r="C122" s="385"/>
      <c r="D122" s="386">
        <v>100</v>
      </c>
      <c r="E122" s="386">
        <v>100</v>
      </c>
      <c r="F122" s="387">
        <v>100</v>
      </c>
    </row>
    <row r="123" spans="1:11">
      <c r="B123" s="385" t="s">
        <v>1634</v>
      </c>
      <c r="C123" s="382"/>
      <c r="D123" s="383">
        <v>93</v>
      </c>
      <c r="E123" s="383">
        <v>1</v>
      </c>
      <c r="F123" s="384">
        <v>5</v>
      </c>
    </row>
    <row r="124" spans="1:11" ht="16.5" customHeight="1">
      <c r="B124" s="47" t="s">
        <v>251</v>
      </c>
      <c r="C124" s="47"/>
      <c r="D124" s="47"/>
      <c r="E124" s="47"/>
      <c r="F124" s="48"/>
    </row>
    <row r="125" spans="1:11">
      <c r="B125" s="394" t="s">
        <v>1635</v>
      </c>
      <c r="C125" s="380"/>
      <c r="D125" s="381">
        <v>7</v>
      </c>
      <c r="E125" s="381">
        <v>1</v>
      </c>
      <c r="F125" s="381">
        <v>1</v>
      </c>
    </row>
    <row r="126" spans="1:11">
      <c r="B126" s="385" t="s">
        <v>1633</v>
      </c>
      <c r="C126" s="385"/>
      <c r="D126" s="386">
        <v>100</v>
      </c>
      <c r="E126" s="386">
        <v>100</v>
      </c>
      <c r="F126" s="387">
        <v>100</v>
      </c>
    </row>
    <row r="127" spans="1:11">
      <c r="B127" s="385" t="s">
        <v>1634</v>
      </c>
      <c r="C127" s="385"/>
      <c r="D127" s="386">
        <v>8</v>
      </c>
      <c r="E127" s="386">
        <v>1</v>
      </c>
      <c r="F127" s="387">
        <v>1</v>
      </c>
    </row>
    <row r="128" spans="1:11">
      <c r="B128" s="835" t="s">
        <v>1365</v>
      </c>
    </row>
    <row r="129" spans="2:11" ht="32.65" customHeight="1">
      <c r="B129" s="1115" t="s">
        <v>1632</v>
      </c>
      <c r="C129" s="1115"/>
      <c r="D129" s="1115"/>
      <c r="E129" s="1115"/>
      <c r="F129" s="1115"/>
    </row>
    <row r="130" spans="2:11">
      <c r="B130" s="835" t="s">
        <v>1636</v>
      </c>
      <c r="C130" s="220"/>
      <c r="D130" s="220"/>
      <c r="E130" s="220"/>
      <c r="F130" s="220"/>
      <c r="G130" s="217"/>
      <c r="H130" s="217"/>
      <c r="I130" s="217"/>
      <c r="J130" s="217"/>
      <c r="K130" s="218"/>
    </row>
    <row r="131" spans="2:11">
      <c r="B131" s="1115" t="s">
        <v>1637</v>
      </c>
      <c r="C131" s="1115"/>
      <c r="D131" s="220"/>
      <c r="E131" s="220"/>
      <c r="F131" s="220"/>
      <c r="G131" s="217"/>
      <c r="H131" s="217"/>
      <c r="I131" s="217"/>
      <c r="J131" s="217"/>
      <c r="K131" s="218"/>
    </row>
    <row r="132" spans="2:11">
      <c r="B132" s="835" t="s">
        <v>1638</v>
      </c>
    </row>
    <row r="133" spans="2:11">
      <c r="B133" s="835"/>
      <c r="C133" s="197"/>
      <c r="D133" s="197"/>
      <c r="E133" s="197"/>
      <c r="F133" s="197"/>
    </row>
  </sheetData>
  <sheetProtection algorithmName="SHA-512" hashValue="c3luVcOPRhJqd5hpnr9uqYkvfptZahQmmY6PKgKY0xnLWe+KGevXspRY6WS5cpu/FOMYVKTmIKbg3cDAXHvoiQ==" saltValue="1Om2VTvqFBjh36nEEsMFNg==" spinCount="100000" sheet="1" objects="1" scenarios="1"/>
  <mergeCells count="26">
    <mergeCell ref="B129:F129"/>
    <mergeCell ref="B48:F48"/>
    <mergeCell ref="B46:F46"/>
    <mergeCell ref="B27:G27"/>
    <mergeCell ref="B28:E28"/>
    <mergeCell ref="B30:E30"/>
    <mergeCell ref="B31:E31"/>
    <mergeCell ref="B33:E33"/>
    <mergeCell ref="B32:E32"/>
    <mergeCell ref="B45:F45"/>
    <mergeCell ref="B131:C131"/>
    <mergeCell ref="B37:C37"/>
    <mergeCell ref="B107:F107"/>
    <mergeCell ref="B98:F98"/>
    <mergeCell ref="B101:F101"/>
    <mergeCell ref="B102:F102"/>
    <mergeCell ref="B72:F72"/>
    <mergeCell ref="B74:F74"/>
    <mergeCell ref="B99:F99"/>
    <mergeCell ref="B100:F100"/>
    <mergeCell ref="B47:E47"/>
    <mergeCell ref="B49:E49"/>
    <mergeCell ref="B73:F73"/>
    <mergeCell ref="B70:F70"/>
    <mergeCell ref="B71:F71"/>
    <mergeCell ref="B69:F69"/>
  </mergeCells>
  <hyperlinks>
    <hyperlink ref="B28:E28" location="GLOSSARY!B38" display="2. Refer to this link in the 'Glossary' for the definition of digitally active customers. " xr:uid="{D2596E1D-BC8A-4181-87DD-DEC825FE063C}"/>
    <hyperlink ref="B46:E46" location="GLOSSARY!B29" display="2. Refer to this link in the 'Glossary' for the definition of customers provided with natural disaster relief packages." xr:uid="{5C778408-1638-4212-83C7-0A3CECFF1BBF}"/>
    <hyperlink ref="B30:E30" location="GLOSSARY!B74" display="3. Refer to this link in the 'Glossary' for the definition of number of debit card accounts. In FY23, we aligned our approach for debit or pre-paid account identification across our brands. Prior periods have not been restated as this change did not result in a material difference." xr:uid="{36A4CEE3-D6B6-4C12-98DF-74EDBCA66AD4}"/>
    <hyperlink ref="B31:E31" location="GLOSSARY!B73" display="4. Refer to this link in the 'Glossary' for the definition of number of credit card accounts" xr:uid="{F8307840-3AA0-4488-84D6-98D6C7756B4A}"/>
    <hyperlink ref="B45:E45" location="'GLOSSARY'!B26" display="3. Refer to this link in the 'Glossary' for the definition of customers experiencing financial hardship who accessed a financial assistance package." xr:uid="{AF4BE5FC-4996-4282-A7F9-70068FD354E8}"/>
    <hyperlink ref="B47:E47" location="GLOSSARY!B32" display="3. Refer to this link in the 'Glossary' for the definition of customers who received assistance through specialist customer care teams." xr:uid="{EF6AC266-83DE-44E5-AB2B-440B41260948}"/>
    <hyperlink ref="B70:E70" location="GLOSSARY!B30" display="2. Refer to this link in the 'Glossary' for the definition of customer complaints." xr:uid="{53D1474C-D01A-4347-893F-CEE96CE8E3F8}"/>
    <hyperlink ref="B71:E71" location="GLOSSARY!B26" display="3. Refer to this link in the 'Glossary' for the definition of complaints resolved within five days." xr:uid="{E31D272F-3008-4730-AE3B-259A65C768BD}"/>
    <hyperlink ref="B99" location="GLOSSARY!B67" display="2. Refer to this link in the 'Glossary' for the definition of NPS" xr:uid="{C338E6C5-D0EE-4B62-87A6-0A54B909267E}"/>
    <hyperlink ref="B100" location="GLOSSARY!B26" display="3. Refer to this link in the 'Glossary' for the definition of customer satisfaction (Australia)." xr:uid="{56011A62-6E8E-4D12-A3B8-ACDD3CD1CE45}"/>
    <hyperlink ref="B106" location="GLOSSARY!B27" display="9. Refer to this link in the 'Glossary' for the definition of customer satisfaction (New Zealand)." xr:uid="{3006AE11-57A9-4E2B-8F46-A078D451E105}"/>
    <hyperlink ref="B70:F70" location="GLOSSARY!B25" display="2. Refer to this link in the 'Glossary' for the definition of customer complaints." xr:uid="{CC310B78-670A-4C1C-AD19-9B02384CB888}"/>
    <hyperlink ref="B71:F71" location="GLOSSARY!B23" display="3. Refer to this link in the 'Glossary' for the definition of complaints resolved within five days." xr:uid="{41209558-F463-4BB8-8CB0-89D3FE47C375}"/>
    <hyperlink ref="B116" location="GLOSSARY!B98" display="1. Refer to this link in the 'Glossary' for the definition of Severity 1 Technology Incidents " xr:uid="{B27F59C8-CE1C-4C4D-9E01-EBCB66E8884B}"/>
    <hyperlink ref="B128" location="GLOSSARY!B35" display="1. Refer to this link in the 'Glossary' for the definition of data breaches (Australia)." xr:uid="{82FE6016-48EF-4E11-B600-1A4F8996121E}"/>
    <hyperlink ref="B132" location="GLOSSARY!B36" display="4. Refer to this link in the 'Glossary' for the definition of data breaches (New Zealand)." xr:uid="{DA7A3849-63EC-4160-9996-A0963746AFA0}"/>
    <hyperlink ref="B32:E32" location="GLOSSARY!B71" display="5. Refer to this link in the 'Glossary' for the definition of number of ATMs. " xr:uid="{2DEA7673-7197-4821-8591-F822494F1F1C}"/>
    <hyperlink ref="B117" location="GLOSSARY!B97" display="2. Refer to this link in the 'Glossary' for the definition of Severity 1 Information Security Incidents " xr:uid="{F90B03E0-EB34-4D15-97F5-2477D843AF2A}"/>
    <hyperlink ref="B33:E33" location="GLOSSARY!B72" display="6. Relates to all points of presence including multibrand co-located branches (FY24: x), as well as Staff Branches, Advisory, Community Banking Centres and Kiosks (FY24: x). Multibrand co-located branches are counted as two branches. Refer to this link in the 'Glossary' for the definition of number of branches. " xr:uid="{130150AC-5500-4CC7-B09D-8770BE5CAC72}"/>
    <hyperlink ref="B27:E27" location="GLOSSARY!B110" display="1. Refer to this link in the 'Glossary' for the definition of total customers. The variance over the last two years has been due to business exits." xr:uid="{179DCD14-68DB-436B-AD21-857C0CDFDB53}"/>
    <hyperlink ref="B48" location="GLOSSARY!B28" display="GLOSSARY!B28" xr:uid="{8DE904EB-51A7-4F00-83DA-EFC8689AE97E}"/>
    <hyperlink ref="B48:E48" location="GLOSSARY!B32" display="4. Refer to this link in the 'Glossary' for the definition of customers who received assistance through our Extra Care team" xr:uid="{2071AC54-3804-418C-9B1D-5537EAB28EE7}"/>
    <hyperlink ref="B29" location="GLOSSARY!B33" display="3. Refer to this link in the 'Glossary' for the definition of customers with access to digital banking." xr:uid="{3B95D3A1-0DBD-4EA7-81F1-CF6D47DE1FEA}"/>
    <hyperlink ref="B45:F45" location="GLOSSARY!B28" display="1. Refer to this link in the 'Glossary' for the definition of customers experiencing financial hardship who accessed a financial assistance package. Includes, but not limited to, provision of natural disaster relief packages. In FY24, we saw a rise in applications relating to the current macro-economic conditions and its impact on our customers (including cost of living, home loan fix rate expiries, RBA interests rates, inflation etc)." xr:uid="{8C6AB12D-8DF1-47AB-99D5-1A490CE08383}"/>
  </hyperlinks>
  <pageMargins left="0.25" right="0.25" top="0.75" bottom="0.75" header="0.3" footer="0.3"/>
  <pageSetup paperSize="9" scale="55" fitToWidth="0" fitToHeight="3" orientation="landscape" r:id="rId1"/>
  <rowBreaks count="3" manualBreakCount="3">
    <brk id="49" max="6" man="1"/>
    <brk id="75" max="6" man="1"/>
    <brk id="108" max="6" man="1"/>
  </rowBreaks>
  <drawing r:id="rId2"/>
  <extLst>
    <ext xmlns:x14="http://schemas.microsoft.com/office/spreadsheetml/2009/9/main" uri="{78C0D931-6437-407d-A8EE-F0AAD7539E65}">
      <x14:conditionalFormattings>
        <x14:conditionalFormatting xmlns:xm="http://schemas.microsoft.com/office/excel/2006/main">
          <x14:cfRule type="expression" priority="2" id="{0A4D63E6-0B2E-4343-BD8A-991632D2E889}">
            <xm:f>#REF!=COVER!$B$42</xm:f>
            <x14:dxf>
              <fill>
                <patternFill>
                  <bgColor rgb="FFFFFF00"/>
                </patternFill>
              </fill>
            </x14:dxf>
          </x14:cfRule>
          <xm:sqref>A1:A1048576</xm:sqref>
        </x14:conditionalFormatting>
        <x14:conditionalFormatting xmlns:xm="http://schemas.microsoft.com/office/excel/2006/main">
          <x14:cfRule type="expression" priority="1" id="{E06D56D8-A2BA-4E93-B76D-C9495DD89187}">
            <xm:f>#REF!=COVER!$B$42</xm:f>
            <x14:dxf>
              <fill>
                <patternFill>
                  <bgColor rgb="FFFFFF00"/>
                </patternFill>
              </fill>
            </x14:dxf>
          </x14:cfRule>
          <xm:sqref>B29</xm:sqref>
        </x14:conditionalFormatting>
        <x14:conditionalFormatting xmlns:xm="http://schemas.microsoft.com/office/excel/2006/main">
          <x14:cfRule type="expression" priority="6" id="{68EE9012-DD37-4B31-8821-7D8C17505C5A}">
            <xm:f>#REF!=COVER!$B$42</xm:f>
            <x14:dxf>
              <fill>
                <patternFill>
                  <bgColor rgb="FFFFFF00"/>
                </patternFill>
              </fill>
            </x14:dxf>
          </x14:cfRule>
          <xm:sqref>B1:XFD26 B27 H27:XFD27 B28:XFD28 C29:XFD29 B30:XFD36 B37 D37:XFD37 B38:XFD44 B45:B46 G45:XFD46 B47:XFD47 B48 G48:XFD48 B49:XFD128 B129 G129:XFD129 B130:XFD130 B131 D131:XFD131 B132:XFD1048576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4"/>
  </sheetPr>
  <dimension ref="A1:Y316"/>
  <sheetViews>
    <sheetView showGridLines="0" topLeftCell="A283" zoomScale="85" zoomScaleNormal="85" zoomScaleSheetLayoutView="100" zoomScalePageLayoutView="200" workbookViewId="0">
      <selection activeCell="B280" sqref="B280:G280"/>
    </sheetView>
  </sheetViews>
  <sheetFormatPr defaultColWidth="8.625" defaultRowHeight="14.25"/>
  <cols>
    <col min="1" max="1" width="5.25" style="40" customWidth="1"/>
    <col min="2" max="2" width="64.375" customWidth="1"/>
    <col min="3" max="11" width="14.875" customWidth="1"/>
    <col min="12" max="12" width="11.875" customWidth="1"/>
    <col min="13" max="13" width="13.25" customWidth="1"/>
    <col min="14" max="14" width="11.875" customWidth="1"/>
  </cols>
  <sheetData>
    <row r="1" spans="1:20" ht="14.25" customHeight="1"/>
    <row r="2" spans="1:20" ht="14.25" customHeight="1"/>
    <row r="3" spans="1:20" ht="14.25" customHeight="1"/>
    <row r="4" spans="1:20" ht="14.25" customHeight="1"/>
    <row r="5" spans="1:20" s="4" customFormat="1" ht="21" customHeight="1">
      <c r="A5" s="41"/>
      <c r="B5" s="5" t="s">
        <v>9</v>
      </c>
    </row>
    <row r="6" spans="1:20" ht="14.25" customHeight="1">
      <c r="A6" s="41"/>
      <c r="J6" s="5"/>
      <c r="K6" s="5"/>
    </row>
    <row r="7" spans="1:20" ht="14.25" customHeight="1">
      <c r="A7" s="41"/>
    </row>
    <row r="8" spans="1:20" ht="14.25" customHeight="1">
      <c r="A8" s="41"/>
    </row>
    <row r="9" spans="1:20" ht="14.25" customHeight="1">
      <c r="A9" s="41"/>
    </row>
    <row r="10" spans="1:20" ht="14.25" customHeight="1">
      <c r="A10" s="41"/>
    </row>
    <row r="11" spans="1:20" ht="14.25" customHeight="1"/>
    <row r="12" spans="1:20" ht="14.25" customHeight="1">
      <c r="A12" s="41"/>
    </row>
    <row r="13" spans="1:20" ht="14.25" customHeight="1">
      <c r="B13" s="43" t="s">
        <v>252</v>
      </c>
      <c r="C13" s="141"/>
    </row>
    <row r="14" spans="1:20" ht="14.25" customHeight="1">
      <c r="B14" s="142"/>
      <c r="C14" s="142"/>
      <c r="D14" s="142"/>
      <c r="E14" s="142"/>
      <c r="F14" s="143"/>
      <c r="G14" s="143"/>
      <c r="H14" s="143"/>
      <c r="I14" s="144"/>
      <c r="J14" s="68"/>
      <c r="K14" s="68"/>
    </row>
    <row r="15" spans="1:20" s="26" customFormat="1" ht="18" customHeight="1">
      <c r="A15" s="40"/>
      <c r="B15" s="1136" t="s">
        <v>253</v>
      </c>
      <c r="C15" s="145"/>
      <c r="D15" s="145"/>
      <c r="E15" s="1127">
        <v>2024</v>
      </c>
      <c r="F15" s="1127"/>
      <c r="G15" s="1127"/>
      <c r="H15" s="1127">
        <v>2023</v>
      </c>
      <c r="I15" s="1127"/>
      <c r="J15" s="1127"/>
      <c r="K15" s="1127">
        <v>2022</v>
      </c>
      <c r="L15" s="1127"/>
      <c r="M15" s="1127"/>
      <c r="N15"/>
      <c r="O15"/>
      <c r="P15"/>
      <c r="Q15"/>
      <c r="R15"/>
      <c r="S15"/>
      <c r="T15"/>
    </row>
    <row r="16" spans="1:20" ht="15" customHeight="1">
      <c r="B16" s="1137"/>
      <c r="C16" s="145"/>
      <c r="D16" s="145"/>
      <c r="E16" s="983" t="s">
        <v>254</v>
      </c>
      <c r="F16" s="983" t="s">
        <v>255</v>
      </c>
      <c r="G16" s="984" t="s">
        <v>256</v>
      </c>
      <c r="H16" s="983" t="s">
        <v>254</v>
      </c>
      <c r="I16" s="983" t="s">
        <v>255</v>
      </c>
      <c r="J16" s="984" t="s">
        <v>256</v>
      </c>
      <c r="K16" s="983" t="s">
        <v>254</v>
      </c>
      <c r="L16" s="983" t="s">
        <v>255</v>
      </c>
      <c r="M16" s="984" t="s">
        <v>256</v>
      </c>
    </row>
    <row r="17" spans="1:13" ht="15" customHeight="1">
      <c r="B17" s="414" t="s">
        <v>195</v>
      </c>
      <c r="C17" s="414"/>
      <c r="D17" s="414"/>
      <c r="E17" s="415">
        <v>15740</v>
      </c>
      <c r="F17" s="415">
        <v>13642</v>
      </c>
      <c r="G17" s="415">
        <v>29382</v>
      </c>
      <c r="H17" s="415">
        <v>16119</v>
      </c>
      <c r="I17" s="415">
        <v>13728</v>
      </c>
      <c r="J17" s="415">
        <v>29847</v>
      </c>
      <c r="K17" s="416">
        <v>16968</v>
      </c>
      <c r="L17" s="416">
        <v>13988</v>
      </c>
      <c r="M17" s="416">
        <v>30956</v>
      </c>
    </row>
    <row r="18" spans="1:13" ht="15" customHeight="1">
      <c r="B18" s="405"/>
      <c r="C18" s="405" t="s">
        <v>257</v>
      </c>
      <c r="D18" s="405" t="s">
        <v>258</v>
      </c>
      <c r="E18" s="417">
        <v>12310</v>
      </c>
      <c r="F18" s="417">
        <v>13012</v>
      </c>
      <c r="G18" s="417">
        <v>25322</v>
      </c>
      <c r="H18" s="417">
        <v>12184</v>
      </c>
      <c r="I18" s="417">
        <v>12867</v>
      </c>
      <c r="J18" s="417">
        <v>25051</v>
      </c>
      <c r="K18" s="418">
        <v>12319</v>
      </c>
      <c r="L18" s="418">
        <v>12863</v>
      </c>
      <c r="M18" s="418">
        <v>25182</v>
      </c>
    </row>
    <row r="19" spans="1:13" ht="15" customHeight="1">
      <c r="B19" s="419"/>
      <c r="C19" s="419"/>
      <c r="D19" s="419" t="s">
        <v>259</v>
      </c>
      <c r="E19" s="420">
        <v>3223</v>
      </c>
      <c r="F19" s="420">
        <v>403</v>
      </c>
      <c r="G19" s="420">
        <v>3626</v>
      </c>
      <c r="H19" s="420">
        <v>3449</v>
      </c>
      <c r="I19" s="420">
        <v>407</v>
      </c>
      <c r="J19" s="420">
        <v>3856</v>
      </c>
      <c r="K19" s="219">
        <v>4041</v>
      </c>
      <c r="L19" s="219">
        <v>522</v>
      </c>
      <c r="M19" s="219">
        <v>4563</v>
      </c>
    </row>
    <row r="20" spans="1:13" ht="15" customHeight="1">
      <c r="B20" s="405"/>
      <c r="C20" s="405" t="s">
        <v>260</v>
      </c>
      <c r="D20" s="405" t="s">
        <v>258</v>
      </c>
      <c r="E20" s="417">
        <v>180</v>
      </c>
      <c r="F20" s="417">
        <v>216</v>
      </c>
      <c r="G20" s="417">
        <v>396</v>
      </c>
      <c r="H20" s="417">
        <v>413</v>
      </c>
      <c r="I20" s="417">
        <v>431</v>
      </c>
      <c r="J20" s="417">
        <v>844</v>
      </c>
      <c r="K20" s="418">
        <v>519</v>
      </c>
      <c r="L20" s="418">
        <v>569</v>
      </c>
      <c r="M20" s="418">
        <v>1088</v>
      </c>
    </row>
    <row r="21" spans="1:13" ht="15" customHeight="1">
      <c r="B21" s="419"/>
      <c r="C21" s="419"/>
      <c r="D21" s="419" t="s">
        <v>259</v>
      </c>
      <c r="E21" s="420">
        <v>27</v>
      </c>
      <c r="F21" s="420">
        <v>11</v>
      </c>
      <c r="G21" s="420">
        <v>38</v>
      </c>
      <c r="H21" s="420">
        <v>73</v>
      </c>
      <c r="I21" s="420">
        <v>23</v>
      </c>
      <c r="J21" s="420">
        <v>96</v>
      </c>
      <c r="K21" s="219">
        <v>89</v>
      </c>
      <c r="L21" s="219">
        <v>34</v>
      </c>
      <c r="M21" s="219">
        <v>123</v>
      </c>
    </row>
    <row r="22" spans="1:13" ht="15" customHeight="1">
      <c r="B22" s="405"/>
      <c r="C22" s="405" t="s">
        <v>261</v>
      </c>
      <c r="D22" s="405"/>
      <c r="E22" s="417">
        <v>0</v>
      </c>
      <c r="F22" s="417">
        <v>0</v>
      </c>
      <c r="G22" s="417">
        <v>0</v>
      </c>
      <c r="H22" s="417">
        <v>0</v>
      </c>
      <c r="I22" s="417">
        <v>0</v>
      </c>
      <c r="J22" s="417">
        <v>0</v>
      </c>
      <c r="K22" s="418">
        <v>0</v>
      </c>
      <c r="L22" s="418">
        <v>0</v>
      </c>
      <c r="M22" s="418">
        <v>0</v>
      </c>
    </row>
    <row r="23" spans="1:13" ht="15" customHeight="1">
      <c r="B23" s="414" t="s">
        <v>191</v>
      </c>
      <c r="C23" s="414"/>
      <c r="D23" s="414"/>
      <c r="E23" s="415">
        <v>3006</v>
      </c>
      <c r="F23" s="415">
        <v>2340</v>
      </c>
      <c r="G23" s="415">
        <v>5346</v>
      </c>
      <c r="H23" s="415">
        <v>3031</v>
      </c>
      <c r="I23" s="415">
        <v>2351</v>
      </c>
      <c r="J23" s="415">
        <v>5382</v>
      </c>
      <c r="K23" s="416">
        <v>2885</v>
      </c>
      <c r="L23" s="416">
        <v>2207</v>
      </c>
      <c r="M23" s="416">
        <v>5092</v>
      </c>
    </row>
    <row r="24" spans="1:13" ht="15" customHeight="1">
      <c r="A24" s="874"/>
      <c r="B24" s="405"/>
      <c r="C24" s="405" t="s">
        <v>257</v>
      </c>
      <c r="D24" s="405" t="s">
        <v>258</v>
      </c>
      <c r="E24" s="417">
        <v>2823</v>
      </c>
      <c r="F24" s="417">
        <v>2300</v>
      </c>
      <c r="G24" s="417">
        <v>5123</v>
      </c>
      <c r="H24" s="417">
        <v>2632</v>
      </c>
      <c r="I24" s="417">
        <v>2293</v>
      </c>
      <c r="J24" s="417">
        <v>4925</v>
      </c>
      <c r="K24" s="418">
        <v>2404</v>
      </c>
      <c r="L24" s="418">
        <v>2158</v>
      </c>
      <c r="M24" s="418">
        <v>4562</v>
      </c>
    </row>
    <row r="25" spans="1:13" ht="15" customHeight="1">
      <c r="A25" s="236"/>
      <c r="B25" s="419"/>
      <c r="C25" s="419"/>
      <c r="D25" s="419" t="s">
        <v>259</v>
      </c>
      <c r="E25" s="420">
        <v>105</v>
      </c>
      <c r="F25" s="420">
        <v>13</v>
      </c>
      <c r="G25" s="420">
        <v>118</v>
      </c>
      <c r="H25" s="420">
        <v>315</v>
      </c>
      <c r="I25" s="420">
        <v>24</v>
      </c>
      <c r="J25" s="420">
        <v>339</v>
      </c>
      <c r="K25" s="219">
        <v>417</v>
      </c>
      <c r="L25" s="219">
        <v>26</v>
      </c>
      <c r="M25" s="219">
        <v>443</v>
      </c>
    </row>
    <row r="26" spans="1:13" ht="15" customHeight="1">
      <c r="B26" s="405"/>
      <c r="C26" s="405" t="s">
        <v>260</v>
      </c>
      <c r="D26" s="405" t="s">
        <v>258</v>
      </c>
      <c r="E26" s="417">
        <v>42</v>
      </c>
      <c r="F26" s="417">
        <v>18</v>
      </c>
      <c r="G26" s="417">
        <v>60</v>
      </c>
      <c r="H26" s="417">
        <v>26</v>
      </c>
      <c r="I26" s="417">
        <v>18</v>
      </c>
      <c r="J26" s="417">
        <v>44</v>
      </c>
      <c r="K26" s="418">
        <v>44</v>
      </c>
      <c r="L26" s="418">
        <v>19</v>
      </c>
      <c r="M26" s="418">
        <v>63</v>
      </c>
    </row>
    <row r="27" spans="1:13" ht="15" customHeight="1">
      <c r="B27" s="419"/>
      <c r="C27" s="419"/>
      <c r="D27" s="419" t="s">
        <v>259</v>
      </c>
      <c r="E27" s="420">
        <v>6</v>
      </c>
      <c r="F27" s="420">
        <v>0</v>
      </c>
      <c r="G27" s="420">
        <v>6</v>
      </c>
      <c r="H27" s="420">
        <v>12</v>
      </c>
      <c r="I27" s="420">
        <v>1</v>
      </c>
      <c r="J27" s="420">
        <v>13</v>
      </c>
      <c r="K27" s="219">
        <v>20</v>
      </c>
      <c r="L27" s="219">
        <v>4</v>
      </c>
      <c r="M27" s="219">
        <v>24</v>
      </c>
    </row>
    <row r="28" spans="1:13" ht="15" customHeight="1">
      <c r="B28" s="405"/>
      <c r="C28" s="405" t="s">
        <v>1630</v>
      </c>
      <c r="D28" s="405"/>
      <c r="E28" s="417">
        <v>30</v>
      </c>
      <c r="F28" s="417">
        <v>9</v>
      </c>
      <c r="G28" s="417">
        <v>39</v>
      </c>
      <c r="H28" s="417">
        <v>46</v>
      </c>
      <c r="I28" s="417">
        <v>15</v>
      </c>
      <c r="J28" s="417">
        <v>61</v>
      </c>
      <c r="K28" s="418">
        <v>0</v>
      </c>
      <c r="L28" s="418">
        <v>0</v>
      </c>
      <c r="M28" s="418">
        <v>0</v>
      </c>
    </row>
    <row r="29" spans="1:13" ht="15" customHeight="1">
      <c r="B29" s="414" t="s">
        <v>192</v>
      </c>
      <c r="C29" s="414"/>
      <c r="D29" s="414"/>
      <c r="E29" s="415">
        <v>553</v>
      </c>
      <c r="F29" s="415">
        <v>339</v>
      </c>
      <c r="G29" s="415">
        <v>892</v>
      </c>
      <c r="H29" s="415">
        <v>574</v>
      </c>
      <c r="I29" s="415">
        <v>370</v>
      </c>
      <c r="J29" s="415">
        <v>944</v>
      </c>
      <c r="K29" s="416">
        <v>604</v>
      </c>
      <c r="L29" s="416">
        <v>379</v>
      </c>
      <c r="M29" s="416">
        <v>983</v>
      </c>
    </row>
    <row r="30" spans="1:13" ht="15" customHeight="1">
      <c r="B30" s="405"/>
      <c r="C30" s="405" t="s">
        <v>257</v>
      </c>
      <c r="D30" s="405" t="s">
        <v>258</v>
      </c>
      <c r="E30" s="417">
        <v>552</v>
      </c>
      <c r="F30" s="417">
        <v>337</v>
      </c>
      <c r="G30" s="417">
        <v>889</v>
      </c>
      <c r="H30" s="417">
        <v>572</v>
      </c>
      <c r="I30" s="417">
        <v>367</v>
      </c>
      <c r="J30" s="417">
        <v>939</v>
      </c>
      <c r="K30" s="418">
        <v>601</v>
      </c>
      <c r="L30" s="418">
        <v>374</v>
      </c>
      <c r="M30" s="418">
        <v>975</v>
      </c>
    </row>
    <row r="31" spans="1:13" ht="15" customHeight="1">
      <c r="B31" s="419"/>
      <c r="C31" s="419"/>
      <c r="D31" s="419" t="s">
        <v>259</v>
      </c>
      <c r="E31" s="420">
        <v>0</v>
      </c>
      <c r="F31" s="420">
        <v>2</v>
      </c>
      <c r="G31" s="420">
        <v>3</v>
      </c>
      <c r="H31" s="420">
        <v>0</v>
      </c>
      <c r="I31" s="420">
        <v>2</v>
      </c>
      <c r="J31" s="420">
        <v>2</v>
      </c>
      <c r="K31" s="219">
        <v>0</v>
      </c>
      <c r="L31" s="219">
        <v>2</v>
      </c>
      <c r="M31" s="219">
        <v>2</v>
      </c>
    </row>
    <row r="32" spans="1:13" ht="15" customHeight="1">
      <c r="B32" s="405"/>
      <c r="C32" s="405" t="s">
        <v>260</v>
      </c>
      <c r="D32" s="405" t="s">
        <v>258</v>
      </c>
      <c r="E32" s="417">
        <v>0</v>
      </c>
      <c r="F32" s="417">
        <v>0</v>
      </c>
      <c r="G32" s="417">
        <v>0</v>
      </c>
      <c r="H32" s="417">
        <v>0</v>
      </c>
      <c r="I32" s="417">
        <v>0</v>
      </c>
      <c r="J32" s="417">
        <v>0</v>
      </c>
      <c r="K32" s="418">
        <v>0</v>
      </c>
      <c r="L32" s="418">
        <v>1</v>
      </c>
      <c r="M32" s="418">
        <v>1</v>
      </c>
    </row>
    <row r="33" spans="2:13" ht="15" customHeight="1">
      <c r="B33" s="419"/>
      <c r="C33" s="419"/>
      <c r="D33" s="419" t="s">
        <v>259</v>
      </c>
      <c r="E33" s="420">
        <v>0</v>
      </c>
      <c r="F33" s="420">
        <v>0</v>
      </c>
      <c r="G33" s="420">
        <v>0</v>
      </c>
      <c r="H33" s="420">
        <v>0</v>
      </c>
      <c r="I33" s="420">
        <v>0</v>
      </c>
      <c r="J33" s="420">
        <v>0</v>
      </c>
      <c r="K33" s="219">
        <v>0</v>
      </c>
      <c r="L33" s="219">
        <v>0</v>
      </c>
      <c r="M33" s="219">
        <v>0</v>
      </c>
    </row>
    <row r="34" spans="2:13" ht="15" customHeight="1">
      <c r="B34" s="405"/>
      <c r="C34" s="405" t="s">
        <v>261</v>
      </c>
      <c r="D34" s="405"/>
      <c r="E34" s="417">
        <v>1</v>
      </c>
      <c r="F34" s="417">
        <v>0</v>
      </c>
      <c r="G34" s="417">
        <v>1</v>
      </c>
      <c r="H34" s="417">
        <v>2</v>
      </c>
      <c r="I34" s="417">
        <v>1</v>
      </c>
      <c r="J34" s="417">
        <v>3</v>
      </c>
      <c r="K34" s="418">
        <v>3</v>
      </c>
      <c r="L34" s="418">
        <v>2</v>
      </c>
      <c r="M34" s="418">
        <v>5</v>
      </c>
    </row>
    <row r="35" spans="2:13" ht="15.75" customHeight="1">
      <c r="B35" s="414" t="s">
        <v>262</v>
      </c>
      <c r="C35" s="414"/>
      <c r="D35" s="414"/>
      <c r="E35" s="415">
        <v>176</v>
      </c>
      <c r="F35" s="415">
        <v>204</v>
      </c>
      <c r="G35" s="415">
        <v>380</v>
      </c>
      <c r="H35" s="415">
        <v>195</v>
      </c>
      <c r="I35" s="415">
        <v>201</v>
      </c>
      <c r="J35" s="415">
        <v>396</v>
      </c>
      <c r="K35" s="416">
        <v>192</v>
      </c>
      <c r="L35" s="416">
        <v>194</v>
      </c>
      <c r="M35" s="416">
        <v>386</v>
      </c>
    </row>
    <row r="36" spans="2:13" ht="15" customHeight="1">
      <c r="B36" s="405"/>
      <c r="C36" s="405" t="s">
        <v>257</v>
      </c>
      <c r="D36" s="405" t="s">
        <v>258</v>
      </c>
      <c r="E36" s="417">
        <v>169</v>
      </c>
      <c r="F36" s="417">
        <v>202</v>
      </c>
      <c r="G36" s="417">
        <v>371</v>
      </c>
      <c r="H36" s="417">
        <v>188</v>
      </c>
      <c r="I36" s="417">
        <v>197</v>
      </c>
      <c r="J36" s="417">
        <v>385</v>
      </c>
      <c r="K36" s="418">
        <v>182</v>
      </c>
      <c r="L36" s="418">
        <v>190</v>
      </c>
      <c r="M36" s="418">
        <v>372</v>
      </c>
    </row>
    <row r="37" spans="2:13" ht="15" customHeight="1">
      <c r="B37" s="419"/>
      <c r="C37" s="419"/>
      <c r="D37" s="419" t="s">
        <v>259</v>
      </c>
      <c r="E37" s="420">
        <v>7</v>
      </c>
      <c r="F37" s="420">
        <v>2</v>
      </c>
      <c r="G37" s="420">
        <v>9</v>
      </c>
      <c r="H37" s="420">
        <v>7</v>
      </c>
      <c r="I37" s="420">
        <v>4</v>
      </c>
      <c r="J37" s="420">
        <v>11</v>
      </c>
      <c r="K37" s="219">
        <v>10</v>
      </c>
      <c r="L37" s="219">
        <v>4</v>
      </c>
      <c r="M37" s="219">
        <v>14</v>
      </c>
    </row>
    <row r="38" spans="2:13" ht="15" customHeight="1">
      <c r="B38" s="405"/>
      <c r="C38" s="405" t="s">
        <v>260</v>
      </c>
      <c r="D38" s="405" t="s">
        <v>258</v>
      </c>
      <c r="E38" s="417">
        <v>0</v>
      </c>
      <c r="F38" s="417">
        <v>0</v>
      </c>
      <c r="G38" s="417">
        <v>0</v>
      </c>
      <c r="H38" s="417">
        <v>0</v>
      </c>
      <c r="I38" s="417">
        <v>0</v>
      </c>
      <c r="J38" s="417">
        <v>0</v>
      </c>
      <c r="K38" s="418">
        <v>0</v>
      </c>
      <c r="L38" s="418">
        <v>0</v>
      </c>
      <c r="M38" s="418">
        <v>0</v>
      </c>
    </row>
    <row r="39" spans="2:13" ht="15" customHeight="1">
      <c r="B39" s="419"/>
      <c r="C39" s="419"/>
      <c r="D39" s="419" t="s">
        <v>259</v>
      </c>
      <c r="E39" s="420">
        <v>0</v>
      </c>
      <c r="F39" s="420">
        <v>0</v>
      </c>
      <c r="G39" s="420">
        <v>0</v>
      </c>
      <c r="H39" s="420">
        <v>0</v>
      </c>
      <c r="I39" s="420">
        <v>0</v>
      </c>
      <c r="J39" s="420">
        <v>0</v>
      </c>
      <c r="K39" s="219">
        <v>0</v>
      </c>
      <c r="L39" s="219">
        <v>0</v>
      </c>
      <c r="M39" s="219">
        <v>0</v>
      </c>
    </row>
    <row r="40" spans="2:13" ht="15" customHeight="1">
      <c r="B40" s="405"/>
      <c r="C40" s="405" t="s">
        <v>261</v>
      </c>
      <c r="D40" s="405"/>
      <c r="E40" s="417">
        <v>0</v>
      </c>
      <c r="F40" s="417">
        <v>0</v>
      </c>
      <c r="G40" s="417">
        <v>0</v>
      </c>
      <c r="H40" s="417">
        <v>0</v>
      </c>
      <c r="I40" s="417">
        <v>0</v>
      </c>
      <c r="J40" s="417">
        <v>0</v>
      </c>
      <c r="K40" s="418">
        <v>0</v>
      </c>
      <c r="L40" s="418">
        <v>0</v>
      </c>
      <c r="M40" s="418">
        <v>0</v>
      </c>
    </row>
    <row r="41" spans="2:13" ht="15" customHeight="1">
      <c r="B41" s="414" t="s">
        <v>263</v>
      </c>
      <c r="C41" s="419"/>
      <c r="D41" s="419"/>
      <c r="E41" s="415">
        <v>19475</v>
      </c>
      <c r="F41" s="415">
        <v>16525</v>
      </c>
      <c r="G41" s="415">
        <v>36000</v>
      </c>
      <c r="H41" s="415">
        <v>19919</v>
      </c>
      <c r="I41" s="415">
        <v>16650</v>
      </c>
      <c r="J41" s="415">
        <v>36569</v>
      </c>
      <c r="K41" s="416">
        <v>20649</v>
      </c>
      <c r="L41" s="416">
        <v>16768</v>
      </c>
      <c r="M41" s="416">
        <v>37417</v>
      </c>
    </row>
    <row r="42" spans="2:13" ht="15" customHeight="1">
      <c r="B42" s="421"/>
      <c r="C42" s="405" t="s">
        <v>257</v>
      </c>
      <c r="D42" s="405" t="s">
        <v>258</v>
      </c>
      <c r="E42" s="417">
        <v>15854</v>
      </c>
      <c r="F42" s="417">
        <v>15851</v>
      </c>
      <c r="G42" s="417">
        <v>31705</v>
      </c>
      <c r="H42" s="417">
        <v>15576</v>
      </c>
      <c r="I42" s="417">
        <v>15724</v>
      </c>
      <c r="J42" s="417">
        <v>31300</v>
      </c>
      <c r="K42" s="418">
        <f>+K24+K30+K36+K18</f>
        <v>15506</v>
      </c>
      <c r="L42" s="418">
        <f t="shared" ref="L42:M42" si="0">+L24+L30+L36+L18</f>
        <v>15585</v>
      </c>
      <c r="M42" s="418">
        <f t="shared" si="0"/>
        <v>31091</v>
      </c>
    </row>
    <row r="43" spans="2:13" ht="15" customHeight="1">
      <c r="B43" s="419"/>
      <c r="C43" s="419"/>
      <c r="D43" s="419" t="s">
        <v>259</v>
      </c>
      <c r="E43" s="420">
        <v>3335</v>
      </c>
      <c r="F43" s="420">
        <v>420</v>
      </c>
      <c r="G43" s="420">
        <v>3755</v>
      </c>
      <c r="H43" s="420">
        <v>3771</v>
      </c>
      <c r="I43" s="420">
        <v>437</v>
      </c>
      <c r="J43" s="420">
        <v>4208</v>
      </c>
      <c r="K43" s="219">
        <f t="shared" ref="K43:M43" si="1">+K25+K31+K37+K19</f>
        <v>4468</v>
      </c>
      <c r="L43" s="219">
        <f t="shared" si="1"/>
        <v>554</v>
      </c>
      <c r="M43" s="219">
        <f t="shared" si="1"/>
        <v>5022</v>
      </c>
    </row>
    <row r="44" spans="2:13" ht="15" customHeight="1">
      <c r="B44" s="405"/>
      <c r="C44" s="405" t="s">
        <v>260</v>
      </c>
      <c r="D44" s="405" t="s">
        <v>258</v>
      </c>
      <c r="E44" s="417">
        <v>222</v>
      </c>
      <c r="F44" s="417">
        <v>234</v>
      </c>
      <c r="G44" s="417">
        <v>456</v>
      </c>
      <c r="H44" s="417">
        <v>439</v>
      </c>
      <c r="I44" s="417">
        <v>449</v>
      </c>
      <c r="J44" s="417">
        <v>888</v>
      </c>
      <c r="K44" s="418">
        <f t="shared" ref="K44:M44" si="2">+K26+K32+K38+K20</f>
        <v>563</v>
      </c>
      <c r="L44" s="418">
        <f t="shared" si="2"/>
        <v>589</v>
      </c>
      <c r="M44" s="418">
        <f t="shared" si="2"/>
        <v>1152</v>
      </c>
    </row>
    <row r="45" spans="2:13" ht="15" customHeight="1">
      <c r="B45" s="419"/>
      <c r="C45" s="419"/>
      <c r="D45" s="419" t="s">
        <v>259</v>
      </c>
      <c r="E45" s="420">
        <v>33</v>
      </c>
      <c r="F45" s="420">
        <v>11</v>
      </c>
      <c r="G45" s="420">
        <v>44</v>
      </c>
      <c r="H45" s="420">
        <v>85</v>
      </c>
      <c r="I45" s="420">
        <v>24</v>
      </c>
      <c r="J45" s="420">
        <v>109</v>
      </c>
      <c r="K45" s="219">
        <f t="shared" ref="K45:M45" si="3">+K27+K33+K39+K21</f>
        <v>109</v>
      </c>
      <c r="L45" s="219">
        <f t="shared" si="3"/>
        <v>38</v>
      </c>
      <c r="M45" s="219">
        <f t="shared" si="3"/>
        <v>147</v>
      </c>
    </row>
    <row r="46" spans="2:13" ht="15" customHeight="1">
      <c r="B46" s="422"/>
      <c r="C46" s="405" t="s">
        <v>261</v>
      </c>
      <c r="D46" s="405"/>
      <c r="E46" s="417">
        <v>31</v>
      </c>
      <c r="F46" s="417">
        <v>9</v>
      </c>
      <c r="G46" s="417">
        <v>40</v>
      </c>
      <c r="H46" s="417">
        <v>48</v>
      </c>
      <c r="I46" s="417">
        <v>16</v>
      </c>
      <c r="J46" s="417">
        <v>64</v>
      </c>
      <c r="K46" s="418">
        <f t="shared" ref="K46:M46" si="4">+K28+K34+K40+K22</f>
        <v>3</v>
      </c>
      <c r="L46" s="418">
        <f t="shared" si="4"/>
        <v>2</v>
      </c>
      <c r="M46" s="418">
        <f t="shared" si="4"/>
        <v>5</v>
      </c>
    </row>
    <row r="47" spans="2:13" ht="15" customHeight="1">
      <c r="B47" s="171" t="s">
        <v>264</v>
      </c>
      <c r="C47" s="810"/>
      <c r="D47" s="810"/>
      <c r="E47" s="810"/>
      <c r="F47" s="810"/>
      <c r="G47" s="810"/>
      <c r="H47" s="810"/>
      <c r="I47" s="810"/>
      <c r="J47" s="146"/>
      <c r="K47" s="146"/>
      <c r="L47" s="146"/>
      <c r="M47" s="146"/>
    </row>
    <row r="48" spans="2:13" ht="15" customHeight="1">
      <c r="B48" s="171" t="s">
        <v>1369</v>
      </c>
      <c r="F48" s="810"/>
      <c r="G48" s="810"/>
      <c r="H48" s="810"/>
      <c r="I48" s="810"/>
      <c r="J48" s="146"/>
      <c r="K48" s="146"/>
      <c r="L48" s="146"/>
      <c r="M48" s="146"/>
    </row>
    <row r="49" spans="1:23" ht="17.25" customHeight="1">
      <c r="B49" s="171"/>
      <c r="C49" s="146"/>
      <c r="D49" s="146"/>
      <c r="E49" s="146"/>
      <c r="F49" s="146"/>
      <c r="G49" s="146"/>
      <c r="H49" s="146"/>
      <c r="I49" s="146"/>
      <c r="J49" s="146"/>
      <c r="K49" s="146"/>
    </row>
    <row r="50" spans="1:23">
      <c r="B50" s="146"/>
      <c r="C50" s="146"/>
      <c r="D50" s="146"/>
      <c r="E50" s="146"/>
      <c r="F50" s="146"/>
      <c r="G50" s="146"/>
      <c r="H50" s="146"/>
      <c r="I50" s="146"/>
      <c r="J50" s="146"/>
      <c r="K50" s="146"/>
    </row>
    <row r="51" spans="1:23" ht="16.5" customHeight="1">
      <c r="B51" s="61" t="s">
        <v>1482</v>
      </c>
      <c r="C51" s="47">
        <v>2024</v>
      </c>
      <c r="D51" s="47">
        <v>2023</v>
      </c>
      <c r="E51" s="47">
        <v>2022</v>
      </c>
    </row>
    <row r="52" spans="1:23" ht="16.5" customHeight="1">
      <c r="B52" s="423" t="s">
        <v>257</v>
      </c>
      <c r="C52" s="417">
        <v>33582</v>
      </c>
      <c r="D52" s="418">
        <v>33664</v>
      </c>
      <c r="E52" s="418">
        <v>33774</v>
      </c>
    </row>
    <row r="53" spans="1:23" ht="16.5" customHeight="1">
      <c r="B53" s="423" t="s">
        <v>260</v>
      </c>
      <c r="C53" s="417">
        <v>1658</v>
      </c>
      <c r="D53" s="418">
        <v>2482</v>
      </c>
      <c r="E53" s="418">
        <v>3702</v>
      </c>
    </row>
    <row r="54" spans="1:23">
      <c r="B54" s="422" t="s">
        <v>263</v>
      </c>
      <c r="C54" s="433">
        <v>35240</v>
      </c>
      <c r="D54" s="993">
        <v>36146</v>
      </c>
      <c r="E54" s="993">
        <v>37476</v>
      </c>
    </row>
    <row r="55" spans="1:23">
      <c r="B55" s="171" t="s">
        <v>265</v>
      </c>
      <c r="C55" s="219"/>
      <c r="D55" s="223"/>
      <c r="E55" s="146"/>
    </row>
    <row r="56" spans="1:23">
      <c r="B56" s="153"/>
      <c r="C56" s="146"/>
      <c r="D56" s="146"/>
      <c r="E56" s="146"/>
      <c r="F56" s="146"/>
      <c r="G56" s="146"/>
      <c r="H56" s="146"/>
      <c r="I56" s="146"/>
      <c r="J56" s="146"/>
      <c r="K56" s="146"/>
    </row>
    <row r="57" spans="1:23">
      <c r="C57" s="146"/>
      <c r="D57" s="146"/>
      <c r="E57" s="146"/>
      <c r="F57" s="146"/>
      <c r="G57" s="146"/>
      <c r="H57" s="146"/>
      <c r="I57" s="146"/>
      <c r="J57" s="146"/>
      <c r="K57" s="146"/>
    </row>
    <row r="58" spans="1:23" s="36" customFormat="1" ht="18" customHeight="1">
      <c r="A58" s="40"/>
      <c r="B58" s="1123" t="s">
        <v>266</v>
      </c>
      <c r="C58" s="149"/>
      <c r="D58" s="149"/>
      <c r="E58" s="149">
        <v>2024</v>
      </c>
      <c r="F58" s="149"/>
      <c r="G58" s="149"/>
      <c r="H58" s="149">
        <v>2023</v>
      </c>
      <c r="I58" s="149"/>
      <c r="J58" s="149"/>
      <c r="K58" s="149">
        <v>2022</v>
      </c>
      <c r="L58"/>
      <c r="M58"/>
      <c r="N58"/>
      <c r="O58"/>
      <c r="P58"/>
      <c r="Q58"/>
    </row>
    <row r="59" spans="1:23" s="138" customFormat="1" ht="18" customHeight="1">
      <c r="A59" s="40"/>
      <c r="B59" s="1123"/>
      <c r="C59" s="150" t="s">
        <v>254</v>
      </c>
      <c r="D59" s="150" t="s">
        <v>255</v>
      </c>
      <c r="E59" s="64" t="s">
        <v>256</v>
      </c>
      <c r="F59" s="150" t="s">
        <v>254</v>
      </c>
      <c r="G59" s="150" t="s">
        <v>255</v>
      </c>
      <c r="H59" s="64" t="s">
        <v>256</v>
      </c>
      <c r="I59" s="150" t="s">
        <v>254</v>
      </c>
      <c r="J59" s="150" t="s">
        <v>255</v>
      </c>
      <c r="K59" s="64" t="s">
        <v>256</v>
      </c>
      <c r="L59"/>
      <c r="M59"/>
      <c r="N59"/>
      <c r="O59"/>
      <c r="P59"/>
      <c r="Q59"/>
      <c r="R59" s="151"/>
      <c r="S59" s="151"/>
      <c r="T59" s="151"/>
      <c r="U59" s="151"/>
      <c r="V59" s="151"/>
      <c r="W59" s="151"/>
    </row>
    <row r="60" spans="1:23" s="69" customFormat="1" ht="15" customHeight="1">
      <c r="A60" s="40"/>
      <c r="B60" s="423" t="s">
        <v>267</v>
      </c>
      <c r="C60" s="429">
        <v>7</v>
      </c>
      <c r="D60" s="429">
        <v>6</v>
      </c>
      <c r="E60" s="430">
        <v>13</v>
      </c>
      <c r="F60" s="431">
        <v>8</v>
      </c>
      <c r="G60" s="431">
        <v>7</v>
      </c>
      <c r="H60" s="432">
        <v>15</v>
      </c>
      <c r="I60" s="431">
        <v>8</v>
      </c>
      <c r="J60" s="431">
        <v>7.0000000000000009</v>
      </c>
      <c r="K60" s="432">
        <v>15</v>
      </c>
      <c r="L60"/>
      <c r="M60"/>
      <c r="N60"/>
      <c r="O60"/>
      <c r="P60"/>
      <c r="Q60"/>
      <c r="R60" s="152"/>
      <c r="S60" s="152"/>
      <c r="T60" s="152"/>
      <c r="U60" s="152"/>
      <c r="V60" s="152"/>
      <c r="W60" s="152"/>
    </row>
    <row r="61" spans="1:23" s="69" customFormat="1" ht="15" customHeight="1">
      <c r="A61" s="40"/>
      <c r="B61" s="424" t="s">
        <v>268</v>
      </c>
      <c r="C61" s="425">
        <v>33</v>
      </c>
      <c r="D61" s="425">
        <v>30</v>
      </c>
      <c r="E61" s="426">
        <v>63</v>
      </c>
      <c r="F61" s="427">
        <v>33</v>
      </c>
      <c r="G61" s="427">
        <v>29</v>
      </c>
      <c r="H61" s="428">
        <v>62</v>
      </c>
      <c r="I61" s="427">
        <v>34</v>
      </c>
      <c r="J61" s="427">
        <v>28.000000000000004</v>
      </c>
      <c r="K61" s="428">
        <v>62</v>
      </c>
      <c r="L61"/>
      <c r="M61"/>
      <c r="N61"/>
      <c r="O61"/>
      <c r="P61"/>
      <c r="Q61"/>
      <c r="R61" s="152"/>
      <c r="S61" s="152"/>
      <c r="T61" s="152"/>
      <c r="U61" s="152"/>
      <c r="V61" s="152"/>
      <c r="W61" s="152"/>
    </row>
    <row r="62" spans="1:23" s="69" customFormat="1" ht="15" customHeight="1">
      <c r="A62" s="40"/>
      <c r="B62" s="423" t="s">
        <v>269</v>
      </c>
      <c r="C62" s="429">
        <v>14</v>
      </c>
      <c r="D62" s="429">
        <v>10</v>
      </c>
      <c r="E62" s="430">
        <v>24</v>
      </c>
      <c r="F62" s="431">
        <v>13</v>
      </c>
      <c r="G62" s="431">
        <v>10</v>
      </c>
      <c r="H62" s="432">
        <v>23</v>
      </c>
      <c r="I62" s="431">
        <v>13</v>
      </c>
      <c r="J62" s="431">
        <v>10</v>
      </c>
      <c r="K62" s="432">
        <v>23</v>
      </c>
      <c r="L62"/>
      <c r="M62"/>
      <c r="N62"/>
      <c r="O62"/>
      <c r="P62"/>
      <c r="Q62"/>
      <c r="R62" s="152"/>
      <c r="S62" s="152"/>
      <c r="T62" s="152"/>
      <c r="U62" s="152"/>
      <c r="V62" s="152"/>
      <c r="W62" s="152"/>
    </row>
    <row r="63" spans="1:23" s="69" customFormat="1" ht="15" customHeight="1">
      <c r="A63" s="40"/>
      <c r="B63" s="423" t="s">
        <v>270</v>
      </c>
      <c r="C63" s="429">
        <v>54</v>
      </c>
      <c r="D63" s="429">
        <v>46</v>
      </c>
      <c r="E63" s="430">
        <v>100</v>
      </c>
      <c r="F63" s="431">
        <v>54</v>
      </c>
      <c r="G63" s="431">
        <v>46</v>
      </c>
      <c r="H63" s="432">
        <v>100</v>
      </c>
      <c r="I63" s="431">
        <v>55.000000000000007</v>
      </c>
      <c r="J63" s="431">
        <v>45</v>
      </c>
      <c r="K63" s="432">
        <v>100</v>
      </c>
      <c r="L63"/>
      <c r="M63"/>
      <c r="N63"/>
      <c r="O63"/>
      <c r="P63"/>
      <c r="Q63"/>
    </row>
    <row r="64" spans="1:23" s="70" customFormat="1" ht="14.25" customHeight="1">
      <c r="A64" s="40"/>
      <c r="B64" s="153" t="s">
        <v>271</v>
      </c>
      <c r="C64" s="153"/>
      <c r="D64" s="153"/>
      <c r="E64" s="153"/>
      <c r="F64" s="60"/>
      <c r="G64" s="60"/>
      <c r="H64" s="60"/>
      <c r="I64" s="60"/>
      <c r="J64" s="60"/>
      <c r="K64" s="60"/>
    </row>
    <row r="65" spans="2:11">
      <c r="B65" s="147"/>
      <c r="C65" s="146"/>
      <c r="D65" s="146"/>
      <c r="E65" s="146"/>
      <c r="F65" s="146"/>
      <c r="G65" s="146"/>
      <c r="H65" s="146"/>
      <c r="I65" s="146"/>
      <c r="J65" s="146"/>
      <c r="K65" s="146"/>
    </row>
    <row r="66" spans="2:11">
      <c r="B66" s="147"/>
      <c r="C66" s="146"/>
      <c r="D66" s="146"/>
      <c r="E66" s="146"/>
      <c r="F66" s="146"/>
      <c r="G66" s="146"/>
      <c r="H66" s="146"/>
      <c r="I66" s="146"/>
      <c r="J66" s="146"/>
      <c r="K66" s="146"/>
    </row>
    <row r="67" spans="2:11" ht="15.75">
      <c r="B67" s="43" t="s">
        <v>272</v>
      </c>
      <c r="C67" s="146"/>
      <c r="D67" s="146"/>
      <c r="E67" s="146"/>
      <c r="F67" s="146"/>
      <c r="G67" s="146"/>
      <c r="H67" s="146"/>
      <c r="I67" s="146"/>
      <c r="J67" s="146"/>
      <c r="K67" s="146"/>
    </row>
    <row r="68" spans="2:11">
      <c r="B68" s="147"/>
      <c r="C68" s="146"/>
      <c r="D68" s="146"/>
      <c r="E68" s="146"/>
      <c r="F68" s="146"/>
      <c r="G68" s="146"/>
    </row>
    <row r="69" spans="2:11" ht="15">
      <c r="B69" s="1123" t="s">
        <v>273</v>
      </c>
      <c r="C69" s="1124">
        <v>2024</v>
      </c>
      <c r="D69" s="1124"/>
      <c r="E69" s="1124"/>
      <c r="F69" s="1124">
        <v>2023</v>
      </c>
      <c r="G69" s="1124"/>
      <c r="H69" s="1124"/>
      <c r="I69" s="146"/>
      <c r="J69" s="146"/>
    </row>
    <row r="70" spans="2:11" ht="15.75" customHeight="1">
      <c r="B70" s="1138"/>
      <c r="C70" s="150" t="s">
        <v>254</v>
      </c>
      <c r="D70" s="150" t="s">
        <v>255</v>
      </c>
      <c r="E70" s="64" t="s">
        <v>256</v>
      </c>
      <c r="F70" s="150" t="s">
        <v>254</v>
      </c>
      <c r="G70" s="150" t="s">
        <v>255</v>
      </c>
      <c r="H70" s="64" t="s">
        <v>256</v>
      </c>
      <c r="I70" s="146"/>
      <c r="J70" s="146"/>
    </row>
    <row r="71" spans="2:11">
      <c r="B71" s="405" t="s">
        <v>1766</v>
      </c>
      <c r="C71" s="417">
        <v>463</v>
      </c>
      <c r="D71" s="417">
        <v>612</v>
      </c>
      <c r="E71" s="433">
        <v>1075</v>
      </c>
      <c r="F71" s="418">
        <v>661</v>
      </c>
      <c r="G71" s="418">
        <v>751</v>
      </c>
      <c r="H71" s="719">
        <v>1412</v>
      </c>
      <c r="I71" s="146"/>
      <c r="J71" s="146"/>
    </row>
    <row r="72" spans="2:11">
      <c r="B72" s="153" t="s">
        <v>1360</v>
      </c>
      <c r="I72" s="146"/>
      <c r="J72" s="146"/>
      <c r="K72" s="146"/>
    </row>
    <row r="73" spans="2:11">
      <c r="B73" s="334"/>
      <c r="C73" s="334"/>
      <c r="D73" s="334"/>
      <c r="E73" s="334"/>
      <c r="F73" s="334"/>
      <c r="G73" s="334"/>
      <c r="H73" s="334"/>
      <c r="I73" s="146"/>
      <c r="J73" s="146"/>
      <c r="K73" s="146"/>
    </row>
    <row r="74" spans="2:11">
      <c r="B74" s="148"/>
      <c r="C74" s="146"/>
      <c r="D74" s="146"/>
      <c r="E74" s="146"/>
      <c r="F74" s="146"/>
      <c r="G74" s="146"/>
      <c r="H74" s="146"/>
      <c r="I74" s="146"/>
      <c r="J74" s="146"/>
      <c r="K74" s="146"/>
    </row>
    <row r="75" spans="2:11" ht="15.75">
      <c r="B75" s="43" t="s">
        <v>274</v>
      </c>
      <c r="C75" s="146"/>
      <c r="D75" s="146"/>
      <c r="E75" s="146"/>
      <c r="F75" s="146"/>
      <c r="G75" s="146"/>
      <c r="H75" s="146"/>
      <c r="I75" s="146"/>
      <c r="J75" s="146"/>
      <c r="K75" s="146"/>
    </row>
    <row r="76" spans="2:11">
      <c r="B76" s="148"/>
      <c r="C76" s="146"/>
      <c r="D76" s="146"/>
      <c r="E76" s="146"/>
      <c r="F76" s="146"/>
      <c r="G76" s="146"/>
      <c r="H76" s="146"/>
      <c r="I76" s="146"/>
      <c r="J76" s="146"/>
      <c r="K76" s="146"/>
    </row>
    <row r="77" spans="2:11" ht="17.25" customHeight="1">
      <c r="B77" s="213" t="s">
        <v>275</v>
      </c>
      <c r="C77" s="149">
        <v>2024</v>
      </c>
      <c r="D77" s="149">
        <v>2023</v>
      </c>
      <c r="E77" s="149">
        <v>2022</v>
      </c>
      <c r="K77" s="146"/>
    </row>
    <row r="78" spans="2:11">
      <c r="B78" s="423" t="s">
        <v>276</v>
      </c>
      <c r="C78" s="437">
        <v>10</v>
      </c>
      <c r="D78" s="438">
        <v>10</v>
      </c>
      <c r="E78" s="438">
        <v>10</v>
      </c>
      <c r="K78" s="146"/>
    </row>
    <row r="79" spans="2:11">
      <c r="B79" s="434" t="s">
        <v>277</v>
      </c>
      <c r="C79" s="435">
        <v>90</v>
      </c>
      <c r="D79" s="436">
        <v>90</v>
      </c>
      <c r="E79" s="436">
        <v>90</v>
      </c>
      <c r="K79" s="146"/>
    </row>
    <row r="80" spans="2:11">
      <c r="B80" s="423" t="s">
        <v>278</v>
      </c>
      <c r="C80" s="439" t="s">
        <v>279</v>
      </c>
      <c r="D80" s="438" t="s">
        <v>279</v>
      </c>
      <c r="E80" s="438" t="s">
        <v>279</v>
      </c>
      <c r="K80" s="146"/>
    </row>
    <row r="81" spans="1:14">
      <c r="B81" s="434" t="s">
        <v>280</v>
      </c>
      <c r="C81" s="435">
        <v>10</v>
      </c>
      <c r="D81" s="436">
        <v>10</v>
      </c>
      <c r="E81" s="436">
        <v>10</v>
      </c>
      <c r="K81" s="146"/>
    </row>
    <row r="82" spans="1:14">
      <c r="B82" s="423" t="s">
        <v>281</v>
      </c>
      <c r="C82" s="437">
        <v>60</v>
      </c>
      <c r="D82" s="438">
        <v>60</v>
      </c>
      <c r="E82" s="438">
        <v>60</v>
      </c>
      <c r="K82" s="146"/>
    </row>
    <row r="83" spans="1:14">
      <c r="B83" s="434" t="s">
        <v>282</v>
      </c>
      <c r="C83" s="435">
        <v>40</v>
      </c>
      <c r="D83" s="436">
        <v>40</v>
      </c>
      <c r="E83" s="436">
        <v>40</v>
      </c>
      <c r="K83" s="146"/>
    </row>
    <row r="84" spans="1:14">
      <c r="B84" s="423" t="s">
        <v>283</v>
      </c>
      <c r="C84" s="437">
        <v>0</v>
      </c>
      <c r="D84" s="438">
        <v>0</v>
      </c>
      <c r="E84" s="438">
        <v>0</v>
      </c>
      <c r="K84" s="146"/>
    </row>
    <row r="85" spans="1:14">
      <c r="B85" s="434" t="s">
        <v>284</v>
      </c>
      <c r="C85" s="435">
        <v>0</v>
      </c>
      <c r="D85" s="436">
        <v>0</v>
      </c>
      <c r="E85" s="436">
        <v>0</v>
      </c>
      <c r="K85" s="146"/>
    </row>
    <row r="86" spans="1:14">
      <c r="B86" s="423" t="s">
        <v>285</v>
      </c>
      <c r="C86" s="437">
        <v>0</v>
      </c>
      <c r="D86" s="438">
        <v>0</v>
      </c>
      <c r="E86" s="438">
        <v>0</v>
      </c>
      <c r="K86" s="146"/>
    </row>
    <row r="87" spans="1:14">
      <c r="B87" s="434" t="s">
        <v>286</v>
      </c>
      <c r="C87" s="435">
        <v>100</v>
      </c>
      <c r="D87" s="436">
        <v>100</v>
      </c>
      <c r="E87" s="436">
        <v>100</v>
      </c>
      <c r="K87" s="146"/>
    </row>
    <row r="88" spans="1:14">
      <c r="B88" s="423" t="s">
        <v>287</v>
      </c>
      <c r="C88" s="437">
        <v>3.5</v>
      </c>
      <c r="D88" s="438">
        <v>3.3</v>
      </c>
      <c r="E88" s="438">
        <v>3.4</v>
      </c>
      <c r="K88" s="146"/>
    </row>
    <row r="89" spans="1:14">
      <c r="F89" s="146"/>
      <c r="G89" s="146"/>
      <c r="H89" s="146"/>
      <c r="I89" s="146"/>
      <c r="J89" s="146"/>
      <c r="K89" s="146"/>
    </row>
    <row r="90" spans="1:14">
      <c r="B90" s="148"/>
      <c r="C90" s="146"/>
      <c r="D90" s="146"/>
      <c r="E90" s="146"/>
      <c r="F90" s="146"/>
      <c r="G90" s="146"/>
      <c r="H90" s="146"/>
      <c r="I90" s="146"/>
      <c r="J90" s="146"/>
      <c r="K90" s="146"/>
    </row>
    <row r="91" spans="1:14" s="155" customFormat="1" ht="16.5" customHeight="1">
      <c r="A91" s="40"/>
      <c r="B91" s="43" t="s">
        <v>288</v>
      </c>
      <c r="C91" s="154"/>
      <c r="D91" s="154"/>
      <c r="E91" s="154"/>
      <c r="F91" s="154"/>
      <c r="G91" s="154"/>
      <c r="H91" s="154"/>
      <c r="I91" s="154"/>
      <c r="J91" s="154"/>
      <c r="K91" s="154"/>
    </row>
    <row r="92" spans="1:14">
      <c r="C92" s="146"/>
      <c r="D92" s="146"/>
      <c r="E92" s="146"/>
      <c r="F92" s="146"/>
      <c r="G92" s="146"/>
      <c r="H92" s="146"/>
      <c r="I92" s="146"/>
      <c r="J92" s="146"/>
      <c r="K92" s="146"/>
    </row>
    <row r="93" spans="1:14" ht="18" customHeight="1">
      <c r="B93" s="1131" t="s">
        <v>289</v>
      </c>
      <c r="C93" s="1129">
        <v>2024</v>
      </c>
      <c r="D93" s="1129"/>
      <c r="E93" s="1129">
        <v>2023</v>
      </c>
      <c r="F93" s="1129"/>
      <c r="G93" s="1129">
        <v>2022</v>
      </c>
      <c r="H93" s="1129"/>
    </row>
    <row r="94" spans="1:14" ht="15" customHeight="1">
      <c r="B94" s="1131"/>
      <c r="C94" s="1132" t="s">
        <v>290</v>
      </c>
      <c r="D94" s="156" t="s">
        <v>291</v>
      </c>
      <c r="E94" s="1132" t="s">
        <v>290</v>
      </c>
      <c r="F94" s="156" t="s">
        <v>291</v>
      </c>
      <c r="G94" s="1132" t="s">
        <v>290</v>
      </c>
      <c r="H94" s="156" t="s">
        <v>291</v>
      </c>
    </row>
    <row r="95" spans="1:14" ht="15" customHeight="1">
      <c r="B95" s="1131"/>
      <c r="C95" s="1132"/>
      <c r="D95" s="156" t="s">
        <v>292</v>
      </c>
      <c r="E95" s="1132"/>
      <c r="F95" s="156" t="s">
        <v>292</v>
      </c>
      <c r="G95" s="1132"/>
      <c r="H95" s="156" t="s">
        <v>292</v>
      </c>
    </row>
    <row r="96" spans="1:14" s="69" customFormat="1" ht="15" customHeight="1">
      <c r="A96" s="40"/>
      <c r="B96" s="451" t="s">
        <v>293</v>
      </c>
      <c r="C96" s="450"/>
      <c r="D96" s="450"/>
      <c r="E96" s="450"/>
      <c r="F96" s="450"/>
      <c r="G96" s="450"/>
      <c r="H96" s="450"/>
      <c r="I96"/>
      <c r="J96"/>
      <c r="K96"/>
      <c r="L96"/>
      <c r="M96"/>
      <c r="N96"/>
    </row>
    <row r="97" spans="1:25" s="69" customFormat="1" ht="15" customHeight="1">
      <c r="A97" s="40"/>
      <c r="B97" s="989" t="s">
        <v>294</v>
      </c>
      <c r="C97" s="442">
        <v>1768</v>
      </c>
      <c r="D97" s="443">
        <v>4.9000000000000004</v>
      </c>
      <c r="E97" s="444">
        <v>2095</v>
      </c>
      <c r="F97" s="445">
        <v>5.7</v>
      </c>
      <c r="G97" s="444">
        <v>2896</v>
      </c>
      <c r="H97" s="445">
        <v>7.7</v>
      </c>
      <c r="I97"/>
      <c r="J97"/>
      <c r="K97"/>
      <c r="L97"/>
      <c r="M97"/>
      <c r="N97"/>
    </row>
    <row r="98" spans="1:25" s="69" customFormat="1" ht="15" customHeight="1">
      <c r="A98" s="40"/>
      <c r="B98" s="423" t="s">
        <v>255</v>
      </c>
      <c r="C98" s="447">
        <v>1883</v>
      </c>
      <c r="D98" s="448">
        <v>5.2</v>
      </c>
      <c r="E98" s="449">
        <v>2143</v>
      </c>
      <c r="F98" s="450">
        <v>5.9</v>
      </c>
      <c r="G98" s="449">
        <v>2820</v>
      </c>
      <c r="H98" s="450">
        <v>7.5</v>
      </c>
      <c r="I98"/>
      <c r="J98"/>
      <c r="K98"/>
      <c r="L98"/>
      <c r="M98"/>
      <c r="N98"/>
    </row>
    <row r="99" spans="1:25" s="69" customFormat="1" ht="15" customHeight="1">
      <c r="A99" s="40"/>
      <c r="B99" s="54" t="s">
        <v>295</v>
      </c>
      <c r="C99" s="440"/>
      <c r="D99" s="152"/>
      <c r="E99" s="441"/>
      <c r="F99" s="152"/>
      <c r="G99" s="441"/>
      <c r="H99" s="152"/>
      <c r="I99"/>
      <c r="J99"/>
      <c r="K99"/>
      <c r="L99"/>
      <c r="M99"/>
      <c r="N99"/>
    </row>
    <row r="100" spans="1:25" s="69" customFormat="1" ht="15" customHeight="1">
      <c r="A100" s="40"/>
      <c r="B100" s="989" t="s">
        <v>267</v>
      </c>
      <c r="C100" s="442">
        <v>1223</v>
      </c>
      <c r="D100" s="443">
        <v>3.4</v>
      </c>
      <c r="E100" s="444">
        <v>1365</v>
      </c>
      <c r="F100" s="445">
        <v>3.7</v>
      </c>
      <c r="G100" s="444">
        <v>1913</v>
      </c>
      <c r="H100" s="445">
        <v>5.0999999999999996</v>
      </c>
      <c r="I100"/>
      <c r="J100"/>
      <c r="K100"/>
      <c r="L100"/>
      <c r="M100"/>
      <c r="N100"/>
    </row>
    <row r="101" spans="1:25" s="69" customFormat="1" ht="15" customHeight="1">
      <c r="A101" s="40"/>
      <c r="B101" s="423" t="s">
        <v>268</v>
      </c>
      <c r="C101" s="447">
        <v>2087</v>
      </c>
      <c r="D101" s="448">
        <v>5.8</v>
      </c>
      <c r="E101" s="449">
        <v>2523</v>
      </c>
      <c r="F101" s="450">
        <v>6.9</v>
      </c>
      <c r="G101" s="449">
        <v>3327</v>
      </c>
      <c r="H101" s="450">
        <v>8.9</v>
      </c>
      <c r="I101"/>
      <c r="J101"/>
      <c r="K101"/>
      <c r="L101"/>
      <c r="M101"/>
      <c r="N101"/>
    </row>
    <row r="102" spans="1:25" s="69" customFormat="1">
      <c r="A102" s="40"/>
      <c r="B102" s="424" t="s">
        <v>269</v>
      </c>
      <c r="C102" s="446">
        <v>341</v>
      </c>
      <c r="D102" s="157">
        <v>0.9</v>
      </c>
      <c r="E102" s="441">
        <v>350</v>
      </c>
      <c r="F102" s="879">
        <v>1</v>
      </c>
      <c r="G102" s="441">
        <v>476</v>
      </c>
      <c r="H102" s="152">
        <v>1.3</v>
      </c>
      <c r="I102"/>
      <c r="J102"/>
      <c r="K102"/>
      <c r="L102"/>
      <c r="M102"/>
      <c r="N102"/>
      <c r="O102" s="216"/>
      <c r="P102" s="216"/>
    </row>
    <row r="103" spans="1:25" s="69" customFormat="1" ht="15" customHeight="1">
      <c r="A103" s="40"/>
      <c r="B103" s="451" t="s">
        <v>296</v>
      </c>
      <c r="C103" s="452"/>
      <c r="D103" s="450"/>
      <c r="E103" s="449"/>
      <c r="F103" s="450"/>
      <c r="G103" s="449"/>
      <c r="H103" s="450"/>
      <c r="I103"/>
      <c r="J103"/>
      <c r="K103"/>
      <c r="L103"/>
      <c r="M103"/>
      <c r="N103"/>
    </row>
    <row r="104" spans="1:25" s="69" customFormat="1" ht="15" customHeight="1">
      <c r="A104" s="40"/>
      <c r="B104" s="424" t="s">
        <v>195</v>
      </c>
      <c r="C104" s="446">
        <v>2877</v>
      </c>
      <c r="D104" s="878">
        <v>8</v>
      </c>
      <c r="E104" s="441">
        <v>3353</v>
      </c>
      <c r="F104" s="152">
        <v>9.1999999999999993</v>
      </c>
      <c r="G104" s="441">
        <v>4529</v>
      </c>
      <c r="H104" s="152">
        <v>12.1</v>
      </c>
      <c r="I104"/>
      <c r="J104"/>
      <c r="K104"/>
      <c r="L104"/>
      <c r="M104"/>
      <c r="N104"/>
    </row>
    <row r="105" spans="1:25" s="69" customFormat="1" ht="15" customHeight="1">
      <c r="A105" s="40"/>
      <c r="B105" s="423" t="s">
        <v>191</v>
      </c>
      <c r="C105" s="447">
        <v>669</v>
      </c>
      <c r="D105" s="448">
        <v>1.9</v>
      </c>
      <c r="E105" s="449">
        <v>760</v>
      </c>
      <c r="F105" s="450">
        <v>2.1</v>
      </c>
      <c r="G105" s="449">
        <v>1025</v>
      </c>
      <c r="H105" s="450">
        <v>2.7</v>
      </c>
      <c r="I105"/>
      <c r="J105"/>
      <c r="K105"/>
      <c r="L105"/>
      <c r="M105"/>
      <c r="N105"/>
    </row>
    <row r="106" spans="1:25" s="69" customFormat="1" ht="15" customHeight="1">
      <c r="A106" s="40"/>
      <c r="B106" s="424" t="s">
        <v>192</v>
      </c>
      <c r="C106" s="446">
        <v>61</v>
      </c>
      <c r="D106" s="157">
        <v>0.2</v>
      </c>
      <c r="E106" s="441">
        <v>71</v>
      </c>
      <c r="F106" s="152">
        <v>0.2</v>
      </c>
      <c r="G106" s="441">
        <v>97</v>
      </c>
      <c r="H106" s="152">
        <v>0.3</v>
      </c>
      <c r="I106"/>
      <c r="J106"/>
      <c r="K106"/>
      <c r="L106"/>
      <c r="M106"/>
      <c r="N106"/>
    </row>
    <row r="107" spans="1:25" s="69" customFormat="1" ht="15" customHeight="1">
      <c r="A107" s="40"/>
      <c r="B107" s="423" t="s">
        <v>262</v>
      </c>
      <c r="C107" s="447">
        <v>44</v>
      </c>
      <c r="D107" s="448">
        <v>0.1</v>
      </c>
      <c r="E107" s="449">
        <v>54</v>
      </c>
      <c r="F107" s="450">
        <v>0.1</v>
      </c>
      <c r="G107" s="449">
        <v>65</v>
      </c>
      <c r="H107" s="450">
        <v>0.2</v>
      </c>
      <c r="I107"/>
      <c r="J107"/>
      <c r="K107"/>
      <c r="L107"/>
      <c r="M107"/>
      <c r="N107"/>
      <c r="Q107" s="1134"/>
      <c r="R107" s="1134"/>
      <c r="S107" s="1135"/>
      <c r="T107" s="1134"/>
      <c r="U107" s="1134"/>
      <c r="V107" s="1135"/>
      <c r="W107" s="1134"/>
      <c r="X107" s="1134"/>
      <c r="Y107" s="1135"/>
    </row>
    <row r="108" spans="1:25" s="69" customFormat="1" ht="15" customHeight="1">
      <c r="A108" s="40"/>
      <c r="B108" s="453" t="s">
        <v>297</v>
      </c>
      <c r="C108" s="454">
        <v>3651</v>
      </c>
      <c r="D108" s="455">
        <v>10.1</v>
      </c>
      <c r="E108" s="456">
        <v>4238</v>
      </c>
      <c r="F108" s="457">
        <v>11.6</v>
      </c>
      <c r="G108" s="456">
        <v>5716</v>
      </c>
      <c r="H108" s="457">
        <v>15.3</v>
      </c>
      <c r="I108"/>
      <c r="J108"/>
      <c r="K108"/>
      <c r="L108"/>
      <c r="M108"/>
      <c r="N108"/>
      <c r="Q108" s="1134"/>
      <c r="R108" s="1134"/>
      <c r="S108" s="1135"/>
      <c r="T108" s="1134"/>
      <c r="U108" s="1134"/>
      <c r="V108" s="1135"/>
      <c r="W108" s="1134"/>
      <c r="X108" s="1134"/>
      <c r="Y108" s="1135"/>
    </row>
    <row r="109" spans="1:25" s="70" customFormat="1" ht="15" customHeight="1">
      <c r="A109" s="40"/>
      <c r="B109" s="1130" t="s">
        <v>271</v>
      </c>
      <c r="C109" s="1130"/>
      <c r="D109" s="1130"/>
      <c r="E109" s="1130"/>
      <c r="F109" s="1130"/>
      <c r="G109" s="1130"/>
      <c r="H109" s="1130"/>
    </row>
    <row r="110" spans="1:25" ht="14.25" customHeight="1">
      <c r="B110" s="1130" t="s">
        <v>298</v>
      </c>
      <c r="C110" s="1130"/>
      <c r="D110" s="1130"/>
      <c r="E110" s="1130"/>
      <c r="F110" s="1130"/>
      <c r="G110" s="1130"/>
      <c r="H110" s="1130"/>
    </row>
    <row r="111" spans="1:25" ht="13.5" customHeight="1">
      <c r="B111" s="1130"/>
      <c r="C111" s="1130"/>
      <c r="D111" s="1130"/>
      <c r="E111" s="1130"/>
      <c r="F111" s="1130"/>
      <c r="G111" s="1130"/>
      <c r="H111" s="1130"/>
    </row>
    <row r="112" spans="1:25">
      <c r="B112" s="1133"/>
      <c r="C112" s="1133"/>
      <c r="D112" s="1133"/>
      <c r="E112" s="1133"/>
    </row>
    <row r="113" spans="1:17" ht="18" customHeight="1">
      <c r="B113" s="1131" t="s">
        <v>299</v>
      </c>
      <c r="C113" s="1129">
        <v>2024</v>
      </c>
      <c r="D113" s="1129"/>
      <c r="E113" s="1129"/>
      <c r="F113" s="1129">
        <v>2023</v>
      </c>
      <c r="G113" s="1129"/>
      <c r="H113" s="1129"/>
      <c r="I113" s="1129">
        <v>2022</v>
      </c>
      <c r="J113" s="1129"/>
      <c r="K113" s="1129"/>
    </row>
    <row r="114" spans="1:17" ht="15" customHeight="1">
      <c r="B114" s="1131"/>
      <c r="C114" s="159" t="s">
        <v>300</v>
      </c>
      <c r="D114" s="159" t="s">
        <v>301</v>
      </c>
      <c r="E114" s="66" t="s">
        <v>302</v>
      </c>
      <c r="F114" s="159" t="s">
        <v>300</v>
      </c>
      <c r="G114" s="159" t="s">
        <v>301</v>
      </c>
      <c r="H114" s="66" t="s">
        <v>302</v>
      </c>
      <c r="I114" s="159" t="s">
        <v>300</v>
      </c>
      <c r="J114" s="159" t="s">
        <v>301</v>
      </c>
      <c r="K114" s="66" t="s">
        <v>302</v>
      </c>
    </row>
    <row r="115" spans="1:17" s="69" customFormat="1" ht="15" customHeight="1">
      <c r="A115" s="40"/>
      <c r="B115" s="457" t="s">
        <v>303</v>
      </c>
      <c r="C115" s="450"/>
      <c r="D115" s="450"/>
      <c r="E115" s="450"/>
      <c r="F115" s="450"/>
      <c r="G115" s="450"/>
      <c r="H115" s="450"/>
      <c r="I115" s="450"/>
      <c r="J115" s="450"/>
      <c r="K115" s="450"/>
      <c r="L115"/>
      <c r="M115"/>
      <c r="N115"/>
      <c r="O115"/>
      <c r="P115"/>
      <c r="Q115"/>
    </row>
    <row r="116" spans="1:17" s="69" customFormat="1" ht="15" customHeight="1">
      <c r="A116" s="40"/>
      <c r="B116" s="450" t="s">
        <v>254</v>
      </c>
      <c r="C116" s="902">
        <v>3</v>
      </c>
      <c r="D116" s="448">
        <v>8.3000000000000007</v>
      </c>
      <c r="E116" s="455">
        <v>11.3</v>
      </c>
      <c r="F116" s="450">
        <v>5.2</v>
      </c>
      <c r="G116" s="450">
        <v>9.6</v>
      </c>
      <c r="H116" s="457">
        <v>14.8</v>
      </c>
      <c r="I116" s="450">
        <v>4.5</v>
      </c>
      <c r="J116" s="450">
        <v>13.7</v>
      </c>
      <c r="K116" s="457">
        <v>18.2</v>
      </c>
      <c r="L116"/>
      <c r="M116"/>
      <c r="N116"/>
      <c r="O116"/>
      <c r="P116"/>
      <c r="Q116"/>
    </row>
    <row r="117" spans="1:17" s="69" customFormat="1" ht="15" customHeight="1">
      <c r="A117" s="40"/>
      <c r="B117" s="152" t="s">
        <v>255</v>
      </c>
      <c r="C117" s="157">
        <v>3.6</v>
      </c>
      <c r="D117" s="157">
        <v>8.6</v>
      </c>
      <c r="E117" s="160">
        <v>12.2</v>
      </c>
      <c r="F117" s="152">
        <v>5.3</v>
      </c>
      <c r="G117" s="152">
        <v>9.6999999999999993</v>
      </c>
      <c r="H117" s="161">
        <v>15</v>
      </c>
      <c r="I117" s="152">
        <v>4.4000000000000004</v>
      </c>
      <c r="J117" s="152">
        <v>15.9</v>
      </c>
      <c r="K117" s="161">
        <v>20.3</v>
      </c>
      <c r="L117"/>
      <c r="M117"/>
      <c r="N117"/>
      <c r="O117"/>
      <c r="P117"/>
      <c r="Q117"/>
    </row>
    <row r="118" spans="1:17" s="69" customFormat="1" ht="15" customHeight="1">
      <c r="A118" s="40"/>
      <c r="B118" s="457" t="s">
        <v>304</v>
      </c>
      <c r="C118" s="450"/>
      <c r="D118" s="450"/>
      <c r="E118" s="457"/>
      <c r="F118" s="450"/>
      <c r="G118" s="450"/>
      <c r="H118" s="457"/>
      <c r="I118" s="450"/>
      <c r="J118" s="450"/>
      <c r="K118" s="457"/>
      <c r="L118"/>
      <c r="M118"/>
      <c r="N118"/>
      <c r="O118"/>
      <c r="P118"/>
      <c r="Q118"/>
    </row>
    <row r="119" spans="1:17" s="69" customFormat="1" ht="15" customHeight="1">
      <c r="A119" s="40"/>
      <c r="B119" s="152" t="s">
        <v>267</v>
      </c>
      <c r="C119" s="157">
        <v>2.4</v>
      </c>
      <c r="D119" s="157">
        <v>15.5</v>
      </c>
      <c r="E119" s="160">
        <v>17.8</v>
      </c>
      <c r="F119" s="152">
        <v>3.6</v>
      </c>
      <c r="G119" s="152">
        <v>17.600000000000001</v>
      </c>
      <c r="H119" s="161">
        <v>21.2</v>
      </c>
      <c r="I119" s="152">
        <v>3.2</v>
      </c>
      <c r="J119" s="152">
        <v>25.3</v>
      </c>
      <c r="K119" s="161">
        <v>28.5</v>
      </c>
      <c r="L119"/>
      <c r="M119"/>
      <c r="N119"/>
      <c r="O119"/>
      <c r="P119"/>
      <c r="Q119"/>
    </row>
    <row r="120" spans="1:17" s="69" customFormat="1" ht="15" customHeight="1">
      <c r="A120" s="40"/>
      <c r="B120" s="450" t="s">
        <v>268</v>
      </c>
      <c r="C120" s="448">
        <v>2.9</v>
      </c>
      <c r="D120" s="448">
        <v>7.6</v>
      </c>
      <c r="E120" s="455">
        <v>10.6</v>
      </c>
      <c r="F120" s="450">
        <v>4.9000000000000004</v>
      </c>
      <c r="G120" s="450">
        <v>8.8000000000000007</v>
      </c>
      <c r="H120" s="457">
        <v>13.7</v>
      </c>
      <c r="I120" s="450">
        <v>4.0999999999999996</v>
      </c>
      <c r="J120" s="450">
        <v>14</v>
      </c>
      <c r="K120" s="457">
        <v>18.100000000000001</v>
      </c>
      <c r="L120"/>
      <c r="M120"/>
      <c r="N120"/>
      <c r="O120"/>
      <c r="P120"/>
      <c r="Q120"/>
    </row>
    <row r="121" spans="1:17" s="69" customFormat="1" ht="15" customHeight="1">
      <c r="A121" s="40"/>
      <c r="B121" s="152" t="s">
        <v>269</v>
      </c>
      <c r="C121" s="157">
        <v>4.5</v>
      </c>
      <c r="D121" s="157">
        <v>6.5</v>
      </c>
      <c r="E121" s="160">
        <v>11</v>
      </c>
      <c r="F121" s="152">
        <v>7.3</v>
      </c>
      <c r="G121" s="152">
        <v>6.8</v>
      </c>
      <c r="H121" s="161">
        <v>14.1</v>
      </c>
      <c r="I121" s="152">
        <v>6.3</v>
      </c>
      <c r="J121" s="152">
        <v>9</v>
      </c>
      <c r="K121" s="161">
        <v>15.3</v>
      </c>
      <c r="L121"/>
      <c r="M121"/>
      <c r="N121"/>
      <c r="O121"/>
      <c r="P121"/>
      <c r="Q121"/>
    </row>
    <row r="122" spans="1:17" s="69" customFormat="1" ht="15" customHeight="1">
      <c r="A122" s="40"/>
      <c r="B122" s="457" t="s">
        <v>305</v>
      </c>
      <c r="C122" s="450"/>
      <c r="D122" s="450"/>
      <c r="E122" s="457"/>
      <c r="F122" s="450"/>
      <c r="G122" s="450"/>
      <c r="H122" s="457"/>
      <c r="I122" s="450"/>
      <c r="J122" s="450"/>
      <c r="K122" s="457"/>
      <c r="L122"/>
      <c r="M122"/>
      <c r="N122"/>
      <c r="O122"/>
      <c r="P122"/>
      <c r="Q122"/>
    </row>
    <row r="123" spans="1:17" s="69" customFormat="1" ht="15" customHeight="1">
      <c r="A123" s="40"/>
      <c r="B123" s="152" t="s">
        <v>195</v>
      </c>
      <c r="C123" s="157">
        <v>3.3</v>
      </c>
      <c r="D123" s="157">
        <v>8.4</v>
      </c>
      <c r="E123" s="160">
        <v>11.7</v>
      </c>
      <c r="F123" s="152">
        <v>6.1</v>
      </c>
      <c r="G123" s="152">
        <v>9.8000000000000007</v>
      </c>
      <c r="H123" s="161">
        <v>15.9</v>
      </c>
      <c r="I123" s="152">
        <v>4.9000000000000004</v>
      </c>
      <c r="J123" s="152">
        <v>15.1</v>
      </c>
      <c r="K123" s="161">
        <v>20</v>
      </c>
      <c r="L123"/>
      <c r="M123"/>
      <c r="N123"/>
      <c r="O123"/>
      <c r="P123"/>
      <c r="Q123"/>
    </row>
    <row r="124" spans="1:17" s="69" customFormat="1" ht="15" customHeight="1">
      <c r="A124" s="40"/>
      <c r="B124" s="450" t="s">
        <v>191</v>
      </c>
      <c r="C124" s="448">
        <v>3</v>
      </c>
      <c r="D124" s="448">
        <v>9</v>
      </c>
      <c r="E124" s="455">
        <v>12</v>
      </c>
      <c r="F124" s="450">
        <v>1.5</v>
      </c>
      <c r="G124" s="450">
        <v>9.4</v>
      </c>
      <c r="H124" s="457">
        <v>10.9</v>
      </c>
      <c r="I124" s="450">
        <v>1.9</v>
      </c>
      <c r="J124" s="450">
        <v>14</v>
      </c>
      <c r="K124" s="457">
        <v>15.9</v>
      </c>
      <c r="L124"/>
      <c r="M124"/>
      <c r="N124"/>
      <c r="O124"/>
      <c r="P124"/>
      <c r="Q124"/>
    </row>
    <row r="125" spans="1:17" s="69" customFormat="1" ht="15" customHeight="1">
      <c r="A125" s="40"/>
      <c r="B125" s="152" t="s">
        <v>192</v>
      </c>
      <c r="C125" s="157">
        <v>1.9</v>
      </c>
      <c r="D125" s="157">
        <v>7.4</v>
      </c>
      <c r="E125" s="160">
        <v>9.4</v>
      </c>
      <c r="F125" s="152">
        <v>2</v>
      </c>
      <c r="G125" s="152">
        <v>8.1</v>
      </c>
      <c r="H125" s="161">
        <v>10.1</v>
      </c>
      <c r="I125" s="152">
        <v>2.5</v>
      </c>
      <c r="J125" s="152">
        <v>4.4000000000000004</v>
      </c>
      <c r="K125" s="161">
        <v>6.9</v>
      </c>
      <c r="L125"/>
      <c r="M125"/>
      <c r="N125"/>
      <c r="O125"/>
      <c r="P125"/>
      <c r="Q125"/>
    </row>
    <row r="126" spans="1:17" s="69" customFormat="1" ht="15" customHeight="1">
      <c r="A126" s="40"/>
      <c r="B126" s="450" t="s">
        <v>262</v>
      </c>
      <c r="C126" s="448">
        <v>3.4</v>
      </c>
      <c r="D126" s="448">
        <v>8.3000000000000007</v>
      </c>
      <c r="E126" s="455">
        <v>11.6</v>
      </c>
      <c r="F126" s="450">
        <v>4.8</v>
      </c>
      <c r="G126" s="450">
        <v>6.6</v>
      </c>
      <c r="H126" s="457">
        <v>11.4</v>
      </c>
      <c r="I126" s="450">
        <v>5.8</v>
      </c>
      <c r="J126" s="450">
        <v>14.8</v>
      </c>
      <c r="K126" s="457">
        <v>20.6</v>
      </c>
      <c r="L126"/>
      <c r="M126"/>
      <c r="N126"/>
      <c r="O126"/>
      <c r="P126"/>
      <c r="Q126"/>
    </row>
    <row r="127" spans="1:17" s="69" customFormat="1" ht="15" customHeight="1">
      <c r="A127" s="40"/>
      <c r="B127" s="161" t="s">
        <v>306</v>
      </c>
      <c r="C127" s="157">
        <v>3.2</v>
      </c>
      <c r="D127" s="157">
        <v>8.4</v>
      </c>
      <c r="E127" s="157">
        <v>11.7</v>
      </c>
      <c r="F127" s="152">
        <v>5.3</v>
      </c>
      <c r="G127" s="152">
        <v>9.6</v>
      </c>
      <c r="H127" s="152">
        <v>14.9</v>
      </c>
      <c r="I127" s="152">
        <v>4.5</v>
      </c>
      <c r="J127" s="152">
        <v>14.7</v>
      </c>
      <c r="K127" s="161">
        <v>19.2</v>
      </c>
      <c r="L127"/>
      <c r="M127"/>
      <c r="N127"/>
      <c r="O127"/>
      <c r="P127"/>
      <c r="Q127"/>
    </row>
    <row r="128" spans="1:17" s="69" customFormat="1" ht="15" customHeight="1">
      <c r="A128" s="40"/>
      <c r="B128" s="457" t="s">
        <v>307</v>
      </c>
      <c r="C128" s="458">
        <v>1199</v>
      </c>
      <c r="D128" s="458">
        <v>3103</v>
      </c>
      <c r="E128" s="459">
        <v>4302</v>
      </c>
      <c r="F128" s="460">
        <v>2029</v>
      </c>
      <c r="G128" s="460">
        <v>3706</v>
      </c>
      <c r="H128" s="461">
        <v>5735</v>
      </c>
      <c r="I128" s="460">
        <v>1752</v>
      </c>
      <c r="J128" s="460">
        <v>5760</v>
      </c>
      <c r="K128" s="461">
        <v>7512</v>
      </c>
      <c r="L128"/>
      <c r="M128"/>
      <c r="N128"/>
      <c r="O128"/>
      <c r="P128"/>
      <c r="Q128"/>
    </row>
    <row r="129" spans="1:17" s="70" customFormat="1" ht="15" customHeight="1">
      <c r="A129" s="40"/>
      <c r="B129" s="153" t="s">
        <v>271</v>
      </c>
      <c r="C129" s="153"/>
      <c r="D129" s="153"/>
      <c r="E129" s="153"/>
      <c r="F129" s="153"/>
      <c r="G129" s="153"/>
      <c r="H129" s="153"/>
      <c r="I129" s="153"/>
      <c r="J129" s="153"/>
      <c r="K129" s="153"/>
      <c r="L129"/>
      <c r="M129"/>
      <c r="N129"/>
      <c r="O129"/>
      <c r="P129"/>
      <c r="Q129"/>
    </row>
    <row r="130" spans="1:17" s="70" customFormat="1" ht="15" customHeight="1">
      <c r="A130" s="40"/>
      <c r="B130" s="153" t="s">
        <v>308</v>
      </c>
      <c r="C130" s="153"/>
      <c r="D130" s="153"/>
      <c r="E130" s="153"/>
      <c r="F130" s="153"/>
      <c r="G130" s="153"/>
      <c r="H130" s="153"/>
      <c r="I130" s="153"/>
      <c r="J130" s="153"/>
      <c r="K130" s="153"/>
      <c r="L130"/>
      <c r="M130"/>
      <c r="N130"/>
      <c r="O130"/>
      <c r="P130"/>
      <c r="Q130"/>
    </row>
    <row r="131" spans="1:17" s="70" customFormat="1" ht="15" customHeight="1">
      <c r="A131" s="40"/>
      <c r="B131" s="153" t="s">
        <v>309</v>
      </c>
      <c r="C131" s="153"/>
      <c r="D131" s="153"/>
      <c r="E131" s="153"/>
      <c r="F131" s="153"/>
      <c r="H131" s="153"/>
      <c r="I131" s="153"/>
      <c r="J131" s="153"/>
      <c r="K131" s="153"/>
      <c r="L131" s="153"/>
      <c r="M131" s="153"/>
    </row>
    <row r="132" spans="1:17">
      <c r="B132" s="153" t="s">
        <v>310</v>
      </c>
    </row>
    <row r="133" spans="1:17">
      <c r="B133" s="153"/>
    </row>
    <row r="134" spans="1:17">
      <c r="B134" s="222"/>
    </row>
    <row r="135" spans="1:17" ht="15.75">
      <c r="B135" s="43" t="s">
        <v>311</v>
      </c>
    </row>
    <row r="136" spans="1:17">
      <c r="B136" s="153"/>
    </row>
    <row r="137" spans="1:17" s="26" customFormat="1" ht="18" customHeight="1">
      <c r="A137" s="40"/>
      <c r="B137" s="47" t="s">
        <v>311</v>
      </c>
      <c r="C137" s="162">
        <v>2024</v>
      </c>
      <c r="D137" s="162">
        <v>2023</v>
      </c>
      <c r="E137" s="162">
        <v>2022</v>
      </c>
      <c r="F137"/>
      <c r="G137"/>
      <c r="H137"/>
      <c r="I137"/>
      <c r="J137"/>
      <c r="K137"/>
    </row>
    <row r="138" spans="1:17" s="3" customFormat="1" ht="15" customHeight="1">
      <c r="A138" s="40"/>
      <c r="B138" s="462" t="s">
        <v>312</v>
      </c>
      <c r="C138" s="463">
        <v>80</v>
      </c>
      <c r="D138" s="413">
        <v>75</v>
      </c>
      <c r="E138" s="413">
        <v>75</v>
      </c>
      <c r="F138"/>
      <c r="G138"/>
      <c r="H138"/>
      <c r="I138"/>
      <c r="J138"/>
      <c r="K138"/>
    </row>
    <row r="139" spans="1:17">
      <c r="B139" s="153" t="s">
        <v>1381</v>
      </c>
      <c r="C139" s="163"/>
      <c r="D139" s="163"/>
      <c r="E139" s="163"/>
    </row>
    <row r="140" spans="1:17">
      <c r="B140" s="153"/>
      <c r="C140" s="163"/>
      <c r="D140" s="163"/>
      <c r="E140" s="163"/>
    </row>
    <row r="142" spans="1:17" s="155" customFormat="1" ht="16.5" customHeight="1">
      <c r="A142" s="40"/>
      <c r="B142" s="43" t="s">
        <v>313</v>
      </c>
      <c r="C142" s="164"/>
      <c r="D142" s="164"/>
      <c r="E142" s="164"/>
      <c r="F142"/>
      <c r="G142"/>
      <c r="H142"/>
      <c r="I142"/>
      <c r="J142"/>
      <c r="K142"/>
    </row>
    <row r="143" spans="1:17">
      <c r="B143" s="165"/>
      <c r="C143" s="165"/>
      <c r="D143" s="165"/>
      <c r="E143" s="165"/>
    </row>
    <row r="144" spans="1:17" s="3" customFormat="1" ht="18" customHeight="1">
      <c r="A144" s="40"/>
      <c r="B144" s="166" t="s">
        <v>314</v>
      </c>
      <c r="C144" s="166">
        <v>2024</v>
      </c>
      <c r="D144" s="166">
        <v>2023</v>
      </c>
      <c r="E144" s="166">
        <v>2022</v>
      </c>
      <c r="F144"/>
      <c r="G144"/>
      <c r="H144"/>
      <c r="I144"/>
      <c r="J144"/>
      <c r="K144"/>
    </row>
    <row r="145" spans="1:11" s="69" customFormat="1" ht="15" customHeight="1">
      <c r="A145" s="40"/>
      <c r="B145" s="450" t="s">
        <v>315</v>
      </c>
      <c r="C145" s="448">
        <v>40</v>
      </c>
      <c r="D145" s="450">
        <v>40</v>
      </c>
      <c r="E145" s="450">
        <v>40</v>
      </c>
      <c r="F145"/>
      <c r="G145"/>
      <c r="H145"/>
      <c r="I145"/>
      <c r="J145"/>
      <c r="K145"/>
    </row>
    <row r="146" spans="1:11" s="69" customFormat="1" ht="15" customHeight="1">
      <c r="A146" s="40"/>
      <c r="B146" s="152" t="s">
        <v>316</v>
      </c>
      <c r="C146" s="157">
        <v>50</v>
      </c>
      <c r="D146" s="152">
        <v>50</v>
      </c>
      <c r="E146" s="152">
        <v>45</v>
      </c>
      <c r="F146"/>
      <c r="G146"/>
      <c r="H146"/>
      <c r="I146"/>
      <c r="J146"/>
      <c r="K146"/>
    </row>
    <row r="147" spans="1:11" s="69" customFormat="1" ht="15" customHeight="1">
      <c r="A147" s="40"/>
      <c r="B147" s="450" t="s">
        <v>317</v>
      </c>
      <c r="C147" s="448">
        <v>39</v>
      </c>
      <c r="D147" s="450">
        <v>40</v>
      </c>
      <c r="E147" s="465" t="s">
        <v>81</v>
      </c>
      <c r="F147"/>
      <c r="G147"/>
      <c r="H147"/>
      <c r="I147"/>
      <c r="J147"/>
      <c r="K147"/>
    </row>
    <row r="148" spans="1:11" s="69" customFormat="1" ht="15" customHeight="1">
      <c r="A148" s="40"/>
      <c r="B148" s="152" t="s">
        <v>318</v>
      </c>
      <c r="C148" s="351">
        <v>49</v>
      </c>
      <c r="D148" s="152">
        <v>49</v>
      </c>
      <c r="E148" s="152">
        <v>48</v>
      </c>
      <c r="F148"/>
      <c r="G148"/>
      <c r="H148"/>
      <c r="I148"/>
      <c r="J148"/>
      <c r="K148"/>
    </row>
    <row r="149" spans="1:11" s="69" customFormat="1" ht="12.75" customHeight="1">
      <c r="A149" s="40"/>
      <c r="B149" s="450" t="s">
        <v>319</v>
      </c>
      <c r="C149" s="448">
        <v>54</v>
      </c>
      <c r="D149" s="450">
        <v>54</v>
      </c>
      <c r="E149" s="465" t="s">
        <v>81</v>
      </c>
      <c r="F149"/>
      <c r="G149"/>
      <c r="H149"/>
      <c r="I149"/>
      <c r="J149"/>
      <c r="K149"/>
    </row>
    <row r="150" spans="1:11" s="69" customFormat="1" ht="12.75" customHeight="1">
      <c r="A150" s="40"/>
      <c r="B150" s="153" t="s">
        <v>1373</v>
      </c>
      <c r="C150" s="152"/>
      <c r="D150" s="158"/>
      <c r="E150" s="158"/>
      <c r="F150"/>
      <c r="G150"/>
      <c r="H150"/>
      <c r="I150"/>
      <c r="J150"/>
      <c r="K150"/>
    </row>
    <row r="151" spans="1:11" s="69" customFormat="1" ht="12.75" customHeight="1">
      <c r="A151" s="40"/>
      <c r="B151" s="153" t="s">
        <v>320</v>
      </c>
      <c r="C151" s="152"/>
      <c r="D151" s="158"/>
      <c r="E151" s="158"/>
      <c r="F151" s="217"/>
      <c r="G151" s="217"/>
      <c r="H151" s="218"/>
      <c r="I151" s="217"/>
    </row>
    <row r="152" spans="1:11" s="69" customFormat="1" ht="12.75" customHeight="1">
      <c r="A152" s="40"/>
      <c r="B152" s="153" t="s">
        <v>321</v>
      </c>
      <c r="C152" s="152"/>
      <c r="D152" s="158"/>
      <c r="E152" s="158"/>
      <c r="F152" s="217"/>
      <c r="G152" s="217"/>
      <c r="H152" s="218"/>
      <c r="I152" s="217"/>
    </row>
    <row r="153" spans="1:11">
      <c r="C153" s="167"/>
      <c r="D153" s="167"/>
      <c r="E153" s="167"/>
    </row>
    <row r="154" spans="1:11">
      <c r="C154" s="167"/>
      <c r="D154" s="167"/>
      <c r="E154" s="167"/>
    </row>
    <row r="155" spans="1:11" ht="15">
      <c r="B155" s="166" t="s">
        <v>322</v>
      </c>
      <c r="C155" s="166">
        <v>2024</v>
      </c>
      <c r="D155" s="167"/>
      <c r="E155" s="860"/>
      <c r="F155" s="167"/>
    </row>
    <row r="156" spans="1:11">
      <c r="B156" s="450" t="s">
        <v>323</v>
      </c>
      <c r="C156" s="880">
        <v>0.47</v>
      </c>
      <c r="D156" s="167"/>
      <c r="E156" s="167"/>
      <c r="F156" s="167"/>
    </row>
    <row r="157" spans="1:11">
      <c r="B157" s="153" t="s">
        <v>1387</v>
      </c>
      <c r="C157" s="846"/>
      <c r="D157" s="167"/>
      <c r="E157" s="167"/>
      <c r="F157" s="167"/>
    </row>
    <row r="158" spans="1:11">
      <c r="B158" s="153"/>
      <c r="C158" s="846"/>
      <c r="D158" s="167"/>
      <c r="E158" s="167"/>
      <c r="F158" s="167"/>
    </row>
    <row r="159" spans="1:11">
      <c r="B159" s="152"/>
      <c r="C159" s="846"/>
      <c r="D159" s="167"/>
      <c r="E159" s="167"/>
    </row>
    <row r="160" spans="1:11" ht="15.75">
      <c r="B160" s="43" t="s">
        <v>324</v>
      </c>
      <c r="C160" s="847"/>
      <c r="D160" s="167"/>
      <c r="E160" s="167"/>
    </row>
    <row r="161" spans="1:21" ht="112.15" customHeight="1">
      <c r="B161" s="1141" t="s">
        <v>325</v>
      </c>
      <c r="C161" s="1141"/>
      <c r="D161" s="1141"/>
      <c r="E161" s="1141"/>
    </row>
    <row r="162" spans="1:21">
      <c r="B162" s="153"/>
      <c r="C162" s="167"/>
      <c r="D162" s="167"/>
      <c r="E162" s="167"/>
    </row>
    <row r="163" spans="1:21" s="3" customFormat="1" ht="18" customHeight="1">
      <c r="A163" s="40"/>
      <c r="B163" s="1136" t="s">
        <v>326</v>
      </c>
      <c r="C163" s="1128">
        <v>2024</v>
      </c>
      <c r="D163" s="1128"/>
      <c r="E163" s="1128"/>
      <c r="F163" s="1128"/>
      <c r="G163" s="1128">
        <v>2023</v>
      </c>
      <c r="H163" s="1128"/>
      <c r="I163" s="1128"/>
      <c r="J163" s="1128"/>
      <c r="K163" s="1128">
        <v>2022</v>
      </c>
      <c r="L163" s="1128"/>
      <c r="M163" s="1128"/>
      <c r="N163" s="1128"/>
      <c r="O163"/>
      <c r="P163"/>
      <c r="Q163"/>
      <c r="R163"/>
      <c r="S163"/>
      <c r="T163"/>
      <c r="U163"/>
    </row>
    <row r="164" spans="1:21" s="3" customFormat="1" ht="18.399999999999999" customHeight="1">
      <c r="A164" s="40"/>
      <c r="B164" s="1137"/>
      <c r="C164" s="150" t="s">
        <v>327</v>
      </c>
      <c r="D164" s="150" t="s">
        <v>195</v>
      </c>
      <c r="E164" s="150" t="s">
        <v>191</v>
      </c>
      <c r="F164" s="150" t="s">
        <v>192</v>
      </c>
      <c r="G164" s="150" t="s">
        <v>327</v>
      </c>
      <c r="H164" s="150" t="s">
        <v>195</v>
      </c>
      <c r="I164" s="150" t="s">
        <v>191</v>
      </c>
      <c r="J164" s="150" t="s">
        <v>192</v>
      </c>
      <c r="K164" s="150" t="s">
        <v>327</v>
      </c>
      <c r="L164" s="150" t="s">
        <v>195</v>
      </c>
      <c r="M164" s="150" t="s">
        <v>191</v>
      </c>
      <c r="N164" s="150" t="s">
        <v>192</v>
      </c>
      <c r="O164"/>
      <c r="P164"/>
      <c r="Q164"/>
      <c r="R164"/>
      <c r="S164"/>
      <c r="T164"/>
      <c r="U164"/>
    </row>
    <row r="165" spans="1:21" s="69" customFormat="1" ht="15" customHeight="1">
      <c r="A165" s="40"/>
      <c r="B165" s="450" t="s">
        <v>328</v>
      </c>
      <c r="C165" s="469">
        <v>110</v>
      </c>
      <c r="D165" s="469">
        <v>103</v>
      </c>
      <c r="E165" s="469">
        <v>105</v>
      </c>
      <c r="F165" s="469">
        <v>99</v>
      </c>
      <c r="G165" s="479">
        <v>110</v>
      </c>
      <c r="H165" s="479">
        <v>102</v>
      </c>
      <c r="I165" s="479">
        <v>106</v>
      </c>
      <c r="J165" s="479">
        <v>101</v>
      </c>
      <c r="K165" s="471">
        <v>111</v>
      </c>
      <c r="L165" s="472">
        <v>104</v>
      </c>
      <c r="M165" s="472">
        <v>108</v>
      </c>
      <c r="N165" s="472">
        <v>99</v>
      </c>
      <c r="O165"/>
      <c r="P165"/>
      <c r="Q165"/>
      <c r="R165"/>
      <c r="S165"/>
      <c r="T165"/>
      <c r="U165"/>
    </row>
    <row r="166" spans="1:21" s="69" customFormat="1" ht="15" customHeight="1">
      <c r="A166" s="40"/>
      <c r="B166" s="152" t="s">
        <v>329</v>
      </c>
      <c r="C166" s="466">
        <v>102</v>
      </c>
      <c r="D166" s="466">
        <v>101</v>
      </c>
      <c r="E166" s="466">
        <v>103</v>
      </c>
      <c r="F166" s="466">
        <v>94</v>
      </c>
      <c r="G166" s="475">
        <v>101</v>
      </c>
      <c r="H166" s="475">
        <v>101</v>
      </c>
      <c r="I166" s="475">
        <v>103</v>
      </c>
      <c r="J166" s="475">
        <v>101</v>
      </c>
      <c r="K166" s="186">
        <v>101</v>
      </c>
      <c r="L166" s="468">
        <v>101</v>
      </c>
      <c r="M166" s="468">
        <v>102</v>
      </c>
      <c r="N166" s="468">
        <v>101</v>
      </c>
      <c r="O166"/>
      <c r="P166"/>
      <c r="Q166"/>
      <c r="R166"/>
      <c r="S166"/>
      <c r="T166"/>
      <c r="U166"/>
    </row>
    <row r="167" spans="1:21" s="69" customFormat="1" ht="15" customHeight="1">
      <c r="A167" s="40"/>
      <c r="B167" s="450" t="s">
        <v>330</v>
      </c>
      <c r="C167" s="469">
        <v>94</v>
      </c>
      <c r="D167" s="469">
        <v>95</v>
      </c>
      <c r="E167" s="469">
        <v>103</v>
      </c>
      <c r="F167" s="469">
        <v>106</v>
      </c>
      <c r="G167" s="479">
        <v>94</v>
      </c>
      <c r="H167" s="479">
        <v>95</v>
      </c>
      <c r="I167" s="479">
        <v>102</v>
      </c>
      <c r="J167" s="479">
        <v>100</v>
      </c>
      <c r="K167" s="471">
        <v>95</v>
      </c>
      <c r="L167" s="472">
        <v>95</v>
      </c>
      <c r="M167" s="472">
        <v>103</v>
      </c>
      <c r="N167" s="472">
        <v>106</v>
      </c>
      <c r="O167"/>
      <c r="P167"/>
      <c r="Q167"/>
      <c r="R167"/>
      <c r="S167"/>
      <c r="T167"/>
      <c r="U167"/>
    </row>
    <row r="168" spans="1:21" s="69" customFormat="1" ht="15" customHeight="1">
      <c r="A168" s="40"/>
      <c r="B168" s="152" t="s">
        <v>331</v>
      </c>
      <c r="C168" s="466">
        <v>96</v>
      </c>
      <c r="D168" s="466">
        <v>97</v>
      </c>
      <c r="E168" s="466">
        <v>102</v>
      </c>
      <c r="F168" s="466">
        <v>106</v>
      </c>
      <c r="G168" s="475">
        <v>97</v>
      </c>
      <c r="H168" s="475">
        <v>97</v>
      </c>
      <c r="I168" s="475">
        <v>101</v>
      </c>
      <c r="J168" s="475">
        <v>106</v>
      </c>
      <c r="K168" s="186">
        <v>97</v>
      </c>
      <c r="L168" s="468">
        <v>97</v>
      </c>
      <c r="M168" s="468">
        <v>101</v>
      </c>
      <c r="N168" s="468">
        <v>104</v>
      </c>
      <c r="O168"/>
      <c r="P168"/>
      <c r="Q168"/>
      <c r="R168"/>
      <c r="S168"/>
      <c r="T168"/>
      <c r="U168"/>
    </row>
    <row r="169" spans="1:21" s="69" customFormat="1" ht="15" customHeight="1">
      <c r="A169" s="40"/>
      <c r="B169" s="450" t="s">
        <v>332</v>
      </c>
      <c r="C169" s="469">
        <v>97</v>
      </c>
      <c r="D169" s="469">
        <v>97</v>
      </c>
      <c r="E169" s="469">
        <v>97</v>
      </c>
      <c r="F169" s="469">
        <v>96</v>
      </c>
      <c r="G169" s="479">
        <v>97</v>
      </c>
      <c r="H169" s="479">
        <v>98</v>
      </c>
      <c r="I169" s="479">
        <v>96</v>
      </c>
      <c r="J169" s="479">
        <v>82</v>
      </c>
      <c r="K169" s="471">
        <v>97</v>
      </c>
      <c r="L169" s="472">
        <v>98</v>
      </c>
      <c r="M169" s="472">
        <v>97</v>
      </c>
      <c r="N169" s="472">
        <v>80</v>
      </c>
      <c r="O169"/>
      <c r="P169"/>
      <c r="Q169"/>
      <c r="R169"/>
      <c r="S169"/>
      <c r="T169"/>
      <c r="U169"/>
    </row>
    <row r="170" spans="1:21" s="69" customFormat="1" ht="15" customHeight="1">
      <c r="A170" s="40"/>
      <c r="B170" s="450" t="s">
        <v>333</v>
      </c>
      <c r="C170" s="469">
        <v>99</v>
      </c>
      <c r="D170" s="469">
        <v>99</v>
      </c>
      <c r="E170" s="470">
        <v>98</v>
      </c>
      <c r="F170" s="470">
        <v>114</v>
      </c>
      <c r="G170" s="479">
        <v>99</v>
      </c>
      <c r="H170" s="479">
        <v>99</v>
      </c>
      <c r="I170" s="720">
        <v>98</v>
      </c>
      <c r="J170" s="720" t="s">
        <v>80</v>
      </c>
      <c r="K170" s="471">
        <v>99</v>
      </c>
      <c r="L170" s="472">
        <v>98</v>
      </c>
      <c r="M170" s="472">
        <v>99</v>
      </c>
      <c r="N170" s="472" t="s">
        <v>80</v>
      </c>
      <c r="O170"/>
      <c r="P170"/>
      <c r="Q170"/>
      <c r="R170"/>
      <c r="S170"/>
      <c r="T170"/>
      <c r="U170"/>
    </row>
    <row r="171" spans="1:21" s="69" customFormat="1" ht="15" customHeight="1">
      <c r="A171" s="40"/>
      <c r="B171" s="152" t="s">
        <v>334</v>
      </c>
      <c r="C171" s="466">
        <v>95</v>
      </c>
      <c r="D171" s="466">
        <v>94</v>
      </c>
      <c r="E171" s="467">
        <v>96</v>
      </c>
      <c r="F171" s="467">
        <v>148</v>
      </c>
      <c r="G171" s="475">
        <v>95</v>
      </c>
      <c r="H171" s="475">
        <v>95</v>
      </c>
      <c r="I171" s="721">
        <v>94</v>
      </c>
      <c r="J171" s="721" t="s">
        <v>80</v>
      </c>
      <c r="K171" s="186">
        <v>99</v>
      </c>
      <c r="L171" s="468">
        <v>99</v>
      </c>
      <c r="M171" s="468">
        <v>97</v>
      </c>
      <c r="N171" s="468" t="s">
        <v>80</v>
      </c>
      <c r="O171"/>
      <c r="P171"/>
      <c r="Q171"/>
      <c r="R171"/>
      <c r="S171"/>
      <c r="T171"/>
      <c r="U171"/>
    </row>
    <row r="172" spans="1:21" s="69" customFormat="1" ht="15" customHeight="1">
      <c r="A172" s="40"/>
      <c r="B172" s="450" t="s">
        <v>335</v>
      </c>
      <c r="C172" s="469">
        <v>95</v>
      </c>
      <c r="D172" s="469">
        <v>94</v>
      </c>
      <c r="E172" s="470">
        <v>100</v>
      </c>
      <c r="F172" s="470" t="s">
        <v>80</v>
      </c>
      <c r="G172" s="479">
        <v>95</v>
      </c>
      <c r="H172" s="479">
        <v>94</v>
      </c>
      <c r="I172" s="720">
        <v>102</v>
      </c>
      <c r="J172" s="720" t="s">
        <v>80</v>
      </c>
      <c r="K172" s="471">
        <v>93</v>
      </c>
      <c r="L172" s="472">
        <v>93</v>
      </c>
      <c r="M172" s="472">
        <v>99</v>
      </c>
      <c r="N172" s="472" t="s">
        <v>80</v>
      </c>
      <c r="O172"/>
      <c r="P172"/>
      <c r="Q172"/>
      <c r="R172"/>
      <c r="S172"/>
      <c r="T172"/>
      <c r="U172"/>
    </row>
    <row r="173" spans="1:21" s="69" customFormat="1" ht="15" customHeight="1">
      <c r="A173" s="40"/>
      <c r="B173" s="152" t="s">
        <v>65</v>
      </c>
      <c r="C173" s="466">
        <v>96</v>
      </c>
      <c r="D173" s="466">
        <v>96</v>
      </c>
      <c r="E173" s="467">
        <v>94</v>
      </c>
      <c r="F173" s="467" t="s">
        <v>80</v>
      </c>
      <c r="G173" s="475">
        <v>96</v>
      </c>
      <c r="H173" s="475">
        <v>94</v>
      </c>
      <c r="I173" s="721">
        <v>96</v>
      </c>
      <c r="J173" s="721" t="s">
        <v>80</v>
      </c>
      <c r="K173" s="186">
        <v>98</v>
      </c>
      <c r="L173" s="468">
        <v>96</v>
      </c>
      <c r="M173" s="468">
        <v>96</v>
      </c>
      <c r="N173" s="468" t="s">
        <v>80</v>
      </c>
      <c r="O173"/>
      <c r="P173"/>
      <c r="Q173"/>
      <c r="R173"/>
      <c r="S173"/>
      <c r="T173"/>
      <c r="U173"/>
    </row>
    <row r="174" spans="1:21" s="69" customFormat="1" ht="15" customHeight="1">
      <c r="A174" s="40"/>
      <c r="B174" s="450" t="s">
        <v>1667</v>
      </c>
      <c r="C174" s="469">
        <v>80</v>
      </c>
      <c r="D174" s="469">
        <v>83</v>
      </c>
      <c r="E174" s="470" t="s">
        <v>80</v>
      </c>
      <c r="F174" s="470" t="s">
        <v>80</v>
      </c>
      <c r="G174" s="479">
        <v>78</v>
      </c>
      <c r="H174" s="479">
        <v>83</v>
      </c>
      <c r="I174" s="720" t="s">
        <v>80</v>
      </c>
      <c r="J174" s="720" t="s">
        <v>80</v>
      </c>
      <c r="K174" s="471">
        <v>74</v>
      </c>
      <c r="L174" s="472">
        <v>76</v>
      </c>
      <c r="M174" s="472" t="s">
        <v>80</v>
      </c>
      <c r="N174" s="472" t="s">
        <v>80</v>
      </c>
      <c r="O174"/>
      <c r="P174"/>
      <c r="Q174"/>
      <c r="R174"/>
      <c r="S174"/>
      <c r="T174"/>
      <c r="U174"/>
    </row>
    <row r="175" spans="1:21" s="69" customFormat="1" ht="15" customHeight="1">
      <c r="A175" s="40"/>
      <c r="B175" s="450" t="s">
        <v>1420</v>
      </c>
      <c r="C175" s="469">
        <v>98.4</v>
      </c>
      <c r="D175" s="470" t="s">
        <v>80</v>
      </c>
      <c r="E175" s="470" t="s">
        <v>80</v>
      </c>
      <c r="F175" s="470" t="s">
        <v>80</v>
      </c>
      <c r="G175" s="479">
        <v>98.5</v>
      </c>
      <c r="H175" s="720" t="s">
        <v>80</v>
      </c>
      <c r="I175" s="720" t="s">
        <v>80</v>
      </c>
      <c r="J175" s="720" t="s">
        <v>80</v>
      </c>
      <c r="K175" s="471">
        <v>99</v>
      </c>
      <c r="L175" s="472" t="s">
        <v>80</v>
      </c>
      <c r="M175" s="472" t="s">
        <v>80</v>
      </c>
      <c r="N175" s="472" t="s">
        <v>80</v>
      </c>
      <c r="O175"/>
      <c r="P175"/>
      <c r="Q175"/>
      <c r="R175"/>
      <c r="S175"/>
      <c r="T175"/>
      <c r="U175"/>
    </row>
    <row r="176" spans="1:21" s="69" customFormat="1" ht="15" customHeight="1">
      <c r="A176" s="40"/>
      <c r="B176" s="153" t="s">
        <v>336</v>
      </c>
      <c r="C176" s="229"/>
      <c r="D176" s="229"/>
      <c r="E176" s="229"/>
      <c r="F176" s="229"/>
      <c r="G176" s="229"/>
      <c r="H176" s="229"/>
      <c r="I176" s="229"/>
      <c r="J176" s="229"/>
      <c r="K176" s="229"/>
      <c r="L176" s="229"/>
      <c r="M176" s="229"/>
      <c r="N176" s="229"/>
      <c r="O176"/>
      <c r="P176"/>
      <c r="Q176"/>
      <c r="R176"/>
      <c r="S176"/>
      <c r="T176"/>
      <c r="U176"/>
    </row>
    <row r="177" spans="1:17" s="69" customFormat="1" ht="12" customHeight="1">
      <c r="A177" s="40"/>
      <c r="B177" s="153" t="s">
        <v>337</v>
      </c>
      <c r="C177" s="186"/>
      <c r="D177" s="186"/>
      <c r="E177" s="186"/>
      <c r="F177" s="186"/>
      <c r="G177" s="186"/>
      <c r="H177" s="186"/>
      <c r="I177" s="186"/>
      <c r="J177" s="186"/>
      <c r="K177" s="186"/>
      <c r="L177" s="186"/>
      <c r="M177" s="186"/>
      <c r="N177" s="186"/>
      <c r="O177" s="3"/>
    </row>
    <row r="178" spans="1:17">
      <c r="B178" s="70" t="s">
        <v>338</v>
      </c>
      <c r="O178" s="3"/>
    </row>
    <row r="179" spans="1:17">
      <c r="B179" s="153" t="s">
        <v>1666</v>
      </c>
      <c r="O179" s="3"/>
    </row>
    <row r="180" spans="1:17">
      <c r="B180" s="153"/>
      <c r="O180" s="3"/>
    </row>
    <row r="181" spans="1:17">
      <c r="O181" s="3"/>
    </row>
    <row r="182" spans="1:17" ht="15">
      <c r="B182" s="61" t="s">
        <v>339</v>
      </c>
      <c r="C182" s="47">
        <v>2024</v>
      </c>
      <c r="N182" s="3"/>
    </row>
    <row r="183" spans="1:17">
      <c r="B183" s="492" t="s">
        <v>340</v>
      </c>
      <c r="C183" s="490">
        <v>29.3</v>
      </c>
      <c r="N183" s="3"/>
    </row>
    <row r="184" spans="1:17">
      <c r="B184" s="69" t="s">
        <v>341</v>
      </c>
      <c r="C184" s="184">
        <v>22.4</v>
      </c>
      <c r="N184" s="3"/>
    </row>
    <row r="185" spans="1:17">
      <c r="B185" s="820"/>
      <c r="C185" s="152"/>
      <c r="N185" s="3"/>
    </row>
    <row r="186" spans="1:17" ht="12.4" customHeight="1">
      <c r="O186" s="3"/>
    </row>
    <row r="187" spans="1:17" s="3" customFormat="1" ht="18" customHeight="1">
      <c r="A187" s="40"/>
      <c r="B187" s="1131" t="s">
        <v>1767</v>
      </c>
      <c r="C187" s="47"/>
      <c r="D187" s="47"/>
      <c r="E187" s="47">
        <v>2024</v>
      </c>
      <c r="F187" s="47"/>
      <c r="G187" s="47"/>
      <c r="H187" s="47">
        <v>2023</v>
      </c>
      <c r="I187" s="47"/>
      <c r="J187" s="47"/>
      <c r="K187" s="47">
        <v>2022</v>
      </c>
      <c r="L187"/>
      <c r="M187"/>
      <c r="N187"/>
      <c r="O187"/>
      <c r="P187"/>
      <c r="Q187"/>
    </row>
    <row r="188" spans="1:17" s="69" customFormat="1" ht="15" customHeight="1">
      <c r="A188" s="40"/>
      <c r="B188" s="1139"/>
      <c r="C188" s="150" t="s">
        <v>254</v>
      </c>
      <c r="D188" s="150" t="s">
        <v>255</v>
      </c>
      <c r="E188" s="64" t="s">
        <v>256</v>
      </c>
      <c r="F188" s="150" t="s">
        <v>254</v>
      </c>
      <c r="G188" s="150" t="s">
        <v>255</v>
      </c>
      <c r="H188" s="64" t="s">
        <v>256</v>
      </c>
      <c r="I188" s="150" t="s">
        <v>254</v>
      </c>
      <c r="J188" s="150" t="s">
        <v>255</v>
      </c>
      <c r="K188" s="64" t="s">
        <v>256</v>
      </c>
      <c r="L188"/>
      <c r="M188"/>
      <c r="N188"/>
      <c r="O188"/>
      <c r="P188"/>
      <c r="Q188"/>
    </row>
    <row r="189" spans="1:17" s="69" customFormat="1" ht="15" customHeight="1">
      <c r="A189" s="40"/>
      <c r="B189" s="473" t="s">
        <v>342</v>
      </c>
      <c r="C189" s="466">
        <v>18746</v>
      </c>
      <c r="D189" s="466">
        <v>15982</v>
      </c>
      <c r="E189" s="474">
        <v>34728</v>
      </c>
      <c r="F189" s="475">
        <v>19210</v>
      </c>
      <c r="G189" s="475">
        <v>16115</v>
      </c>
      <c r="H189" s="476">
        <v>35325</v>
      </c>
      <c r="I189" s="475">
        <v>19819</v>
      </c>
      <c r="J189" s="475">
        <v>16155</v>
      </c>
      <c r="K189" s="476">
        <v>35974</v>
      </c>
      <c r="L189"/>
      <c r="M189"/>
      <c r="N189"/>
      <c r="O189"/>
      <c r="P189"/>
      <c r="Q189"/>
    </row>
    <row r="190" spans="1:17" s="69" customFormat="1" ht="15" customHeight="1">
      <c r="A190" s="40"/>
      <c r="B190" s="477" t="s">
        <v>343</v>
      </c>
      <c r="C190" s="469">
        <v>1588</v>
      </c>
      <c r="D190" s="469">
        <v>1134</v>
      </c>
      <c r="E190" s="478">
        <v>2722</v>
      </c>
      <c r="F190" s="479">
        <v>1748</v>
      </c>
      <c r="G190" s="479">
        <v>1130</v>
      </c>
      <c r="H190" s="480">
        <v>2878</v>
      </c>
      <c r="I190" s="479">
        <v>1856</v>
      </c>
      <c r="J190" s="479">
        <v>1002</v>
      </c>
      <c r="K190" s="480">
        <v>2858</v>
      </c>
      <c r="L190"/>
      <c r="M190"/>
      <c r="N190"/>
      <c r="O190"/>
      <c r="P190"/>
      <c r="Q190"/>
    </row>
    <row r="191" spans="1:17" s="69" customFormat="1" ht="15" customHeight="1">
      <c r="A191" s="40"/>
      <c r="B191" s="473" t="s">
        <v>344</v>
      </c>
      <c r="C191" s="466">
        <v>854</v>
      </c>
      <c r="D191" s="466">
        <v>998</v>
      </c>
      <c r="E191" s="474">
        <v>1852</v>
      </c>
      <c r="F191" s="475">
        <v>925</v>
      </c>
      <c r="G191" s="475">
        <v>1011</v>
      </c>
      <c r="H191" s="476">
        <v>1936</v>
      </c>
      <c r="I191" s="475">
        <v>892</v>
      </c>
      <c r="J191" s="475">
        <v>910</v>
      </c>
      <c r="K191" s="476">
        <v>1802</v>
      </c>
      <c r="L191"/>
      <c r="M191"/>
      <c r="N191"/>
      <c r="O191"/>
      <c r="P191"/>
      <c r="Q191"/>
    </row>
    <row r="192" spans="1:17" s="69" customFormat="1" ht="15" customHeight="1">
      <c r="A192" s="40"/>
      <c r="B192" s="477" t="s">
        <v>345</v>
      </c>
      <c r="C192" s="469">
        <v>94</v>
      </c>
      <c r="D192" s="469">
        <v>98</v>
      </c>
      <c r="E192" s="478">
        <v>96</v>
      </c>
      <c r="F192" s="479">
        <v>92</v>
      </c>
      <c r="G192" s="479">
        <v>97</v>
      </c>
      <c r="H192" s="480">
        <v>95</v>
      </c>
      <c r="I192" s="479">
        <v>87</v>
      </c>
      <c r="J192" s="479">
        <v>97</v>
      </c>
      <c r="K192" s="480">
        <v>92</v>
      </c>
      <c r="L192"/>
      <c r="M192"/>
      <c r="N192"/>
      <c r="O192"/>
      <c r="P192"/>
      <c r="Q192"/>
    </row>
    <row r="193" spans="1:17" s="69" customFormat="1" ht="15" customHeight="1">
      <c r="A193" s="40"/>
      <c r="B193" s="473" t="s">
        <v>346</v>
      </c>
      <c r="C193" s="466">
        <v>1235</v>
      </c>
      <c r="D193" s="466">
        <v>1033</v>
      </c>
      <c r="E193" s="474">
        <v>2268</v>
      </c>
      <c r="F193" s="475">
        <v>1250</v>
      </c>
      <c r="G193" s="475">
        <v>981</v>
      </c>
      <c r="H193" s="476">
        <v>2231</v>
      </c>
      <c r="I193" s="475">
        <v>1154</v>
      </c>
      <c r="J193" s="475">
        <v>781</v>
      </c>
      <c r="K193" s="476">
        <v>1935</v>
      </c>
      <c r="L193"/>
      <c r="M193"/>
      <c r="N193"/>
      <c r="O193"/>
      <c r="P193"/>
      <c r="Q193"/>
    </row>
    <row r="194" spans="1:17" s="69" customFormat="1" ht="15" customHeight="1">
      <c r="A194" s="40"/>
      <c r="B194" s="477" t="s">
        <v>347</v>
      </c>
      <c r="C194" s="469">
        <v>93</v>
      </c>
      <c r="D194" s="469">
        <v>95</v>
      </c>
      <c r="E194" s="478">
        <v>94</v>
      </c>
      <c r="F194" s="479">
        <v>88</v>
      </c>
      <c r="G194" s="479">
        <v>91</v>
      </c>
      <c r="H194" s="480">
        <v>89</v>
      </c>
      <c r="I194" s="479">
        <v>81</v>
      </c>
      <c r="J194" s="479">
        <v>82</v>
      </c>
      <c r="K194" s="480">
        <v>81</v>
      </c>
      <c r="L194"/>
      <c r="M194"/>
      <c r="N194"/>
      <c r="O194"/>
      <c r="P194"/>
      <c r="Q194"/>
    </row>
    <row r="195" spans="1:17" s="70" customFormat="1" ht="15" customHeight="1">
      <c r="A195" s="40"/>
      <c r="B195" s="237" t="s">
        <v>1385</v>
      </c>
      <c r="C195" s="711"/>
      <c r="D195" s="711"/>
      <c r="E195" s="711"/>
      <c r="F195" s="153"/>
      <c r="G195" s="153"/>
      <c r="H195" s="153"/>
      <c r="I195" s="153"/>
      <c r="J195" s="153"/>
      <c r="K195" s="153"/>
      <c r="L195"/>
      <c r="M195"/>
      <c r="N195"/>
      <c r="O195"/>
      <c r="P195"/>
      <c r="Q195"/>
    </row>
    <row r="196" spans="1:17" ht="13.5" customHeight="1">
      <c r="B196" s="237"/>
      <c r="C196" s="237"/>
      <c r="D196" s="237"/>
      <c r="E196" s="237"/>
    </row>
    <row r="198" spans="1:17" s="26" customFormat="1" ht="18" customHeight="1">
      <c r="A198" s="40"/>
      <c r="B198" s="47" t="s">
        <v>348</v>
      </c>
      <c r="C198" s="47">
        <v>2024</v>
      </c>
      <c r="D198" s="47">
        <v>2023</v>
      </c>
      <c r="E198" s="47">
        <v>2022</v>
      </c>
      <c r="F198"/>
      <c r="G198"/>
      <c r="H198"/>
      <c r="I198"/>
      <c r="J198"/>
    </row>
    <row r="199" spans="1:17" s="69" customFormat="1" ht="15" customHeight="1">
      <c r="A199" s="40"/>
      <c r="B199" s="450" t="s">
        <v>349</v>
      </c>
      <c r="C199" s="485">
        <v>3.4</v>
      </c>
      <c r="D199" s="450">
        <v>3.2</v>
      </c>
      <c r="E199" s="450">
        <v>3.7</v>
      </c>
      <c r="F199"/>
      <c r="G199"/>
      <c r="H199"/>
      <c r="I199"/>
      <c r="J199"/>
    </row>
    <row r="200" spans="1:17">
      <c r="B200" s="237" t="s">
        <v>1386</v>
      </c>
    </row>
    <row r="201" spans="1:17">
      <c r="B201" s="237"/>
    </row>
    <row r="203" spans="1:17" s="155" customFormat="1" ht="16.5" customHeight="1">
      <c r="A203" s="40"/>
      <c r="B203" s="43" t="s">
        <v>350</v>
      </c>
      <c r="C203" s="164"/>
      <c r="D203" s="168"/>
      <c r="E203" s="168"/>
    </row>
    <row r="204" spans="1:17" ht="14.25" customHeight="1">
      <c r="B204" s="169"/>
      <c r="C204" s="169"/>
      <c r="D204" s="146"/>
      <c r="E204" s="146"/>
    </row>
    <row r="205" spans="1:17" s="26" customFormat="1" ht="18" customHeight="1">
      <c r="A205" s="40"/>
      <c r="B205" s="170" t="s">
        <v>351</v>
      </c>
      <c r="C205" s="162">
        <v>2024</v>
      </c>
      <c r="D205" s="162">
        <v>2023</v>
      </c>
      <c r="E205" s="162">
        <v>2022</v>
      </c>
      <c r="F205"/>
      <c r="G205"/>
      <c r="H205"/>
      <c r="I205"/>
      <c r="J205"/>
    </row>
    <row r="206" spans="1:17" s="69" customFormat="1" ht="15" customHeight="1">
      <c r="A206" s="40"/>
      <c r="B206" s="477" t="s">
        <v>352</v>
      </c>
      <c r="C206" s="483">
        <v>0.2</v>
      </c>
      <c r="D206" s="484">
        <v>0.13</v>
      </c>
      <c r="E206" s="484">
        <v>0.24</v>
      </c>
      <c r="F206"/>
      <c r="G206"/>
      <c r="H206"/>
      <c r="I206"/>
      <c r="J206"/>
    </row>
    <row r="207" spans="1:17" s="69" customFormat="1" ht="15" customHeight="1">
      <c r="A207" s="40"/>
      <c r="B207" s="473" t="s">
        <v>353</v>
      </c>
      <c r="C207" s="481">
        <v>1.1000000000000001</v>
      </c>
      <c r="D207" s="482">
        <v>1.0900000000000001</v>
      </c>
      <c r="E207" s="482">
        <v>0.96</v>
      </c>
      <c r="F207"/>
      <c r="G207"/>
      <c r="H207"/>
      <c r="I207"/>
      <c r="J207"/>
    </row>
    <row r="208" spans="1:17" s="69" customFormat="1" ht="15" customHeight="1">
      <c r="A208" s="40"/>
      <c r="B208" s="477" t="s">
        <v>354</v>
      </c>
      <c r="C208" s="483">
        <v>0</v>
      </c>
      <c r="D208" s="484">
        <v>0</v>
      </c>
      <c r="E208" s="484">
        <v>0</v>
      </c>
      <c r="F208"/>
      <c r="G208"/>
      <c r="H208"/>
      <c r="I208"/>
      <c r="J208"/>
    </row>
    <row r="209" spans="1:11" s="69" customFormat="1" ht="15" customHeight="1">
      <c r="A209" s="40"/>
      <c r="B209" s="237" t="s">
        <v>355</v>
      </c>
      <c r="C209" s="171"/>
      <c r="D209" s="171"/>
      <c r="E209" s="171"/>
      <c r="F209"/>
      <c r="G209"/>
      <c r="H209"/>
      <c r="I209"/>
      <c r="J209"/>
    </row>
    <row r="210" spans="1:11" s="69" customFormat="1" ht="15" customHeight="1">
      <c r="A210" s="40"/>
      <c r="B210" s="237" t="s">
        <v>1378</v>
      </c>
      <c r="C210"/>
      <c r="D210"/>
      <c r="E210"/>
      <c r="F210"/>
      <c r="G210"/>
      <c r="H210"/>
      <c r="I210"/>
      <c r="J210"/>
    </row>
    <row r="211" spans="1:11">
      <c r="B211" s="237"/>
    </row>
    <row r="213" spans="1:11" s="155" customFormat="1" ht="16.5" customHeight="1">
      <c r="A213" s="40"/>
      <c r="B213" s="43" t="s">
        <v>356</v>
      </c>
      <c r="F213"/>
      <c r="G213"/>
      <c r="H213"/>
      <c r="J213"/>
      <c r="K213"/>
    </row>
    <row r="214" spans="1:11">
      <c r="B214" s="172"/>
    </row>
    <row r="215" spans="1:11" s="26" customFormat="1" ht="18" customHeight="1">
      <c r="A215" s="40"/>
      <c r="B215" s="173" t="s">
        <v>1768</v>
      </c>
      <c r="C215" s="795">
        <v>2024</v>
      </c>
      <c r="D215" s="795">
        <v>2023</v>
      </c>
      <c r="E215" s="795">
        <v>2022</v>
      </c>
      <c r="F215"/>
      <c r="G215"/>
      <c r="H215"/>
    </row>
    <row r="216" spans="1:11" s="26" customFormat="1" ht="18" customHeight="1">
      <c r="A216" s="40"/>
      <c r="B216" s="451" t="s">
        <v>293</v>
      </c>
      <c r="C216" s="985"/>
      <c r="D216" s="465"/>
      <c r="E216" s="465"/>
      <c r="G216"/>
    </row>
    <row r="217" spans="1:11" s="26" customFormat="1" ht="16.5" customHeight="1">
      <c r="A217" s="40"/>
      <c r="B217" s="989" t="s">
        <v>294</v>
      </c>
      <c r="C217" s="903">
        <v>24.7</v>
      </c>
      <c r="D217" s="465" t="s">
        <v>81</v>
      </c>
      <c r="E217" s="465" t="s">
        <v>81</v>
      </c>
      <c r="G217"/>
    </row>
    <row r="218" spans="1:11" s="26" customFormat="1" ht="18" customHeight="1">
      <c r="A218" s="40"/>
      <c r="B218" s="989" t="s">
        <v>255</v>
      </c>
      <c r="C218" s="491">
        <v>17.8</v>
      </c>
      <c r="D218" s="465" t="s">
        <v>81</v>
      </c>
      <c r="E218" s="465" t="s">
        <v>81</v>
      </c>
      <c r="G218"/>
    </row>
    <row r="219" spans="1:11" s="26" customFormat="1" ht="18" customHeight="1">
      <c r="A219" s="40"/>
      <c r="B219" s="990" t="s">
        <v>357</v>
      </c>
      <c r="C219" s="491">
        <v>6.6</v>
      </c>
      <c r="D219" s="465" t="s">
        <v>81</v>
      </c>
      <c r="E219" s="465" t="s">
        <v>81</v>
      </c>
      <c r="G219"/>
    </row>
    <row r="220" spans="1:11" s="26" customFormat="1" ht="18" customHeight="1">
      <c r="A220" s="40"/>
      <c r="B220" s="856" t="s">
        <v>295</v>
      </c>
      <c r="C220" s="986"/>
      <c r="D220" s="465"/>
      <c r="E220" s="465"/>
      <c r="F220"/>
      <c r="G220"/>
    </row>
    <row r="221" spans="1:11" s="26" customFormat="1" ht="18" customHeight="1">
      <c r="A221" s="40"/>
      <c r="B221" s="989" t="s">
        <v>267</v>
      </c>
      <c r="C221" s="491">
        <v>21.7</v>
      </c>
      <c r="D221" s="465" t="s">
        <v>81</v>
      </c>
      <c r="E221" s="465" t="s">
        <v>81</v>
      </c>
      <c r="F221"/>
      <c r="G221"/>
    </row>
    <row r="222" spans="1:11" s="26" customFormat="1" ht="18" customHeight="1">
      <c r="A222" s="40"/>
      <c r="B222" s="989" t="s">
        <v>268</v>
      </c>
      <c r="C222" s="491">
        <v>20.7</v>
      </c>
      <c r="D222" s="465" t="s">
        <v>81</v>
      </c>
      <c r="E222" s="465" t="s">
        <v>81</v>
      </c>
      <c r="F222"/>
      <c r="G222"/>
    </row>
    <row r="223" spans="1:11" s="26" customFormat="1" ht="18" customHeight="1">
      <c r="A223" s="40"/>
      <c r="B223" s="989" t="s">
        <v>269</v>
      </c>
      <c r="C223" s="491">
        <v>22.3</v>
      </c>
      <c r="D223" s="465" t="s">
        <v>81</v>
      </c>
      <c r="E223" s="465" t="s">
        <v>81</v>
      </c>
      <c r="F223"/>
      <c r="G223"/>
    </row>
    <row r="224" spans="1:11" s="26" customFormat="1" ht="18" customHeight="1">
      <c r="A224" s="40"/>
      <c r="B224" s="990" t="s">
        <v>357</v>
      </c>
      <c r="C224" s="491">
        <v>9.1</v>
      </c>
      <c r="D224" s="465" t="s">
        <v>81</v>
      </c>
      <c r="E224" s="465" t="s">
        <v>81</v>
      </c>
      <c r="F224"/>
      <c r="G224"/>
    </row>
    <row r="225" spans="1:12" s="26" customFormat="1" ht="18" customHeight="1">
      <c r="A225" s="40"/>
      <c r="B225" s="451" t="s">
        <v>296</v>
      </c>
      <c r="C225" s="987"/>
      <c r="D225" s="465"/>
      <c r="E225" s="465"/>
      <c r="F225"/>
      <c r="G225"/>
    </row>
    <row r="226" spans="1:12" s="26" customFormat="1" ht="18" customHeight="1">
      <c r="A226" s="40"/>
      <c r="B226" s="424" t="s">
        <v>195</v>
      </c>
      <c r="C226" s="903">
        <v>22</v>
      </c>
      <c r="D226" s="465">
        <v>25.3</v>
      </c>
      <c r="E226" s="465">
        <v>23.1</v>
      </c>
      <c r="F226"/>
      <c r="G226"/>
    </row>
    <row r="227" spans="1:12" s="26" customFormat="1" ht="18" customHeight="1">
      <c r="A227" s="40"/>
      <c r="B227" s="423" t="s">
        <v>191</v>
      </c>
      <c r="C227" s="491">
        <v>14.9</v>
      </c>
      <c r="D227" s="465">
        <v>17.3</v>
      </c>
      <c r="E227" s="465">
        <v>27.2</v>
      </c>
      <c r="F227"/>
      <c r="G227"/>
    </row>
    <row r="228" spans="1:12" s="26" customFormat="1" ht="18" customHeight="1">
      <c r="A228" s="40"/>
      <c r="B228" s="453" t="s">
        <v>358</v>
      </c>
      <c r="C228" s="904">
        <v>21.2</v>
      </c>
      <c r="D228" s="464">
        <v>24.1</v>
      </c>
      <c r="E228" s="797">
        <v>23.6</v>
      </c>
      <c r="F228"/>
      <c r="G228"/>
    </row>
    <row r="229" spans="1:12" s="26" customFormat="1" ht="18" customHeight="1">
      <c r="A229" s="40"/>
      <c r="B229" s="1140" t="s">
        <v>359</v>
      </c>
      <c r="C229" s="1140"/>
      <c r="D229" s="799"/>
      <c r="E229" s="794"/>
      <c r="F229" s="798"/>
      <c r="G229"/>
      <c r="H229"/>
    </row>
    <row r="230" spans="1:12" s="26" customFormat="1" ht="16.149999999999999" customHeight="1">
      <c r="A230" s="40"/>
      <c r="B230" s="838"/>
      <c r="C230" s="798"/>
      <c r="D230" s="799"/>
      <c r="E230" s="794"/>
      <c r="F230" s="798"/>
      <c r="G230"/>
      <c r="H230"/>
    </row>
    <row r="231" spans="1:12" s="26" customFormat="1" ht="18" customHeight="1">
      <c r="A231" s="40"/>
      <c r="B231" s="796"/>
      <c r="C231" s="794"/>
      <c r="D231" s="794"/>
      <c r="E231" s="794"/>
      <c r="F231" s="794"/>
      <c r="G231"/>
      <c r="H231"/>
    </row>
    <row r="232" spans="1:12" s="26" customFormat="1" ht="18" customHeight="1">
      <c r="A232" s="40"/>
      <c r="B232" s="173" t="s">
        <v>1769</v>
      </c>
      <c r="C232" s="795">
        <v>2024</v>
      </c>
      <c r="D232"/>
      <c r="E232"/>
      <c r="F232"/>
    </row>
    <row r="233" spans="1:12" s="26" customFormat="1" ht="18" customHeight="1">
      <c r="A233" s="40"/>
      <c r="B233" s="423" t="s">
        <v>720</v>
      </c>
      <c r="C233" s="988">
        <v>272.52</v>
      </c>
      <c r="D233"/>
      <c r="E233"/>
      <c r="F233"/>
    </row>
    <row r="234" spans="1:12" s="26" customFormat="1" ht="18" customHeight="1">
      <c r="A234" s="40"/>
      <c r="B234" s="423" t="s">
        <v>1770</v>
      </c>
      <c r="C234" s="988">
        <v>284.42</v>
      </c>
      <c r="D234"/>
      <c r="E234"/>
      <c r="F234"/>
    </row>
    <row r="235" spans="1:12" s="26" customFormat="1" ht="18.399999999999999" customHeight="1">
      <c r="A235" s="40"/>
      <c r="B235" s="453" t="s">
        <v>1772</v>
      </c>
      <c r="C235" s="988">
        <v>273.94</v>
      </c>
      <c r="D235"/>
      <c r="E235"/>
      <c r="F235"/>
    </row>
    <row r="236" spans="1:12" s="26" customFormat="1" ht="18" customHeight="1">
      <c r="A236" s="40"/>
      <c r="B236" s="1140" t="s">
        <v>1484</v>
      </c>
      <c r="C236" s="1140"/>
      <c r="D236" s="70"/>
      <c r="E236" s="70"/>
      <c r="F236"/>
      <c r="G236"/>
      <c r="H236"/>
      <c r="I236"/>
      <c r="J236"/>
    </row>
    <row r="237" spans="1:12" s="70" customFormat="1" ht="15" customHeight="1">
      <c r="A237" s="40"/>
      <c r="B237" s="837"/>
      <c r="F237"/>
      <c r="G237"/>
      <c r="H237"/>
      <c r="I237"/>
      <c r="J237"/>
      <c r="K237"/>
    </row>
    <row r="239" spans="1:12" s="26" customFormat="1" ht="18" customHeight="1">
      <c r="A239" s="40"/>
      <c r="B239" s="61" t="s">
        <v>1423</v>
      </c>
      <c r="C239" s="48">
        <v>2024</v>
      </c>
      <c r="D239" s="48">
        <v>2023</v>
      </c>
      <c r="E239" s="48">
        <v>2022</v>
      </c>
      <c r="F239"/>
      <c r="G239"/>
      <c r="H239"/>
      <c r="I239"/>
      <c r="J239"/>
      <c r="K239"/>
      <c r="L239"/>
    </row>
    <row r="240" spans="1:12" s="69" customFormat="1" ht="15" customHeight="1">
      <c r="A240" s="40"/>
      <c r="B240" s="450" t="s">
        <v>360</v>
      </c>
      <c r="C240" s="429">
        <v>99.2</v>
      </c>
      <c r="D240" s="431">
        <v>99</v>
      </c>
      <c r="E240" s="431">
        <v>99</v>
      </c>
      <c r="F240"/>
      <c r="G240"/>
      <c r="H240"/>
      <c r="I240"/>
      <c r="J240"/>
      <c r="K240"/>
      <c r="L240"/>
    </row>
    <row r="241" spans="1:12" s="69" customFormat="1" ht="15" customHeight="1">
      <c r="A241" s="40"/>
      <c r="B241" s="473" t="s">
        <v>361</v>
      </c>
      <c r="C241" s="157">
        <v>99.5</v>
      </c>
      <c r="D241" s="152">
        <v>99.5</v>
      </c>
      <c r="E241" s="879">
        <v>99</v>
      </c>
      <c r="F241"/>
      <c r="G241"/>
      <c r="H241"/>
      <c r="I241"/>
      <c r="J241"/>
      <c r="K241"/>
      <c r="L241"/>
    </row>
    <row r="242" spans="1:12" s="69" customFormat="1" ht="15" customHeight="1">
      <c r="A242" s="40"/>
      <c r="B242" s="450" t="s">
        <v>362</v>
      </c>
      <c r="C242" s="902">
        <v>100</v>
      </c>
      <c r="D242" s="450">
        <v>99.9</v>
      </c>
      <c r="E242" s="465" t="s">
        <v>81</v>
      </c>
      <c r="F242"/>
      <c r="G242"/>
      <c r="H242"/>
      <c r="I242"/>
      <c r="J242"/>
      <c r="K242"/>
      <c r="L242"/>
    </row>
    <row r="243" spans="1:12" s="69" customFormat="1" ht="15" customHeight="1">
      <c r="A243" s="40"/>
      <c r="B243" s="152" t="s">
        <v>363</v>
      </c>
      <c r="C243" s="157">
        <v>99.8</v>
      </c>
      <c r="D243" s="152">
        <v>99.9</v>
      </c>
      <c r="E243" s="189" t="s">
        <v>81</v>
      </c>
      <c r="F243"/>
      <c r="G243"/>
      <c r="H243"/>
      <c r="I243"/>
      <c r="J243"/>
      <c r="K243"/>
      <c r="L243"/>
    </row>
    <row r="244" spans="1:12" s="69" customFormat="1" ht="15" customHeight="1">
      <c r="A244" s="40"/>
      <c r="B244" s="450" t="s">
        <v>364</v>
      </c>
      <c r="C244" s="448">
        <v>99.9</v>
      </c>
      <c r="D244" s="450">
        <v>100</v>
      </c>
      <c r="E244" s="465" t="s">
        <v>81</v>
      </c>
      <c r="F244"/>
      <c r="G244"/>
      <c r="H244"/>
      <c r="I244"/>
      <c r="J244"/>
      <c r="K244"/>
      <c r="L244"/>
    </row>
    <row r="245" spans="1:12" s="69" customFormat="1" ht="15" customHeight="1">
      <c r="A245" s="40"/>
      <c r="B245" s="152" t="s">
        <v>365</v>
      </c>
      <c r="C245" s="157">
        <v>99.8</v>
      </c>
      <c r="D245" s="152">
        <v>99.7</v>
      </c>
      <c r="E245" s="189" t="s">
        <v>81</v>
      </c>
      <c r="F245"/>
      <c r="G245"/>
      <c r="H245"/>
      <c r="I245"/>
      <c r="J245"/>
      <c r="K245"/>
      <c r="L245"/>
    </row>
    <row r="246" spans="1:12" s="69" customFormat="1" ht="15" customHeight="1">
      <c r="A246" s="40"/>
      <c r="B246" s="450" t="s">
        <v>366</v>
      </c>
      <c r="C246" s="448">
        <v>99.4</v>
      </c>
      <c r="D246" s="450">
        <v>98.2</v>
      </c>
      <c r="E246" s="465">
        <v>99.9</v>
      </c>
      <c r="F246"/>
      <c r="G246"/>
      <c r="H246"/>
      <c r="I246"/>
      <c r="J246"/>
      <c r="K246"/>
      <c r="L246"/>
    </row>
    <row r="247" spans="1:12" s="70" customFormat="1" ht="20.25" customHeight="1">
      <c r="A247" s="40"/>
      <c r="B247" s="712" t="s">
        <v>367</v>
      </c>
      <c r="C247" s="711"/>
      <c r="D247" s="711"/>
      <c r="E247" s="711"/>
      <c r="F247"/>
      <c r="G247"/>
      <c r="H247"/>
      <c r="I247"/>
      <c r="J247"/>
      <c r="K247"/>
      <c r="L247"/>
    </row>
    <row r="248" spans="1:12" s="70" customFormat="1" ht="14.25" customHeight="1">
      <c r="A248" s="40"/>
      <c r="B248" s="712" t="s">
        <v>368</v>
      </c>
      <c r="C248" s="711"/>
      <c r="D248" s="711"/>
      <c r="E248" s="711"/>
    </row>
    <row r="249" spans="1:12" ht="15" customHeight="1">
      <c r="B249" s="712" t="s">
        <v>1391</v>
      </c>
      <c r="C249" s="330"/>
      <c r="D249" s="330"/>
      <c r="E249" s="330"/>
    </row>
    <row r="250" spans="1:12" ht="15.75" customHeight="1">
      <c r="B250" s="1121" t="s">
        <v>369</v>
      </c>
      <c r="C250" s="1121"/>
      <c r="D250" s="330"/>
      <c r="E250" s="330"/>
    </row>
    <row r="251" spans="1:12" ht="16.5" customHeight="1">
      <c r="B251" s="330" t="s">
        <v>370</v>
      </c>
      <c r="C251" s="331"/>
      <c r="D251" s="331"/>
      <c r="E251" s="331"/>
    </row>
    <row r="252" spans="1:12" ht="14.25" customHeight="1">
      <c r="B252" s="330" t="s">
        <v>371</v>
      </c>
      <c r="C252" s="327"/>
      <c r="D252" s="327"/>
      <c r="E252" s="327"/>
    </row>
    <row r="253" spans="1:12" ht="22.9" customHeight="1">
      <c r="B253" s="1120" t="s">
        <v>1668</v>
      </c>
      <c r="C253" s="1120"/>
      <c r="D253" s="1120"/>
      <c r="E253" s="1120"/>
    </row>
    <row r="254" spans="1:12" ht="15" customHeight="1"/>
    <row r="256" spans="1:12" ht="15">
      <c r="B256" s="1123" t="s">
        <v>372</v>
      </c>
      <c r="C256" s="1124">
        <v>2024</v>
      </c>
      <c r="D256" s="1124"/>
      <c r="E256" s="1124">
        <v>2023</v>
      </c>
      <c r="F256" s="1124"/>
      <c r="G256" s="1124">
        <v>2022</v>
      </c>
      <c r="H256" s="1124"/>
    </row>
    <row r="257" spans="1:15" ht="17.25" customHeight="1">
      <c r="B257" s="1123"/>
      <c r="C257" s="196" t="s">
        <v>254</v>
      </c>
      <c r="D257" s="196" t="s">
        <v>255</v>
      </c>
      <c r="E257" s="196" t="s">
        <v>254</v>
      </c>
      <c r="F257" s="196" t="s">
        <v>255</v>
      </c>
      <c r="G257" s="196" t="s">
        <v>254</v>
      </c>
      <c r="H257" s="196" t="s">
        <v>255</v>
      </c>
    </row>
    <row r="258" spans="1:15">
      <c r="B258" s="423" t="s">
        <v>373</v>
      </c>
      <c r="C258" s="429">
        <v>97</v>
      </c>
      <c r="D258" s="429">
        <v>98</v>
      </c>
      <c r="E258" s="431">
        <v>95</v>
      </c>
      <c r="F258" s="431">
        <v>96</v>
      </c>
      <c r="G258" s="431">
        <v>96</v>
      </c>
      <c r="H258" s="431">
        <v>96</v>
      </c>
    </row>
    <row r="259" spans="1:15">
      <c r="B259" s="1120" t="s">
        <v>1368</v>
      </c>
      <c r="C259" s="1120"/>
      <c r="D259" s="1120"/>
      <c r="E259" s="1120"/>
    </row>
    <row r="260" spans="1:15">
      <c r="B260" s="956"/>
      <c r="C260" s="956"/>
      <c r="D260" s="956"/>
      <c r="E260" s="956"/>
    </row>
    <row r="261" spans="1:15" ht="14.25" customHeight="1"/>
    <row r="262" spans="1:15" s="155" customFormat="1" ht="16.5" customHeight="1">
      <c r="A262" s="40"/>
      <c r="B262" s="43" t="s">
        <v>374</v>
      </c>
      <c r="C262" s="174"/>
      <c r="D262" s="174"/>
      <c r="E262" s="174"/>
      <c r="F262" s="175"/>
      <c r="G262" s="175"/>
      <c r="H262" s="175"/>
      <c r="I262" s="175"/>
    </row>
    <row r="263" spans="1:15">
      <c r="B263" s="176"/>
      <c r="C263" s="176"/>
      <c r="D263" s="176"/>
      <c r="E263" s="176"/>
      <c r="F263" s="176"/>
      <c r="G263" s="177"/>
      <c r="H263" s="177"/>
      <c r="I263" s="178"/>
    </row>
    <row r="264" spans="1:15" s="26" customFormat="1" ht="18" customHeight="1">
      <c r="A264" s="40"/>
      <c r="B264" s="145"/>
      <c r="C264" s="1126">
        <v>2024</v>
      </c>
      <c r="D264" s="1126"/>
      <c r="E264" s="1126"/>
      <c r="F264" s="722">
        <v>2023</v>
      </c>
      <c r="G264" s="179">
        <v>2022</v>
      </c>
      <c r="J264"/>
      <c r="K264"/>
      <c r="L264"/>
      <c r="M264"/>
      <c r="N264"/>
      <c r="O264"/>
    </row>
    <row r="265" spans="1:15" s="26" customFormat="1" ht="18" customHeight="1">
      <c r="A265" s="40"/>
      <c r="B265" s="180" t="s">
        <v>375</v>
      </c>
      <c r="C265" s="179" t="s">
        <v>256</v>
      </c>
      <c r="D265" s="181" t="s">
        <v>376</v>
      </c>
      <c r="E265" s="182" t="s">
        <v>377</v>
      </c>
      <c r="F265" s="179" t="s">
        <v>256</v>
      </c>
      <c r="G265" s="179" t="s">
        <v>256</v>
      </c>
      <c r="H265"/>
      <c r="I265"/>
      <c r="J265"/>
      <c r="K265"/>
      <c r="L265"/>
      <c r="M265"/>
    </row>
    <row r="266" spans="1:15" s="69" customFormat="1" ht="15" customHeight="1">
      <c r="A266" s="40"/>
      <c r="B266" s="489" t="s">
        <v>378</v>
      </c>
      <c r="C266" s="490">
        <v>10</v>
      </c>
      <c r="D266" s="491">
        <v>2</v>
      </c>
      <c r="E266" s="491">
        <v>1</v>
      </c>
      <c r="F266" s="492">
        <v>10</v>
      </c>
      <c r="G266" s="492">
        <v>15</v>
      </c>
      <c r="H266"/>
      <c r="I266"/>
      <c r="J266"/>
      <c r="K266"/>
      <c r="L266"/>
      <c r="M266"/>
    </row>
    <row r="267" spans="1:15" s="69" customFormat="1" ht="15" customHeight="1">
      <c r="A267" s="40"/>
      <c r="B267" s="183" t="s">
        <v>379</v>
      </c>
      <c r="C267" s="184">
        <v>4</v>
      </c>
      <c r="D267" s="185">
        <v>0</v>
      </c>
      <c r="E267" s="185">
        <v>0</v>
      </c>
      <c r="F267" s="69">
        <v>2</v>
      </c>
      <c r="G267" s="69">
        <v>1</v>
      </c>
      <c r="H267"/>
      <c r="I267"/>
      <c r="J267"/>
      <c r="K267"/>
      <c r="L267"/>
      <c r="M267"/>
    </row>
    <row r="268" spans="1:15" s="69" customFormat="1" ht="15" customHeight="1">
      <c r="A268" s="40"/>
      <c r="B268" s="489" t="s">
        <v>380</v>
      </c>
      <c r="C268" s="490">
        <v>10</v>
      </c>
      <c r="D268" s="491">
        <v>0</v>
      </c>
      <c r="E268" s="491">
        <v>1</v>
      </c>
      <c r="F268" s="492">
        <v>7</v>
      </c>
      <c r="G268" s="492">
        <v>16</v>
      </c>
      <c r="H268"/>
      <c r="I268"/>
      <c r="J268"/>
      <c r="K268"/>
      <c r="L268"/>
      <c r="M268"/>
    </row>
    <row r="269" spans="1:15" s="69" customFormat="1" ht="15" customHeight="1">
      <c r="A269" s="40"/>
      <c r="B269" s="183" t="s">
        <v>381</v>
      </c>
      <c r="C269" s="184">
        <v>2</v>
      </c>
      <c r="D269" s="185">
        <v>0</v>
      </c>
      <c r="E269" s="185">
        <v>0</v>
      </c>
      <c r="F269" s="69">
        <v>6</v>
      </c>
      <c r="G269" s="69">
        <v>9</v>
      </c>
      <c r="H269"/>
      <c r="I269"/>
      <c r="J269"/>
      <c r="K269"/>
      <c r="L269"/>
      <c r="M269"/>
    </row>
    <row r="270" spans="1:15" s="69" customFormat="1" ht="15" customHeight="1">
      <c r="A270" s="40"/>
      <c r="B270" s="489" t="s">
        <v>382</v>
      </c>
      <c r="C270" s="490">
        <v>110</v>
      </c>
      <c r="D270" s="491">
        <v>2</v>
      </c>
      <c r="E270" s="491">
        <v>5</v>
      </c>
      <c r="F270" s="492">
        <v>71</v>
      </c>
      <c r="G270" s="492">
        <v>77</v>
      </c>
      <c r="H270"/>
      <c r="I270"/>
      <c r="J270"/>
      <c r="K270"/>
      <c r="L270"/>
      <c r="M270"/>
    </row>
    <row r="271" spans="1:15" s="69" customFormat="1" ht="15" customHeight="1">
      <c r="A271" s="40"/>
      <c r="B271" s="183" t="s">
        <v>383</v>
      </c>
      <c r="C271" s="184">
        <v>0</v>
      </c>
      <c r="D271" s="185">
        <v>0</v>
      </c>
      <c r="E271" s="185">
        <v>0</v>
      </c>
      <c r="F271" s="69">
        <v>0</v>
      </c>
      <c r="G271" s="69">
        <v>1</v>
      </c>
      <c r="H271"/>
      <c r="I271"/>
      <c r="J271"/>
      <c r="K271"/>
      <c r="L271"/>
      <c r="M271"/>
    </row>
    <row r="272" spans="1:15" s="69" customFormat="1" ht="15" customHeight="1">
      <c r="A272" s="40"/>
      <c r="B272" s="489" t="s">
        <v>384</v>
      </c>
      <c r="C272" s="490">
        <v>12</v>
      </c>
      <c r="D272" s="491">
        <v>2</v>
      </c>
      <c r="E272" s="491">
        <v>3</v>
      </c>
      <c r="F272" s="492">
        <v>15</v>
      </c>
      <c r="G272" s="492">
        <v>17</v>
      </c>
      <c r="H272"/>
      <c r="I272"/>
      <c r="J272"/>
      <c r="K272"/>
      <c r="L272"/>
      <c r="M272"/>
    </row>
    <row r="273" spans="1:13" s="69" customFormat="1" ht="15" customHeight="1">
      <c r="A273" s="40"/>
      <c r="B273" s="187" t="s">
        <v>385</v>
      </c>
      <c r="C273" s="184">
        <v>44</v>
      </c>
      <c r="D273" s="185">
        <v>10</v>
      </c>
      <c r="E273" s="185">
        <v>5</v>
      </c>
      <c r="F273" s="69">
        <v>51</v>
      </c>
      <c r="G273" s="69">
        <v>36</v>
      </c>
      <c r="H273"/>
      <c r="I273"/>
      <c r="J273"/>
      <c r="K273"/>
      <c r="L273"/>
      <c r="M273"/>
    </row>
    <row r="274" spans="1:13" s="69" customFormat="1" ht="15" customHeight="1">
      <c r="A274" s="40"/>
      <c r="B274" s="489" t="s">
        <v>386</v>
      </c>
      <c r="C274" s="490">
        <v>8</v>
      </c>
      <c r="D274" s="491">
        <v>2</v>
      </c>
      <c r="E274" s="491">
        <v>0</v>
      </c>
      <c r="F274" s="492">
        <v>2</v>
      </c>
      <c r="G274" s="492">
        <v>12</v>
      </c>
      <c r="H274"/>
      <c r="I274"/>
      <c r="J274"/>
      <c r="K274"/>
      <c r="L274"/>
      <c r="M274"/>
    </row>
    <row r="275" spans="1:13" s="69" customFormat="1" ht="15" customHeight="1">
      <c r="A275" s="40"/>
      <c r="B275" s="183" t="s">
        <v>387</v>
      </c>
      <c r="C275" s="185">
        <v>3</v>
      </c>
      <c r="D275" s="185">
        <v>0</v>
      </c>
      <c r="E275" s="185">
        <v>0</v>
      </c>
      <c r="F275" s="186">
        <v>0</v>
      </c>
      <c r="G275" s="186">
        <v>0</v>
      </c>
      <c r="H275"/>
      <c r="I275"/>
      <c r="J275"/>
      <c r="K275"/>
      <c r="L275"/>
      <c r="M275"/>
    </row>
    <row r="276" spans="1:13" s="69" customFormat="1" ht="15" customHeight="1">
      <c r="A276" s="40"/>
      <c r="B276" s="489" t="s">
        <v>388</v>
      </c>
      <c r="C276" s="490">
        <v>2</v>
      </c>
      <c r="D276" s="491">
        <v>0</v>
      </c>
      <c r="E276" s="491">
        <v>0</v>
      </c>
      <c r="F276" s="492">
        <v>5</v>
      </c>
      <c r="G276" s="492">
        <v>4</v>
      </c>
      <c r="H276"/>
      <c r="I276"/>
      <c r="J276"/>
      <c r="K276"/>
      <c r="L276"/>
      <c r="M276"/>
    </row>
    <row r="277" spans="1:13" s="69" customFormat="1" ht="15" customHeight="1">
      <c r="A277" s="40"/>
      <c r="B277" s="486" t="s">
        <v>389</v>
      </c>
      <c r="C277" s="487">
        <v>205</v>
      </c>
      <c r="D277" s="487" t="s">
        <v>80</v>
      </c>
      <c r="E277" s="487" t="s">
        <v>80</v>
      </c>
      <c r="F277" s="786">
        <v>169</v>
      </c>
      <c r="G277" s="488">
        <v>188</v>
      </c>
      <c r="H277"/>
      <c r="I277"/>
      <c r="J277"/>
      <c r="K277"/>
      <c r="L277"/>
      <c r="M277"/>
    </row>
    <row r="278" spans="1:13" s="69" customFormat="1" ht="15" customHeight="1">
      <c r="A278" s="40"/>
      <c r="B278" s="457" t="s">
        <v>390</v>
      </c>
      <c r="C278" s="487">
        <v>81</v>
      </c>
      <c r="D278" s="487">
        <v>18</v>
      </c>
      <c r="E278" s="487">
        <v>15</v>
      </c>
      <c r="F278" s="786">
        <v>94</v>
      </c>
      <c r="G278" s="493">
        <v>72</v>
      </c>
      <c r="H278"/>
      <c r="I278"/>
      <c r="J278"/>
      <c r="K278"/>
      <c r="L278"/>
      <c r="M278"/>
    </row>
    <row r="279" spans="1:13" s="69" customFormat="1" ht="15" customHeight="1">
      <c r="A279" s="40"/>
      <c r="B279" s="1125" t="s">
        <v>391</v>
      </c>
      <c r="C279" s="1125"/>
      <c r="D279" s="1125"/>
      <c r="E279" s="1125"/>
      <c r="F279" s="1125"/>
      <c r="G279" s="1125"/>
      <c r="H279"/>
      <c r="I279"/>
      <c r="J279"/>
      <c r="K279"/>
      <c r="L279"/>
      <c r="M279"/>
    </row>
    <row r="280" spans="1:13" s="70" customFormat="1" ht="20.25" customHeight="1">
      <c r="A280" s="40"/>
      <c r="B280" s="1125" t="s">
        <v>1485</v>
      </c>
      <c r="C280" s="1125"/>
      <c r="D280" s="1125"/>
      <c r="E280" s="1125"/>
      <c r="F280" s="1125"/>
      <c r="G280" s="1125"/>
      <c r="H280"/>
      <c r="I280"/>
      <c r="J280"/>
      <c r="K280"/>
      <c r="L280"/>
      <c r="M280"/>
    </row>
    <row r="281" spans="1:13" s="70" customFormat="1">
      <c r="A281" s="40"/>
      <c r="B281" s="1125" t="s">
        <v>1486</v>
      </c>
      <c r="C281" s="1125"/>
      <c r="D281" s="1125"/>
      <c r="E281" s="1125"/>
      <c r="F281" s="1125"/>
      <c r="G281" s="1125"/>
      <c r="H281" s="1122"/>
      <c r="I281" s="1122"/>
    </row>
    <row r="282" spans="1:13" s="70" customFormat="1">
      <c r="A282" s="40"/>
      <c r="B282" s="1125" t="s">
        <v>1487</v>
      </c>
      <c r="C282" s="1125"/>
      <c r="D282" s="1125"/>
      <c r="E282" s="1125"/>
      <c r="F282" s="1125"/>
      <c r="G282" s="1125"/>
      <c r="H282" s="1122"/>
      <c r="I282" s="1122"/>
    </row>
    <row r="283" spans="1:13" ht="18" customHeight="1">
      <c r="B283" s="188"/>
      <c r="C283" s="188"/>
      <c r="D283" s="188"/>
      <c r="E283" s="188"/>
      <c r="F283" s="188"/>
      <c r="G283" s="188"/>
      <c r="H283" s="188"/>
      <c r="I283" s="188"/>
    </row>
    <row r="284" spans="1:13" ht="18" customHeight="1">
      <c r="B284" s="188"/>
      <c r="C284" s="188"/>
      <c r="D284" s="188"/>
      <c r="E284" s="188"/>
    </row>
    <row r="285" spans="1:13" s="26" customFormat="1" ht="18" customHeight="1">
      <c r="A285" s="40"/>
      <c r="B285" s="47" t="s">
        <v>392</v>
      </c>
      <c r="C285" s="47">
        <v>2024</v>
      </c>
      <c r="D285" s="47">
        <v>2023</v>
      </c>
      <c r="E285" s="47">
        <v>2022</v>
      </c>
      <c r="F285"/>
      <c r="G285"/>
      <c r="H285"/>
      <c r="I285"/>
      <c r="J285"/>
      <c r="K285"/>
    </row>
    <row r="286" spans="1:13" s="69" customFormat="1" ht="15" customHeight="1">
      <c r="A286" s="40"/>
      <c r="B286" s="450" t="s">
        <v>393</v>
      </c>
      <c r="C286" s="494">
        <v>1278</v>
      </c>
      <c r="D286" s="495">
        <v>1524</v>
      </c>
      <c r="E286" s="495">
        <v>1176</v>
      </c>
      <c r="F286"/>
      <c r="G286"/>
      <c r="H286"/>
      <c r="I286"/>
      <c r="J286"/>
      <c r="K286"/>
    </row>
    <row r="287" spans="1:13" s="69" customFormat="1" ht="15" customHeight="1">
      <c r="A287" s="40"/>
      <c r="B287" s="497" t="s">
        <v>1771</v>
      </c>
      <c r="C287" s="801">
        <v>999</v>
      </c>
      <c r="D287" s="951">
        <v>1097</v>
      </c>
      <c r="E287" s="952">
        <v>1026</v>
      </c>
      <c r="F287"/>
      <c r="G287"/>
      <c r="H287"/>
      <c r="I287"/>
      <c r="J287"/>
      <c r="K287"/>
    </row>
    <row r="288" spans="1:13" s="69" customFormat="1" ht="15" customHeight="1">
      <c r="A288" s="40"/>
      <c r="B288" s="496" t="s">
        <v>1773</v>
      </c>
      <c r="C288" s="802">
        <v>84</v>
      </c>
      <c r="D288" s="951">
        <v>67</v>
      </c>
      <c r="E288" s="495">
        <v>92</v>
      </c>
      <c r="F288"/>
      <c r="G288"/>
      <c r="H288"/>
      <c r="I288"/>
      <c r="J288"/>
      <c r="K288"/>
    </row>
    <row r="289" spans="1:19" s="69" customFormat="1" ht="15" customHeight="1">
      <c r="A289" s="40"/>
      <c r="B289" s="496" t="s">
        <v>1774</v>
      </c>
      <c r="C289" s="802">
        <v>76</v>
      </c>
      <c r="D289" s="951">
        <v>59</v>
      </c>
      <c r="E289" s="495">
        <v>66</v>
      </c>
      <c r="F289"/>
      <c r="G289"/>
      <c r="H289"/>
      <c r="I289"/>
      <c r="J289"/>
      <c r="K289"/>
    </row>
    <row r="290" spans="1:19" s="69" customFormat="1" ht="15" customHeight="1">
      <c r="A290" s="40"/>
      <c r="B290" s="1122" t="s">
        <v>394</v>
      </c>
      <c r="C290" s="1122"/>
      <c r="D290" s="1122"/>
      <c r="E290" s="1122"/>
      <c r="G290"/>
      <c r="H290"/>
      <c r="I290"/>
      <c r="J290"/>
      <c r="K290"/>
    </row>
    <row r="291" spans="1:19" s="69" customFormat="1" ht="15" customHeight="1">
      <c r="A291" s="40"/>
      <c r="B291" s="1122" t="s">
        <v>395</v>
      </c>
      <c r="C291" s="1122"/>
      <c r="D291" s="1122"/>
      <c r="E291" s="1122"/>
      <c r="G291"/>
      <c r="H291"/>
      <c r="I291"/>
      <c r="J291"/>
      <c r="K291"/>
    </row>
    <row r="292" spans="1:19" s="69" customFormat="1" ht="15" customHeight="1">
      <c r="A292" s="40"/>
      <c r="B292" s="1122" t="s">
        <v>1776</v>
      </c>
      <c r="C292" s="1122"/>
      <c r="D292" s="1122"/>
      <c r="E292" s="1122"/>
      <c r="F292"/>
      <c r="G292"/>
      <c r="H292"/>
      <c r="I292"/>
      <c r="J292"/>
      <c r="K292"/>
    </row>
    <row r="293" spans="1:19" s="69" customFormat="1" ht="15" customHeight="1">
      <c r="A293" s="40"/>
      <c r="B293" s="1122" t="s">
        <v>1777</v>
      </c>
      <c r="C293" s="1122"/>
      <c r="D293" s="1122"/>
      <c r="E293" s="1122"/>
      <c r="F293"/>
      <c r="G293"/>
      <c r="H293"/>
      <c r="I293"/>
      <c r="J293"/>
      <c r="K293"/>
    </row>
    <row r="294" spans="1:19" ht="13.5" customHeight="1">
      <c r="B294" s="1122"/>
      <c r="C294" s="1122"/>
      <c r="D294" s="1122"/>
      <c r="E294" s="1122"/>
    </row>
    <row r="296" spans="1:19" s="155" customFormat="1" ht="16.5" customHeight="1">
      <c r="A296" s="40"/>
      <c r="B296" s="43" t="s">
        <v>396</v>
      </c>
      <c r="C296" s="164"/>
      <c r="D296" s="164"/>
      <c r="E296" s="164"/>
      <c r="F296" s="168"/>
      <c r="G296" s="168"/>
      <c r="H296" s="168"/>
      <c r="I296" s="168"/>
      <c r="J296" s="168"/>
      <c r="K296" s="168"/>
    </row>
    <row r="297" spans="1:19">
      <c r="B297" s="165"/>
      <c r="C297" s="165"/>
      <c r="D297" s="165"/>
      <c r="E297" s="165"/>
      <c r="F297" s="146"/>
      <c r="G297" s="146"/>
      <c r="H297" s="146"/>
      <c r="I297" s="146"/>
      <c r="J297" s="146"/>
      <c r="K297" s="146"/>
    </row>
    <row r="298" spans="1:19" s="26" customFormat="1" ht="18" customHeight="1">
      <c r="A298" s="40"/>
      <c r="B298" s="145"/>
      <c r="C298" s="145"/>
      <c r="D298" s="145"/>
      <c r="E298" s="145"/>
      <c r="F298" s="145"/>
      <c r="G298" s="145"/>
      <c r="H298" s="145"/>
      <c r="I298" s="162">
        <v>2024</v>
      </c>
      <c r="J298" s="162">
        <v>2023</v>
      </c>
      <c r="K298" s="162">
        <v>2022</v>
      </c>
      <c r="N298"/>
      <c r="O298"/>
      <c r="P298"/>
      <c r="Q298"/>
      <c r="R298"/>
      <c r="S298"/>
    </row>
    <row r="299" spans="1:19" s="69" customFormat="1" ht="15" customHeight="1">
      <c r="A299" s="40"/>
      <c r="B299" s="457" t="s">
        <v>397</v>
      </c>
      <c r="C299" s="457"/>
      <c r="D299" s="457"/>
      <c r="E299" s="457"/>
      <c r="F299" s="450"/>
      <c r="G299" s="450"/>
      <c r="H299" s="450"/>
      <c r="I299" s="450"/>
      <c r="J299" s="450"/>
      <c r="K299" s="450"/>
      <c r="N299"/>
      <c r="O299"/>
      <c r="P299"/>
      <c r="Q299"/>
      <c r="R299"/>
      <c r="S299"/>
    </row>
    <row r="300" spans="1:19" s="69" customFormat="1" ht="15" customHeight="1">
      <c r="A300" s="40"/>
      <c r="B300" s="498" t="s">
        <v>1591</v>
      </c>
      <c r="C300" s="499"/>
      <c r="D300" s="499"/>
      <c r="E300" s="499"/>
      <c r="F300" s="499"/>
      <c r="G300" s="499"/>
      <c r="H300" s="499"/>
      <c r="I300" s="500" t="s">
        <v>1421</v>
      </c>
      <c r="J300" s="501" t="s">
        <v>398</v>
      </c>
      <c r="K300" s="501" t="s">
        <v>399</v>
      </c>
      <c r="N300"/>
      <c r="O300"/>
      <c r="P300"/>
      <c r="Q300"/>
      <c r="R300"/>
      <c r="S300"/>
    </row>
    <row r="301" spans="1:19" s="69" customFormat="1" ht="15" customHeight="1">
      <c r="A301" s="40"/>
      <c r="B301" s="908" t="s">
        <v>1492</v>
      </c>
      <c r="C301" s="499"/>
      <c r="D301" s="499"/>
      <c r="E301" s="499"/>
      <c r="F301" s="499"/>
      <c r="G301" s="499"/>
      <c r="H301" s="499"/>
      <c r="I301" s="905">
        <v>8.0074970000000008</v>
      </c>
      <c r="J301" s="906">
        <v>7.7050369999999999</v>
      </c>
      <c r="K301" s="906">
        <v>7.2831489999999999</v>
      </c>
      <c r="N301"/>
      <c r="O301"/>
      <c r="P301"/>
      <c r="Q301"/>
      <c r="R301"/>
      <c r="S301"/>
    </row>
    <row r="302" spans="1:19" s="69" customFormat="1" ht="15" customHeight="1">
      <c r="A302" s="40"/>
      <c r="B302" s="908" t="s">
        <v>1490</v>
      </c>
      <c r="C302" s="499"/>
      <c r="D302" s="499"/>
      <c r="E302" s="499"/>
      <c r="F302" s="499"/>
      <c r="G302" s="499"/>
      <c r="H302" s="499"/>
      <c r="I302" s="905">
        <v>0.126522</v>
      </c>
      <c r="J302" s="906">
        <v>0.119271</v>
      </c>
      <c r="K302" s="906">
        <v>0.11</v>
      </c>
      <c r="N302"/>
      <c r="O302"/>
      <c r="P302"/>
      <c r="Q302"/>
      <c r="R302"/>
      <c r="S302"/>
    </row>
    <row r="303" spans="1:19" s="69" customFormat="1" ht="14.25" customHeight="1">
      <c r="A303" s="40"/>
      <c r="B303" s="498" t="s">
        <v>1592</v>
      </c>
      <c r="C303" s="498"/>
      <c r="D303" s="498"/>
      <c r="E303" s="498"/>
      <c r="F303" s="498"/>
      <c r="G303" s="498"/>
      <c r="H303" s="498"/>
      <c r="I303" s="500" t="s">
        <v>1422</v>
      </c>
      <c r="J303" s="501" t="s">
        <v>1488</v>
      </c>
      <c r="K303" s="501" t="s">
        <v>1489</v>
      </c>
      <c r="N303"/>
      <c r="O303"/>
      <c r="P303"/>
      <c r="Q303"/>
      <c r="R303"/>
      <c r="S303"/>
    </row>
    <row r="304" spans="1:19" ht="14.25" customHeight="1">
      <c r="B304" s="1122" t="s">
        <v>1642</v>
      </c>
      <c r="C304" s="1122"/>
      <c r="D304" s="1122"/>
      <c r="E304" s="1122"/>
      <c r="F304" s="907"/>
      <c r="G304" s="907"/>
      <c r="H304" s="907"/>
      <c r="I304" s="907"/>
      <c r="J304" s="907"/>
      <c r="K304" s="907"/>
      <c r="L304" s="69"/>
      <c r="M304" s="69"/>
    </row>
    <row r="305" spans="1:19" ht="14.25" customHeight="1">
      <c r="B305" s="237"/>
      <c r="C305" s="237"/>
      <c r="D305" s="237"/>
      <c r="E305" s="237"/>
      <c r="F305" s="330"/>
      <c r="G305" s="330"/>
      <c r="H305" s="330"/>
      <c r="I305" s="330"/>
      <c r="J305" s="330"/>
      <c r="K305" s="330"/>
      <c r="L305" s="69"/>
      <c r="M305" s="69"/>
    </row>
    <row r="307" spans="1:19" s="155" customFormat="1" ht="16.5" customHeight="1">
      <c r="A307" s="40"/>
      <c r="B307" s="43" t="s">
        <v>400</v>
      </c>
      <c r="C307" s="164"/>
      <c r="D307" s="164"/>
      <c r="E307" s="164"/>
      <c r="F307" s="168"/>
      <c r="G307" s="168"/>
      <c r="H307" s="168"/>
      <c r="I307" s="168"/>
      <c r="J307" s="168"/>
    </row>
    <row r="308" spans="1:19">
      <c r="B308" s="146"/>
      <c r="C308" s="146"/>
      <c r="D308" s="146"/>
      <c r="E308" s="146"/>
      <c r="F308" s="146"/>
      <c r="G308" s="146"/>
      <c r="H308" s="146"/>
      <c r="I308" s="146"/>
      <c r="J308" s="146"/>
    </row>
    <row r="309" spans="1:19" s="26" customFormat="1" ht="18" customHeight="1">
      <c r="A309" s="40"/>
      <c r="B309" s="145"/>
      <c r="C309" s="162">
        <v>2024</v>
      </c>
      <c r="D309" s="162">
        <v>2023</v>
      </c>
      <c r="E309" s="162">
        <v>2022</v>
      </c>
      <c r="F309" s="473"/>
      <c r="G309" s="473"/>
      <c r="H309" s="473"/>
      <c r="I309" s="146"/>
      <c r="J309" s="146"/>
      <c r="N309"/>
      <c r="O309"/>
      <c r="P309"/>
      <c r="Q309"/>
      <c r="R309"/>
      <c r="S309"/>
    </row>
    <row r="310" spans="1:19" s="69" customFormat="1" ht="15" customHeight="1">
      <c r="A310" s="40"/>
      <c r="B310" s="909" t="s">
        <v>401</v>
      </c>
      <c r="C310" s="450"/>
      <c r="D310" s="450"/>
      <c r="E310" s="450"/>
      <c r="F310" s="473"/>
      <c r="G310" s="473"/>
      <c r="H310" s="473"/>
      <c r="I310" s="146"/>
      <c r="J310" s="146"/>
      <c r="N310"/>
      <c r="O310"/>
      <c r="P310"/>
      <c r="Q310"/>
      <c r="R310"/>
      <c r="S310"/>
    </row>
    <row r="311" spans="1:19" s="69" customFormat="1" ht="15" customHeight="1">
      <c r="A311" s="40"/>
      <c r="B311" s="991" t="s">
        <v>327</v>
      </c>
      <c r="C311" s="184">
        <v>89</v>
      </c>
      <c r="D311" s="69">
        <v>90</v>
      </c>
      <c r="E311" s="69">
        <v>91</v>
      </c>
      <c r="F311" s="473"/>
      <c r="G311" s="473"/>
      <c r="H311" s="473"/>
      <c r="I311" s="146"/>
      <c r="J311" s="146"/>
      <c r="N311"/>
      <c r="O311"/>
      <c r="P311"/>
      <c r="Q311"/>
      <c r="R311"/>
      <c r="S311"/>
    </row>
    <row r="312" spans="1:19" s="69" customFormat="1" ht="15" customHeight="1">
      <c r="A312" s="40"/>
      <c r="B312" s="992" t="s">
        <v>195</v>
      </c>
      <c r="C312" s="490">
        <v>100</v>
      </c>
      <c r="D312" s="492">
        <v>100</v>
      </c>
      <c r="E312" s="492">
        <v>100</v>
      </c>
      <c r="F312" s="473"/>
      <c r="G312" s="473"/>
      <c r="H312" s="473"/>
      <c r="I312" s="146"/>
      <c r="J312" s="146"/>
      <c r="N312"/>
      <c r="O312"/>
      <c r="P312"/>
      <c r="Q312"/>
      <c r="R312"/>
      <c r="S312"/>
    </row>
    <row r="313" spans="1:19" s="69" customFormat="1" ht="15" customHeight="1">
      <c r="A313" s="40"/>
      <c r="B313" s="991" t="s">
        <v>191</v>
      </c>
      <c r="C313" s="184">
        <v>30</v>
      </c>
      <c r="D313" s="69">
        <v>30</v>
      </c>
      <c r="E313" s="69">
        <v>32</v>
      </c>
      <c r="F313"/>
      <c r="G313"/>
      <c r="H313"/>
      <c r="I313" s="473"/>
      <c r="J313" s="473"/>
      <c r="N313"/>
      <c r="O313"/>
      <c r="P313"/>
      <c r="Q313"/>
      <c r="R313"/>
      <c r="S313"/>
    </row>
    <row r="314" spans="1:19" s="69" customFormat="1" ht="15" customHeight="1">
      <c r="A314" s="40"/>
      <c r="B314" s="992" t="s">
        <v>402</v>
      </c>
      <c r="C314" s="490">
        <v>100</v>
      </c>
      <c r="D314" s="492">
        <v>100</v>
      </c>
      <c r="E314" s="492">
        <v>100</v>
      </c>
      <c r="F314" s="473"/>
      <c r="G314" s="473"/>
      <c r="H314" s="473"/>
      <c r="I314" s="473"/>
      <c r="J314" s="473"/>
      <c r="N314"/>
      <c r="O314"/>
      <c r="P314"/>
      <c r="Q314"/>
      <c r="R314"/>
      <c r="S314"/>
    </row>
    <row r="315" spans="1:19" s="69" customFormat="1" ht="15" customHeight="1">
      <c r="A315" s="40"/>
      <c r="B315" s="992" t="s">
        <v>403</v>
      </c>
      <c r="C315" s="490">
        <v>100</v>
      </c>
      <c r="D315" s="492">
        <v>100</v>
      </c>
      <c r="E315" s="492">
        <v>100</v>
      </c>
      <c r="F315" s="473"/>
      <c r="G315" s="473"/>
      <c r="H315" s="473"/>
      <c r="I315" s="473"/>
      <c r="J315" s="473"/>
      <c r="N315"/>
      <c r="O315"/>
      <c r="P315"/>
      <c r="Q315"/>
      <c r="R315"/>
      <c r="S315"/>
    </row>
    <row r="316" spans="1:19">
      <c r="C316" s="190"/>
    </row>
  </sheetData>
  <sheetProtection algorithmName="SHA-512" hashValue="V/YSAZmelSIgV1HSkYJKd9UOqURhW/DelXcIxU8MZYMSCUaEqEuwubrfB+6d5wNQg41P85KZYedHBBviwrwhRA==" saltValue="i0zu/U9jbrRm2SaFEMDVKA==" spinCount="100000" sheet="1" objects="1" scenarios="1"/>
  <mergeCells count="60">
    <mergeCell ref="B15:B16"/>
    <mergeCell ref="B69:B70"/>
    <mergeCell ref="B163:B164"/>
    <mergeCell ref="B187:B188"/>
    <mergeCell ref="B282:G282"/>
    <mergeCell ref="F69:H69"/>
    <mergeCell ref="B113:B114"/>
    <mergeCell ref="B111:H111"/>
    <mergeCell ref="F113:H113"/>
    <mergeCell ref="B229:C229"/>
    <mergeCell ref="B161:E161"/>
    <mergeCell ref="C93:D93"/>
    <mergeCell ref="C94:C95"/>
    <mergeCell ref="C113:E113"/>
    <mergeCell ref="C69:E69"/>
    <mergeCell ref="B236:C236"/>
    <mergeCell ref="H282:I282"/>
    <mergeCell ref="B291:E291"/>
    <mergeCell ref="B292:E292"/>
    <mergeCell ref="B293:E293"/>
    <mergeCell ref="B290:E290"/>
    <mergeCell ref="X107:X108"/>
    <mergeCell ref="Y107:Y108"/>
    <mergeCell ref="Q107:Q108"/>
    <mergeCell ref="R107:R108"/>
    <mergeCell ref="S107:S108"/>
    <mergeCell ref="T107:T108"/>
    <mergeCell ref="U107:U108"/>
    <mergeCell ref="V107:V108"/>
    <mergeCell ref="W107:W108"/>
    <mergeCell ref="K15:M15"/>
    <mergeCell ref="G163:J163"/>
    <mergeCell ref="K163:N163"/>
    <mergeCell ref="I113:K113"/>
    <mergeCell ref="B109:H109"/>
    <mergeCell ref="B93:B95"/>
    <mergeCell ref="E93:F93"/>
    <mergeCell ref="G93:H93"/>
    <mergeCell ref="E94:E95"/>
    <mergeCell ref="G94:G95"/>
    <mergeCell ref="H15:J15"/>
    <mergeCell ref="B112:E112"/>
    <mergeCell ref="E15:G15"/>
    <mergeCell ref="B110:H110"/>
    <mergeCell ref="B58:B59"/>
    <mergeCell ref="C163:F163"/>
    <mergeCell ref="H281:I281"/>
    <mergeCell ref="B256:B257"/>
    <mergeCell ref="E256:F256"/>
    <mergeCell ref="G256:H256"/>
    <mergeCell ref="B281:G281"/>
    <mergeCell ref="B280:G280"/>
    <mergeCell ref="B279:G279"/>
    <mergeCell ref="C256:D256"/>
    <mergeCell ref="C264:E264"/>
    <mergeCell ref="B253:E253"/>
    <mergeCell ref="B250:C250"/>
    <mergeCell ref="B259:E259"/>
    <mergeCell ref="B294:E294"/>
    <mergeCell ref="B304:E304"/>
  </mergeCells>
  <phoneticPr fontId="19" type="noConversion"/>
  <hyperlinks>
    <hyperlink ref="B200" location="'GLOSSARY'!B9" display="1. Refer to this link in the 'Glossary' for the definition of absenteeism." xr:uid="{A435E933-8078-49FB-8234-BF4D20D73473}"/>
    <hyperlink ref="B139" location="GLOSSARY!B76" display="1. Refer to this link in the 'Glossary' for the definition of OHI." xr:uid="{BDB1228D-E2C1-4361-A968-9CE16D75FFAB}"/>
    <hyperlink ref="B55" location="GLOSSARY!B54" display="1. Refer to this link in the 'Glossary' for the definition of full-time equivalent." xr:uid="{6040D856-AC37-4247-AD8C-EFEFBDB1F22D}"/>
    <hyperlink ref="B110" location="GLOSSARY!B70" display="2. Refer to this link in the 'Glossary' for the definition of new starter retention" xr:uid="{761C6016-0B2F-4741-909F-3C17BDDB1738}"/>
    <hyperlink ref="B130" location="GLOSSARY!B40" display="2. Refer to this link in the 'Glossary' for the definition of employee involuntary attrition." xr:uid="{F659EAEC-913C-40C8-84D2-28BB8C4CA2A6}"/>
    <hyperlink ref="B131:B132" location="GLOSSARY!B70" display="2. Refer to this link in the 'Glossary' for the definition of new starter retention" xr:uid="{198BF9F8-9D44-4DDA-88D1-52D746FFECCC}"/>
    <hyperlink ref="B131" location="GLOSSARY!B42" display="3. Refer to this link in the 'Glossary' for the definition of employee voluntary attrition." xr:uid="{9E6D77DB-1C51-40A2-8AAC-A87FB43152A2}"/>
    <hyperlink ref="B132" location="GLOSSARY!B41" display="4. Refer to this link in the 'Glossary' for the definition of employee total attrition." xr:uid="{5CA3EB2F-07AE-4FFD-B91D-34E7B0985E2F}"/>
    <hyperlink ref="B151:B152" location="GLOSSARY!B38" display="2. Refer to this link in the 'Glossary' for the definition of employee involuntary attrition." xr:uid="{1F87F3E1-48EB-418F-BC4C-422A2E3BC9F9}"/>
    <hyperlink ref="B151" location="GLOSSARY!B55" display="2. Refer to this link in the 'Glossary' for the definition of gender diversity - Executive team." xr:uid="{C60317C1-8E81-4228-99D3-B9E0B7D94432}"/>
    <hyperlink ref="B152" location="GLOSSARY!B56" display="3. Refer to this link in the 'Glossary' for the definition of gender diversity - Senior leadership." xr:uid="{1B9BF455-E4B4-4617-99A3-5F95607010DF}"/>
    <hyperlink ref="B176" location="GLOSSARY!B81" display="1. Refer to this link in the 'Glossary' for the definition of percentage of basic salary." xr:uid="{9BC8BE74-6D96-47E0-8973-46DC5F498284}"/>
    <hyperlink ref="B290:E290" location="'GLOSSARY'!B11" display="1. Refer to this link in the 'Glossary' for the definition of alleged code of conduct breaches." xr:uid="{96B40F17-EDB3-4168-98FE-F1FF46BCC397}"/>
    <hyperlink ref="B291:E293" location="GLOSSARY!B23" display="2. Refer to this link in the 'Glossary' for the definition of code of conduct training - compliance rate." xr:uid="{E479A008-7CE9-4B29-8AF9-8C8CA9DC517D}"/>
    <hyperlink ref="B291:E291" location="GLOSSARY!B103" display="2. Refer to this link in the 'Glossary' for the definition of substantiated code of conduct breaches." xr:uid="{B4CF2972-623B-4B4B-952E-4E824470BA2F}"/>
    <hyperlink ref="B292:E292" location="GLOSSARY!B105" display="3. Refer to this link in the 'Glossary' for the definition of termination of code of conduct breaches. " xr:uid="{7DD3C836-47C1-462B-A767-5A74FD25F710}"/>
    <hyperlink ref="B293:E293" location="GLOSSARY!B91" display="4. Refer to this link in the 'Glossary' for the definition of resignation of code of conduct breaches. " xr:uid="{0569E1B6-0264-445D-88F4-E418B3C88684}"/>
    <hyperlink ref="B279" location="GLOSSARY!B128" display="1. Refer to this link in the 'Glossary' for the definition of whistleblower reporting." xr:uid="{32703B58-5F7B-42B6-A5DC-3228B2DC5D29}"/>
    <hyperlink ref="B47" location="GLOSSARY!B58" display="1. Refer to this link in the 'Glossary' for the definition of headcount." xr:uid="{6D8A6D6B-697A-4188-9FB9-50782B1CBF63}"/>
    <hyperlink ref="B209" location="GLOSSARY!B64" display="1. Refer to this link in the 'Glossary' for the definition of Lost Time Injury Frequency Rate." xr:uid="{C54C1E22-762C-4663-95C3-560044F01FD2}"/>
    <hyperlink ref="B48" location="GLOSSARY!B44" display="2. Refer to this link in the 'Glossary' for the definition of employment types." xr:uid="{A5E7C34B-97BD-461B-8F17-EC2A43C8AC66}"/>
    <hyperlink ref="B110:H110" location="GLOSSARY!B69" display="2. Refer to this link in the 'Glossary' for the definition of new starter." xr:uid="{0F167F3D-08A8-4A57-BC45-652C9515DF46}"/>
    <hyperlink ref="B195" location="GLOSSARY!B80" display="1. Refer to this link in the 'Glossary' for the definitions related to parental leave." xr:uid="{3850F31F-62C6-4B94-B973-74314B2D7CC0}"/>
    <hyperlink ref="B210" location="GLOSSARY!B111" display="2. Refer to this link in the 'Glossary' for the definition of Total Recordable Injury Frequency Rate." xr:uid="{2970CAED-224C-4B40-87D3-3329C6F0FD09}"/>
    <hyperlink ref="B279:G279" location="GLOSSARY!B128" display="1. Refer to this link in the 'Glossary' for the definition of whistleblower reporting." xr:uid="{B3754962-C7F3-4B4E-9592-03F1ACBBFFAB}"/>
    <hyperlink ref="B248:B253" location="'GLOSSARY'!B19" display="2. Refer to this link in the 'Glossary' for the definition of code of conduct training - compliance rate." xr:uid="{562DC47D-B13A-44A7-AE45-E5BF5176414F}"/>
    <hyperlink ref="B247" location="GLOSSARY!B75" display="1. Refer to this link in the 'Glossary' for the definition of occupational health and safety training - compliance rate." xr:uid="{05CC58F9-5060-4A0F-8D81-9F3EB2BD0CB9}"/>
    <hyperlink ref="B249" location="GLOSSARY!B93" display="3. Refer to this link in the 'Glossary' for the definition of SBS cultural learning - compliance rate." xr:uid="{9021B80E-1E14-4493-8A67-5AD3AC7C669F}"/>
    <hyperlink ref="B250" location="GLOSSARY!B37" display="4. Refer to this link in the 'Glossary' for the definition of data privacy management training - compliance rate." xr:uid="{8095E7A4-7B98-4D9E-8C54-BCCB87DEA7E6}"/>
    <hyperlink ref="B251" location="GLOSSARY!B34" display="5. Refer to this link in the 'Glossary' for the definition of cybersecurity training - compliance rate." xr:uid="{8BF73B83-4E18-4068-B7F4-99505DDDADA3}"/>
    <hyperlink ref="B252" location="GLOSSARY!B92" display="6. Refer to this link in the 'Glossary' for the definition of risk management training - compliance rate." xr:uid="{01A9F0D6-6B30-4C00-A88F-397C76BF7AE6}"/>
    <hyperlink ref="B253" location="GLOSSARY!B113" display="7. Refer to this link in the 'Glossary' for the definition of bribery and corruption training - completion rate." xr:uid="{6FAC5FF0-8A19-4B7E-8917-C15DE4DF97CB}"/>
    <hyperlink ref="B259" location="GLOSSARY!B43" display="1. Refer to this link in the 'Glossary' for the definition of employees receiving regular performance and career development reviews." xr:uid="{CB4E1A24-D7ED-4424-B190-33752C7E69B0}"/>
    <hyperlink ref="B72" location="GLOSSARY!B24" display="1. Refer to this link in the 'Glossary' for the definition of contractor." xr:uid="{46E72CBA-21EC-4468-AFD0-98FF8E669DCD}"/>
    <hyperlink ref="B229" location="GLOSSARY!B13" display="1. Refer to this link in the 'Glossary' for the definition of average hours of training per employee by headcount." xr:uid="{F8B7733A-9503-4447-8C5F-946306B466EB}"/>
    <hyperlink ref="B150" location="GLOSSARY!B57" display="1. Refer to this link in the 'Glossary' for the definition of gender diversity - Westpac Board." xr:uid="{D74BC368-D3BD-4BC4-B9B1-9652838BA86A}"/>
    <hyperlink ref="B253:E253" location="GLOSSARY!B15" display="7. Refer to this link in the 'Glossary' for the definition of bribery and corruption training - compliance rate. FY23 and FY22 numbers are based on employee completion rate of Anti-Bribery and Corruption (ABC) training (i.e. employees who enrolled and completed training within the reporting period)." xr:uid="{033C78B1-56E0-4A09-8E29-6123FD311EF6}"/>
    <hyperlink ref="B157" location="GLOSSARY!B82" display="1. Refer to this link in the &quot;Glossary&quot; for the definition of culturally diverse" xr:uid="{02694441-1A4E-41E2-8C9B-1FF8262A20B6}"/>
    <hyperlink ref="B236" location="GLOSSARY!B13" display="1. Refer to this link in the 'Glossary' for the definition of average hours of training per employee by headcount." xr:uid="{C0E86503-8386-4F9A-AEBD-B0F4EFE00569}"/>
    <hyperlink ref="B236:C236" location="GLOSSARY!B130" display="1. Refer to this link in the 'Glossary' for the definition of average spend on training per employee by headcount." xr:uid="{DC78EFE7-FE7F-4086-89A8-1AEB1113ACFC}"/>
    <hyperlink ref="B304:E304" location="GLOSSARY!B131" display="3. Refer to this link in the 'Glossary' for the definition of total CEO compensation. " xr:uid="{02624BC3-5D32-4BA2-BE43-08C9B1E27039}"/>
  </hyperlinks>
  <pageMargins left="0.25" right="0.25" top="0.75" bottom="0.75" header="0.3" footer="0.3"/>
  <pageSetup paperSize="9" scale="48" fitToHeight="5" orientation="landscape" r:id="rId1"/>
  <rowBreaks count="4" manualBreakCount="4">
    <brk id="65" max="13" man="1"/>
    <brk id="133" max="13" man="1"/>
    <brk id="195" max="13" man="1"/>
    <brk id="254" max="13" man="1"/>
  </rowBreaks>
  <drawing r:id="rId2"/>
  <extLst>
    <ext xmlns:x14="http://schemas.microsoft.com/office/spreadsheetml/2009/9/main" uri="{78C0D931-6437-407d-A8EE-F0AAD7539E65}">
      <x14:conditionalFormattings>
        <x14:conditionalFormatting xmlns:xm="http://schemas.microsoft.com/office/excel/2006/main">
          <x14:cfRule type="expression" priority="1" id="{F39E5834-3A4E-4C00-AACF-7B031650829F}">
            <xm:f>#REF!=COVER!$B$42</xm:f>
            <x14:dxf>
              <fill>
                <patternFill>
                  <bgColor rgb="FFFFFF00"/>
                </patternFill>
              </fill>
            </x14:dxf>
          </x14:cfRule>
          <xm:sqref>A1:A1048576</xm:sqref>
        </x14:conditionalFormatting>
        <x14:conditionalFormatting xmlns:xm="http://schemas.microsoft.com/office/excel/2006/main">
          <x14:cfRule type="expression" priority="2" id="{D0D6B381-8289-4009-84DE-39B1D62DF9F7}">
            <xm:f>#REF!=COVER!$B$42</xm:f>
            <x14:dxf>
              <fill>
                <patternFill>
                  <bgColor rgb="FFFFFF00"/>
                </patternFill>
              </fill>
            </x14:dxf>
          </x14:cfRule>
          <xm:sqref>B1:XFD15 C16:XFD16 B17:XFD59 B60:B63 F60:XFD63 B64:XFD68 B69:C69 F69 I69:XFD71 C70:H70 B71:H71 B72:XFD163 C164:XFD164 B165:XFD187 C188:XFD188 B189:XFD228 B229 D229:XFD229 B230:XFD235 B236 D236:XFD236 B237:XFD249 B250 D250:XFD250 B251:XFD252 B253 F253:XFD253 B254:XFD258 B259:B260 F259:XFD260 B261:XFD279 B280:B282 H280:XFD282 B283:XFD297 B298:K305 N298:XFD305 B306:XFD307 K308:XFD308 B308:J315 N309:XFD315 B316:XFD1048576</xm:sqref>
        </x14:conditionalFormatting>
      </x14:conditionalFormatting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4"/>
  </sheetPr>
  <dimension ref="A5:AB172"/>
  <sheetViews>
    <sheetView showGridLines="0" zoomScale="85" zoomScaleNormal="85" zoomScaleSheetLayoutView="100" zoomScalePageLayoutView="80" workbookViewId="0"/>
  </sheetViews>
  <sheetFormatPr defaultColWidth="8.625" defaultRowHeight="14.25"/>
  <cols>
    <col min="1" max="1" width="5.25" style="40" customWidth="1"/>
    <col min="2" max="2" width="64" style="76" customWidth="1"/>
    <col min="3" max="6" width="14.75" style="76" customWidth="1"/>
    <col min="7" max="7" width="18" style="76" customWidth="1"/>
    <col min="8" max="8" width="17" style="76" customWidth="1"/>
    <col min="9" max="11" width="14.75" style="76" customWidth="1"/>
    <col min="12" max="12" width="9.625" style="76" customWidth="1"/>
    <col min="13" max="13" width="12" style="76" customWidth="1"/>
    <col min="14" max="14" width="14.625" style="76" customWidth="1"/>
    <col min="15" max="16384" width="8.625" style="76"/>
  </cols>
  <sheetData>
    <row r="5" spans="1:14" s="71" customFormat="1" ht="21" customHeight="1">
      <c r="A5" s="41"/>
      <c r="B5" s="72" t="s">
        <v>11</v>
      </c>
      <c r="G5" s="76"/>
    </row>
    <row r="6" spans="1:14" ht="20.25">
      <c r="A6" s="41"/>
      <c r="J6" s="5"/>
      <c r="K6" s="5"/>
    </row>
    <row r="7" spans="1:14" ht="20.25">
      <c r="A7" s="41"/>
    </row>
    <row r="8" spans="1:14" ht="20.25">
      <c r="A8" s="41"/>
      <c r="H8"/>
      <c r="I8"/>
      <c r="J8"/>
      <c r="K8"/>
      <c r="L8"/>
    </row>
    <row r="9" spans="1:14" ht="20.25">
      <c r="A9" s="41"/>
      <c r="H9"/>
      <c r="I9"/>
      <c r="J9"/>
      <c r="K9"/>
      <c r="L9"/>
    </row>
    <row r="10" spans="1:14" ht="20.25">
      <c r="A10" s="41"/>
      <c r="H10"/>
      <c r="I10"/>
      <c r="J10"/>
      <c r="K10"/>
      <c r="L10"/>
    </row>
    <row r="11" spans="1:14">
      <c r="F11" s="40"/>
      <c r="H11"/>
      <c r="I11"/>
      <c r="J11"/>
      <c r="K11"/>
      <c r="L11"/>
    </row>
    <row r="12" spans="1:14" ht="20.25">
      <c r="A12" s="41"/>
      <c r="B12" s="73"/>
      <c r="C12" s="74"/>
      <c r="D12" s="75"/>
      <c r="E12" s="75"/>
      <c r="F12" s="75"/>
      <c r="G12" s="75"/>
      <c r="H12"/>
      <c r="I12"/>
      <c r="J12"/>
      <c r="K12"/>
      <c r="L12"/>
      <c r="M12" s="73"/>
      <c r="N12" s="73"/>
    </row>
    <row r="13" spans="1:14" s="80" customFormat="1" ht="28.5" customHeight="1">
      <c r="A13" s="40"/>
      <c r="B13" s="77" t="s">
        <v>404</v>
      </c>
      <c r="C13" s="78" t="s">
        <v>405</v>
      </c>
      <c r="D13" s="78" t="s">
        <v>406</v>
      </c>
      <c r="E13" s="78" t="s">
        <v>407</v>
      </c>
      <c r="F13" s="78" t="s">
        <v>408</v>
      </c>
      <c r="G13" s="78" t="s">
        <v>409</v>
      </c>
      <c r="H13" s="78" t="s">
        <v>1662</v>
      </c>
      <c r="I13"/>
      <c r="J13"/>
      <c r="K13"/>
      <c r="L13"/>
      <c r="M13" s="79"/>
    </row>
    <row r="14" spans="1:14" s="81" customFormat="1" ht="15" customHeight="1">
      <c r="A14" s="40"/>
      <c r="B14" s="502" t="s">
        <v>410</v>
      </c>
      <c r="C14" s="503" t="s">
        <v>411</v>
      </c>
      <c r="D14" s="503" t="s">
        <v>412</v>
      </c>
      <c r="E14" s="504">
        <v>2021</v>
      </c>
      <c r="F14" s="944">
        <v>62360</v>
      </c>
      <c r="G14" s="994">
        <v>-86</v>
      </c>
      <c r="H14" s="994">
        <v>-59</v>
      </c>
      <c r="I14"/>
      <c r="J14"/>
      <c r="K14"/>
      <c r="L14"/>
      <c r="M14" s="73"/>
    </row>
    <row r="15" spans="1:14" s="81" customFormat="1" ht="15" customHeight="1">
      <c r="A15" s="40"/>
      <c r="B15" s="84" t="s">
        <v>413</v>
      </c>
      <c r="C15" s="82" t="s">
        <v>414</v>
      </c>
      <c r="D15" s="82" t="s">
        <v>415</v>
      </c>
      <c r="E15" s="83">
        <v>2021</v>
      </c>
      <c r="F15" s="515">
        <v>97891</v>
      </c>
      <c r="G15" s="995">
        <v>-41</v>
      </c>
      <c r="H15" s="995">
        <v>-6</v>
      </c>
      <c r="I15"/>
      <c r="J15"/>
      <c r="K15"/>
      <c r="L15"/>
      <c r="M15" s="73"/>
    </row>
    <row r="16" spans="1:14" s="81" customFormat="1" ht="15" customHeight="1">
      <c r="A16" s="40"/>
      <c r="B16" s="505" t="s">
        <v>416</v>
      </c>
      <c r="C16" s="506">
        <v>1</v>
      </c>
      <c r="D16" s="503" t="s">
        <v>417</v>
      </c>
      <c r="E16" s="507" t="s">
        <v>80</v>
      </c>
      <c r="F16" s="507" t="s">
        <v>80</v>
      </c>
      <c r="G16" s="994" t="s">
        <v>80</v>
      </c>
      <c r="H16" s="994">
        <v>37</v>
      </c>
      <c r="I16"/>
      <c r="J16"/>
      <c r="K16"/>
      <c r="L16"/>
      <c r="M16" s="73"/>
    </row>
    <row r="17" spans="1:26" s="81" customFormat="1" ht="15" customHeight="1">
      <c r="A17" s="40"/>
      <c r="B17" s="84" t="s">
        <v>418</v>
      </c>
      <c r="C17" s="82" t="s">
        <v>419</v>
      </c>
      <c r="D17" s="82" t="s">
        <v>414</v>
      </c>
      <c r="E17" s="83">
        <v>2020</v>
      </c>
      <c r="F17" s="515">
        <v>357814</v>
      </c>
      <c r="G17" s="995">
        <v>-48</v>
      </c>
      <c r="H17" s="995">
        <v>-9</v>
      </c>
      <c r="I17"/>
      <c r="J17"/>
      <c r="K17"/>
      <c r="L17"/>
      <c r="M17" s="73"/>
    </row>
    <row r="18" spans="1:26" s="81" customFormat="1" ht="16.5" customHeight="1">
      <c r="A18" s="40"/>
      <c r="B18" s="508" t="s">
        <v>420</v>
      </c>
      <c r="C18" s="503" t="s">
        <v>421</v>
      </c>
      <c r="D18" s="503" t="s">
        <v>422</v>
      </c>
      <c r="E18" s="504" t="s">
        <v>80</v>
      </c>
      <c r="F18" s="515">
        <v>70</v>
      </c>
      <c r="G18" s="994">
        <v>10</v>
      </c>
      <c r="H18" s="994">
        <v>-1</v>
      </c>
      <c r="I18"/>
      <c r="J18"/>
      <c r="K18"/>
      <c r="L18"/>
      <c r="M18" s="73"/>
    </row>
    <row r="19" spans="1:26" s="86" customFormat="1" ht="15" customHeight="1">
      <c r="A19" s="40"/>
      <c r="B19" s="1150" t="s">
        <v>423</v>
      </c>
      <c r="C19" s="1150"/>
      <c r="D19" s="1150"/>
      <c r="E19" s="1150"/>
      <c r="F19" s="1150"/>
      <c r="G19" s="1150"/>
      <c r="H19" s="1150"/>
      <c r="I19" s="85"/>
      <c r="J19" s="85"/>
      <c r="L19" s="85"/>
      <c r="M19" s="85"/>
      <c r="N19" s="85"/>
    </row>
    <row r="20" spans="1:26" s="86" customFormat="1" ht="15" customHeight="1">
      <c r="A20" s="40"/>
      <c r="B20" s="1150" t="s">
        <v>1458</v>
      </c>
      <c r="C20" s="1150"/>
      <c r="D20" s="1150"/>
      <c r="E20" s="1150"/>
      <c r="F20" s="1150"/>
      <c r="G20" s="1150"/>
      <c r="H20" s="1150"/>
      <c r="I20" s="85"/>
      <c r="J20" s="85"/>
      <c r="L20" s="85"/>
      <c r="M20" s="85"/>
      <c r="N20" s="85"/>
    </row>
    <row r="21" spans="1:26" s="86" customFormat="1" ht="15" customHeight="1">
      <c r="A21" s="40"/>
      <c r="B21" s="1150" t="s">
        <v>1459</v>
      </c>
      <c r="C21" s="1150"/>
      <c r="D21" s="1150"/>
      <c r="E21" s="1150"/>
      <c r="F21" s="1150"/>
      <c r="G21" s="1150"/>
      <c r="H21" s="1150"/>
      <c r="I21" s="85"/>
      <c r="J21" s="85"/>
      <c r="L21" s="85"/>
      <c r="M21" s="85"/>
      <c r="N21" s="85"/>
    </row>
    <row r="22" spans="1:26" s="86" customFormat="1" ht="15" customHeight="1">
      <c r="A22" s="40"/>
      <c r="B22" s="1150" t="s">
        <v>1460</v>
      </c>
      <c r="C22" s="1150"/>
      <c r="D22" s="1150"/>
      <c r="E22" s="1150"/>
      <c r="F22" s="1150"/>
      <c r="G22" s="1150"/>
      <c r="H22" s="1150"/>
      <c r="I22" s="85"/>
      <c r="J22" s="85"/>
      <c r="L22" s="85"/>
      <c r="M22" s="85"/>
      <c r="N22" s="85"/>
    </row>
    <row r="23" spans="1:26" s="86" customFormat="1" ht="15" customHeight="1">
      <c r="A23" s="40"/>
      <c r="B23" s="1150" t="s">
        <v>1461</v>
      </c>
      <c r="C23" s="1150"/>
      <c r="D23" s="1150"/>
      <c r="E23" s="1150"/>
      <c r="F23" s="1150"/>
      <c r="G23" s="1150"/>
      <c r="H23" s="1150"/>
      <c r="I23" s="85"/>
      <c r="J23" s="85"/>
      <c r="L23" s="85"/>
      <c r="M23" s="85"/>
      <c r="N23" s="85"/>
    </row>
    <row r="24" spans="1:26" s="86" customFormat="1" ht="32.25" customHeight="1">
      <c r="A24" s="874"/>
      <c r="B24" s="1158" t="s">
        <v>1643</v>
      </c>
      <c r="C24" s="1158"/>
      <c r="D24" s="1158"/>
      <c r="E24" s="1158"/>
      <c r="F24" s="1158"/>
      <c r="G24" s="1158"/>
      <c r="H24" s="1158"/>
      <c r="I24" s="87"/>
      <c r="J24" s="85"/>
      <c r="K24" s="88"/>
      <c r="L24" s="85"/>
      <c r="M24" s="85"/>
      <c r="N24" s="85"/>
    </row>
    <row r="25" spans="1:26" s="86" customFormat="1" ht="15.75" customHeight="1">
      <c r="A25" s="236"/>
      <c r="B25" s="1150" t="s">
        <v>1409</v>
      </c>
      <c r="C25" s="1150"/>
      <c r="D25" s="1150"/>
      <c r="E25" s="1150"/>
      <c r="F25" s="1150"/>
      <c r="G25" s="1150"/>
      <c r="H25" s="869"/>
      <c r="I25" s="87"/>
      <c r="J25" s="85"/>
      <c r="K25" s="88"/>
      <c r="L25" s="85"/>
      <c r="M25" s="85"/>
      <c r="N25" s="85"/>
    </row>
    <row r="26" spans="1:26" s="86" customFormat="1" ht="15.75" customHeight="1">
      <c r="A26" s="40"/>
      <c r="B26" s="1150" t="s">
        <v>1410</v>
      </c>
      <c r="C26" s="1150"/>
      <c r="D26" s="1150"/>
      <c r="E26" s="1150"/>
      <c r="F26" s="1150"/>
      <c r="G26" s="1150"/>
      <c r="H26" s="869"/>
      <c r="I26" s="87"/>
      <c r="J26" s="85"/>
      <c r="K26" s="88"/>
      <c r="L26" s="85"/>
      <c r="M26" s="85"/>
      <c r="N26" s="85"/>
    </row>
    <row r="28" spans="1:26">
      <c r="B28" s="91"/>
      <c r="C28" s="92"/>
      <c r="D28" s="92"/>
      <c r="E28" s="92"/>
      <c r="F28" s="92"/>
      <c r="G28" s="92"/>
      <c r="H28" s="92"/>
      <c r="I28" s="73"/>
      <c r="J28" s="73"/>
      <c r="K28" s="73"/>
      <c r="L28" s="73"/>
      <c r="M28" s="73"/>
      <c r="N28" s="73"/>
    </row>
    <row r="29" spans="1:26" s="80" customFormat="1" ht="18" customHeight="1">
      <c r="A29" s="40"/>
      <c r="B29" s="77" t="s">
        <v>424</v>
      </c>
      <c r="C29" s="78">
        <v>2024</v>
      </c>
      <c r="D29" s="78">
        <v>2023</v>
      </c>
      <c r="E29" s="78">
        <v>2022</v>
      </c>
      <c r="F29" s="78">
        <v>2021</v>
      </c>
      <c r="G29" s="78">
        <v>2020</v>
      </c>
      <c r="H29"/>
      <c r="I29"/>
      <c r="J29"/>
      <c r="K29"/>
      <c r="L29"/>
      <c r="M29"/>
    </row>
    <row r="30" spans="1:26" s="81" customFormat="1" ht="15" customHeight="1">
      <c r="A30" s="40"/>
      <c r="B30" s="512" t="s">
        <v>425</v>
      </c>
      <c r="C30" s="996"/>
      <c r="D30" s="513"/>
      <c r="E30" s="513"/>
      <c r="F30" s="513"/>
      <c r="G30" s="513"/>
      <c r="H30"/>
      <c r="I30"/>
      <c r="J30"/>
      <c r="K30"/>
      <c r="L30"/>
      <c r="M30"/>
    </row>
    <row r="31" spans="1:26" s="81" customFormat="1" ht="15" customHeight="1">
      <c r="A31" s="40"/>
      <c r="B31" s="94" t="s">
        <v>426</v>
      </c>
      <c r="C31" s="95">
        <v>6262</v>
      </c>
      <c r="D31" s="96">
        <v>6559</v>
      </c>
      <c r="E31" s="96">
        <v>7297</v>
      </c>
      <c r="F31" s="96">
        <v>7851</v>
      </c>
      <c r="G31" s="96">
        <v>7594</v>
      </c>
      <c r="H31"/>
      <c r="I31"/>
      <c r="J31"/>
      <c r="K31"/>
      <c r="L31"/>
      <c r="M31"/>
      <c r="N31" s="347"/>
      <c r="O31" s="347"/>
      <c r="P31" s="347"/>
      <c r="Q31" s="347"/>
      <c r="R31" s="347"/>
      <c r="S31" s="347"/>
      <c r="T31" s="347"/>
      <c r="U31" s="347"/>
      <c r="V31" s="347"/>
      <c r="W31" s="347"/>
      <c r="X31" s="347"/>
      <c r="Y31" s="347"/>
      <c r="Z31" s="347"/>
    </row>
    <row r="32" spans="1:26" s="81" customFormat="1" ht="15" customHeight="1">
      <c r="A32" s="40"/>
      <c r="B32" s="388" t="s">
        <v>427</v>
      </c>
      <c r="C32" s="514">
        <v>51378</v>
      </c>
      <c r="D32" s="515">
        <v>60481</v>
      </c>
      <c r="E32" s="515">
        <v>76378</v>
      </c>
      <c r="F32" s="515">
        <v>89580</v>
      </c>
      <c r="G32" s="515">
        <v>100040</v>
      </c>
      <c r="H32"/>
      <c r="I32"/>
      <c r="J32"/>
      <c r="K32"/>
      <c r="L32"/>
      <c r="M32"/>
      <c r="N32" s="347"/>
      <c r="O32" s="347"/>
      <c r="P32" s="347"/>
      <c r="Q32" s="347"/>
      <c r="R32" s="347"/>
      <c r="S32" s="347"/>
      <c r="T32" s="347"/>
      <c r="U32" s="347"/>
      <c r="V32" s="347"/>
      <c r="W32" s="347"/>
      <c r="X32" s="347"/>
      <c r="Y32" s="347"/>
      <c r="Z32" s="347"/>
    </row>
    <row r="33" spans="1:26" s="81" customFormat="1" ht="15" customHeight="1">
      <c r="A33" s="40"/>
      <c r="B33" s="349" t="s">
        <v>1671</v>
      </c>
      <c r="C33" s="95">
        <v>70069</v>
      </c>
      <c r="D33" s="96">
        <v>73112</v>
      </c>
      <c r="E33" s="96">
        <v>68880</v>
      </c>
      <c r="F33" s="96">
        <v>69008</v>
      </c>
      <c r="G33" s="96">
        <v>91616</v>
      </c>
      <c r="H33"/>
      <c r="I33"/>
      <c r="J33"/>
      <c r="K33"/>
      <c r="L33"/>
      <c r="M33"/>
      <c r="N33" s="347"/>
      <c r="O33" s="347"/>
      <c r="P33" s="347"/>
      <c r="Q33" s="347"/>
      <c r="R33" s="347"/>
      <c r="S33" s="347"/>
      <c r="T33" s="347"/>
      <c r="U33" s="347"/>
      <c r="V33" s="347"/>
      <c r="W33" s="347"/>
      <c r="X33" s="347"/>
      <c r="Y33" s="347"/>
      <c r="Z33" s="347"/>
    </row>
    <row r="34" spans="1:26" s="81" customFormat="1" ht="15" customHeight="1">
      <c r="A34" s="40"/>
      <c r="B34" s="516" t="s">
        <v>428</v>
      </c>
      <c r="C34" s="517">
        <v>57640</v>
      </c>
      <c r="D34" s="518">
        <v>67040</v>
      </c>
      <c r="E34" s="518">
        <v>83675</v>
      </c>
      <c r="F34" s="518">
        <v>97431</v>
      </c>
      <c r="G34" s="518">
        <f t="shared" ref="G34" si="0">G31+G32</f>
        <v>107634</v>
      </c>
      <c r="H34"/>
      <c r="I34"/>
      <c r="J34"/>
      <c r="K34"/>
      <c r="L34"/>
      <c r="M34"/>
      <c r="N34" s="347"/>
      <c r="O34" s="347"/>
      <c r="P34" s="347"/>
      <c r="Q34" s="347"/>
      <c r="R34" s="347"/>
      <c r="S34" s="347"/>
      <c r="T34" s="347"/>
      <c r="U34" s="347"/>
      <c r="V34" s="347"/>
      <c r="W34" s="347"/>
      <c r="X34" s="347"/>
      <c r="Y34" s="347"/>
      <c r="Z34" s="347"/>
    </row>
    <row r="35" spans="1:26" s="81" customFormat="1" ht="15" customHeight="1">
      <c r="A35" s="40"/>
      <c r="B35" s="509" t="s">
        <v>429</v>
      </c>
      <c r="C35" s="510">
        <v>127709</v>
      </c>
      <c r="D35" s="511">
        <v>140152</v>
      </c>
      <c r="E35" s="511">
        <v>152555</v>
      </c>
      <c r="F35" s="511">
        <v>166439</v>
      </c>
      <c r="G35" s="511">
        <v>199250</v>
      </c>
      <c r="H35"/>
      <c r="I35"/>
      <c r="J35"/>
      <c r="K35"/>
      <c r="L35"/>
      <c r="M35"/>
      <c r="N35" s="347"/>
      <c r="O35" s="347"/>
      <c r="P35" s="347"/>
      <c r="Q35" s="347"/>
      <c r="R35" s="347"/>
      <c r="S35" s="347"/>
      <c r="T35" s="347"/>
      <c r="U35" s="347"/>
      <c r="V35" s="347"/>
      <c r="W35" s="347"/>
      <c r="X35" s="347"/>
      <c r="Y35" s="347"/>
      <c r="Z35" s="347"/>
    </row>
    <row r="36" spans="1:26" s="81" customFormat="1" ht="15" customHeight="1">
      <c r="A36" s="40"/>
      <c r="B36" s="516" t="s">
        <v>430</v>
      </c>
      <c r="C36" s="997"/>
      <c r="D36" s="519"/>
      <c r="E36" s="519"/>
      <c r="F36" s="519"/>
      <c r="G36" s="519"/>
      <c r="H36"/>
      <c r="I36"/>
      <c r="J36"/>
      <c r="K36"/>
      <c r="L36"/>
      <c r="M36"/>
      <c r="N36" s="347"/>
      <c r="O36" s="347"/>
      <c r="P36" s="347"/>
      <c r="Q36" s="347"/>
      <c r="R36" s="347"/>
      <c r="S36" s="347"/>
      <c r="T36" s="347"/>
      <c r="U36" s="347"/>
      <c r="V36" s="347"/>
      <c r="W36" s="347"/>
      <c r="X36" s="347"/>
      <c r="Y36" s="347"/>
      <c r="Z36" s="347"/>
    </row>
    <row r="37" spans="1:26" s="81" customFormat="1" ht="15" customHeight="1">
      <c r="A37" s="40"/>
      <c r="B37" s="349" t="s">
        <v>431</v>
      </c>
      <c r="C37" s="95">
        <v>6262</v>
      </c>
      <c r="D37" s="524">
        <v>6559</v>
      </c>
      <c r="E37" s="524">
        <v>7297</v>
      </c>
      <c r="F37" s="524">
        <v>7851</v>
      </c>
      <c r="G37" s="524" t="s">
        <v>81</v>
      </c>
      <c r="H37" s="336"/>
      <c r="I37"/>
      <c r="J37"/>
      <c r="K37"/>
      <c r="L37"/>
      <c r="M37"/>
      <c r="N37" s="347"/>
      <c r="O37" s="347"/>
      <c r="P37" s="347"/>
      <c r="Q37" s="347"/>
      <c r="R37" s="347"/>
      <c r="S37" s="347"/>
      <c r="T37" s="347"/>
      <c r="U37" s="347"/>
      <c r="V37" s="347"/>
      <c r="W37" s="347"/>
      <c r="X37" s="347"/>
      <c r="Y37" s="347"/>
      <c r="Z37" s="347"/>
    </row>
    <row r="38" spans="1:26" s="81" customFormat="1" ht="15" customHeight="1">
      <c r="A38" s="40"/>
      <c r="B38" s="388" t="s">
        <v>432</v>
      </c>
      <c r="C38" s="514">
        <v>2303</v>
      </c>
      <c r="D38" s="525">
        <v>14489</v>
      </c>
      <c r="E38" s="525">
        <v>36734</v>
      </c>
      <c r="F38" s="525">
        <v>53981</v>
      </c>
      <c r="G38" s="525" t="s">
        <v>81</v>
      </c>
      <c r="H38" s="336"/>
      <c r="I38"/>
      <c r="J38"/>
      <c r="K38"/>
      <c r="L38"/>
      <c r="M38"/>
      <c r="N38" s="347"/>
      <c r="O38" s="347"/>
      <c r="P38" s="347"/>
      <c r="Q38" s="347"/>
      <c r="R38" s="347"/>
      <c r="S38" s="347"/>
      <c r="T38" s="347"/>
      <c r="U38" s="347"/>
      <c r="V38" s="347"/>
      <c r="W38" s="347"/>
      <c r="X38" s="347"/>
      <c r="Y38" s="347"/>
      <c r="Z38" s="347"/>
    </row>
    <row r="39" spans="1:26" s="81" customFormat="1" ht="15.75" customHeight="1">
      <c r="A39" s="40"/>
      <c r="B39" s="349" t="s">
        <v>433</v>
      </c>
      <c r="C39" s="350">
        <v>57655</v>
      </c>
      <c r="D39" s="524">
        <v>61044</v>
      </c>
      <c r="E39" s="524">
        <v>63377</v>
      </c>
      <c r="F39" s="524">
        <v>71738</v>
      </c>
      <c r="G39" s="524" t="s">
        <v>81</v>
      </c>
      <c r="H39" s="336"/>
      <c r="I39"/>
      <c r="J39"/>
      <c r="K39"/>
      <c r="L39"/>
      <c r="M39"/>
      <c r="N39" s="347"/>
      <c r="O39" s="347"/>
      <c r="P39" s="347"/>
      <c r="Q39" s="347"/>
      <c r="R39" s="347"/>
      <c r="S39" s="347"/>
      <c r="T39" s="347"/>
      <c r="U39" s="347"/>
      <c r="V39" s="347"/>
      <c r="W39" s="347"/>
      <c r="X39" s="347"/>
      <c r="Y39" s="347"/>
      <c r="Z39" s="347"/>
    </row>
    <row r="40" spans="1:26" s="81" customFormat="1" ht="15" customHeight="1">
      <c r="A40" s="40"/>
      <c r="B40" s="516" t="s">
        <v>428</v>
      </c>
      <c r="C40" s="520">
        <v>8565</v>
      </c>
      <c r="D40" s="518">
        <v>21048</v>
      </c>
      <c r="E40" s="518">
        <f>E37+E38</f>
        <v>44031</v>
      </c>
      <c r="F40" s="518">
        <f t="shared" ref="F40" si="1">F37+F38</f>
        <v>61832</v>
      </c>
      <c r="G40" s="518" t="s">
        <v>81</v>
      </c>
      <c r="H40"/>
      <c r="I40"/>
      <c r="J40"/>
      <c r="K40"/>
      <c r="L40"/>
      <c r="M40"/>
      <c r="N40" s="347"/>
      <c r="O40" s="347"/>
      <c r="P40" s="347"/>
      <c r="Q40" s="347"/>
      <c r="R40" s="347"/>
      <c r="S40" s="347"/>
      <c r="T40" s="347"/>
      <c r="U40" s="347"/>
      <c r="V40" s="347"/>
      <c r="W40" s="347"/>
      <c r="X40" s="347"/>
      <c r="Y40" s="347"/>
      <c r="Z40" s="347"/>
    </row>
    <row r="41" spans="1:26" s="81" customFormat="1" ht="15" customHeight="1">
      <c r="A41" s="40"/>
      <c r="B41" s="509" t="s">
        <v>429</v>
      </c>
      <c r="C41" s="510">
        <v>66220</v>
      </c>
      <c r="D41" s="526">
        <v>82092</v>
      </c>
      <c r="E41" s="526">
        <v>107408</v>
      </c>
      <c r="F41" s="526">
        <v>133570</v>
      </c>
      <c r="G41" s="526" t="s">
        <v>81</v>
      </c>
      <c r="H41" s="214"/>
      <c r="I41" s="899"/>
      <c r="J41"/>
      <c r="K41"/>
      <c r="L41"/>
      <c r="M41"/>
      <c r="N41" s="347"/>
      <c r="O41" s="347"/>
      <c r="P41" s="347"/>
      <c r="Q41" s="347"/>
      <c r="R41" s="347"/>
      <c r="S41" s="347"/>
      <c r="T41" s="347"/>
      <c r="U41" s="347"/>
      <c r="V41" s="347"/>
      <c r="W41" s="347"/>
      <c r="X41" s="347"/>
      <c r="Y41" s="347"/>
      <c r="Z41" s="347"/>
    </row>
    <row r="42" spans="1:26" s="81" customFormat="1" ht="15" customHeight="1">
      <c r="A42" s="40"/>
      <c r="B42" s="521" t="s">
        <v>1779</v>
      </c>
      <c r="C42" s="522">
        <v>0.2</v>
      </c>
      <c r="D42" s="523">
        <v>0.6</v>
      </c>
      <c r="E42" s="523">
        <v>1.2</v>
      </c>
      <c r="F42" s="523">
        <v>1.6</v>
      </c>
      <c r="G42" s="523">
        <v>3</v>
      </c>
      <c r="H42"/>
      <c r="I42"/>
      <c r="J42"/>
      <c r="K42"/>
      <c r="L42"/>
      <c r="M42"/>
      <c r="N42" s="347"/>
      <c r="O42" s="347"/>
      <c r="P42" s="347"/>
      <c r="Q42" s="347"/>
      <c r="R42" s="347"/>
      <c r="S42" s="347"/>
      <c r="T42" s="347"/>
      <c r="U42" s="347"/>
      <c r="V42" s="347"/>
      <c r="W42" s="347"/>
      <c r="X42" s="347"/>
      <c r="Y42" s="347"/>
      <c r="Z42" s="347"/>
    </row>
    <row r="43" spans="1:26" s="86" customFormat="1" ht="15" customHeight="1">
      <c r="A43" s="40"/>
      <c r="B43" s="102" t="s">
        <v>434</v>
      </c>
      <c r="C43" s="103"/>
      <c r="D43" s="103"/>
      <c r="E43" s="103"/>
      <c r="F43" s="103"/>
      <c r="G43" s="103"/>
      <c r="H43" s="104"/>
      <c r="J43" s="898"/>
      <c r="N43" s="347"/>
      <c r="O43" s="347"/>
      <c r="P43" s="347"/>
      <c r="Q43" s="347"/>
      <c r="R43" s="347"/>
      <c r="S43" s="347"/>
      <c r="T43" s="347"/>
      <c r="U43" s="347"/>
      <c r="V43" s="347"/>
      <c r="W43" s="347"/>
      <c r="X43" s="347"/>
      <c r="Y43" s="347"/>
      <c r="Z43" s="347"/>
    </row>
    <row r="44" spans="1:26" s="86" customFormat="1" ht="15" customHeight="1">
      <c r="A44" s="40"/>
      <c r="B44" s="910" t="s">
        <v>435</v>
      </c>
      <c r="C44" s="238"/>
      <c r="D44" s="238"/>
      <c r="E44" s="238"/>
      <c r="F44" s="238"/>
      <c r="G44" s="238"/>
      <c r="H44" s="104"/>
    </row>
    <row r="45" spans="1:26" s="86" customFormat="1" ht="15" customHeight="1">
      <c r="A45" s="40"/>
      <c r="B45" s="910" t="s">
        <v>1493</v>
      </c>
      <c r="C45" s="59"/>
      <c r="D45" s="59"/>
      <c r="E45" s="59"/>
      <c r="F45" s="59"/>
      <c r="G45" s="59"/>
      <c r="H45" s="104"/>
    </row>
    <row r="46" spans="1:26" s="86" customFormat="1" ht="15" customHeight="1">
      <c r="A46" s="40"/>
      <c r="B46" s="910" t="s">
        <v>1494</v>
      </c>
      <c r="C46" s="59"/>
      <c r="D46" s="59"/>
      <c r="E46" s="59"/>
      <c r="F46" s="59"/>
      <c r="G46" s="59"/>
      <c r="H46" s="104"/>
    </row>
    <row r="47" spans="1:26" s="86" customFormat="1" ht="15.75" customHeight="1">
      <c r="A47" s="40"/>
      <c r="B47" s="910" t="s">
        <v>1495</v>
      </c>
      <c r="C47" s="59"/>
      <c r="D47" s="59"/>
      <c r="E47" s="59"/>
      <c r="F47" s="59"/>
      <c r="G47" s="59"/>
      <c r="H47" s="104"/>
    </row>
    <row r="48" spans="1:26" s="86" customFormat="1">
      <c r="A48" s="40"/>
      <c r="B48" s="910" t="s">
        <v>436</v>
      </c>
      <c r="C48" s="240"/>
      <c r="D48" s="240"/>
      <c r="E48" s="240"/>
      <c r="F48" s="240"/>
      <c r="G48" s="240"/>
      <c r="H48" s="104"/>
    </row>
    <row r="49" spans="1:28" s="86" customFormat="1">
      <c r="A49" s="40"/>
      <c r="B49" s="713" t="s">
        <v>1403</v>
      </c>
      <c r="C49" s="59"/>
      <c r="D49" s="59"/>
      <c r="E49" s="238"/>
      <c r="F49" s="238"/>
      <c r="G49" s="238"/>
      <c r="H49" s="104"/>
    </row>
    <row r="50" spans="1:28" s="86" customFormat="1" ht="15" customHeight="1">
      <c r="A50" s="40"/>
      <c r="B50" s="713" t="s">
        <v>1496</v>
      </c>
      <c r="C50" s="59"/>
      <c r="D50" s="59"/>
      <c r="E50" s="238"/>
      <c r="F50" s="238"/>
      <c r="G50" s="238"/>
      <c r="H50" s="104"/>
      <c r="I50" s="104"/>
      <c r="J50" s="104"/>
      <c r="K50" s="104"/>
      <c r="L50" s="104"/>
      <c r="M50" s="85"/>
      <c r="N50" s="85"/>
    </row>
    <row r="51" spans="1:28" s="86" customFormat="1" ht="15" customHeight="1">
      <c r="A51" s="40"/>
      <c r="B51" s="713" t="s">
        <v>1392</v>
      </c>
      <c r="C51" s="238"/>
      <c r="D51" s="238"/>
      <c r="E51" s="238"/>
      <c r="F51" s="238"/>
      <c r="G51" s="238"/>
      <c r="H51" s="104"/>
      <c r="I51" s="104"/>
      <c r="J51" s="104"/>
      <c r="K51" s="104"/>
      <c r="L51" s="104"/>
      <c r="M51" s="85"/>
      <c r="N51" s="85"/>
    </row>
    <row r="52" spans="1:28" ht="17.25" customHeight="1">
      <c r="B52" s="1157"/>
      <c r="C52" s="1157"/>
      <c r="D52" s="1157"/>
      <c r="E52" s="1157"/>
      <c r="F52" s="1157"/>
      <c r="G52" s="1157"/>
      <c r="H52" s="1157"/>
      <c r="I52" s="1157"/>
      <c r="J52" s="1157"/>
      <c r="K52" s="1157"/>
    </row>
    <row r="53" spans="1:28">
      <c r="D53" s="105"/>
      <c r="E53" s="105"/>
      <c r="F53" s="105"/>
      <c r="G53" s="106"/>
      <c r="H53" s="93"/>
      <c r="I53" s="93"/>
      <c r="J53" s="93"/>
      <c r="K53" s="73"/>
      <c r="L53" s="107"/>
    </row>
    <row r="54" spans="1:28" s="80" customFormat="1" ht="18" customHeight="1">
      <c r="A54" s="40"/>
      <c r="B54" s="1152" t="s">
        <v>437</v>
      </c>
      <c r="C54" s="1154" t="s">
        <v>438</v>
      </c>
      <c r="D54" s="1154"/>
      <c r="E54" s="1155"/>
      <c r="F54" s="1156" t="s">
        <v>439</v>
      </c>
      <c r="G54" s="1154"/>
      <c r="H54" s="1155"/>
      <c r="I54" s="1154" t="s">
        <v>440</v>
      </c>
      <c r="J54" s="1154"/>
      <c r="K54" s="1154"/>
      <c r="L54"/>
      <c r="M54"/>
      <c r="N54"/>
      <c r="O54"/>
      <c r="P54"/>
      <c r="Q54"/>
    </row>
    <row r="55" spans="1:28" s="80" customFormat="1" ht="18" customHeight="1">
      <c r="A55" s="40"/>
      <c r="B55" s="1153"/>
      <c r="C55" s="912">
        <v>2024</v>
      </c>
      <c r="D55" s="913">
        <v>2023</v>
      </c>
      <c r="E55" s="914">
        <v>2022</v>
      </c>
      <c r="F55" s="913">
        <v>2024</v>
      </c>
      <c r="G55" s="913">
        <v>2023</v>
      </c>
      <c r="H55" s="914">
        <v>2022</v>
      </c>
      <c r="I55" s="913">
        <v>2024</v>
      </c>
      <c r="J55" s="913">
        <v>2023</v>
      </c>
      <c r="K55" s="914">
        <v>2022</v>
      </c>
      <c r="L55"/>
      <c r="M55"/>
      <c r="N55"/>
      <c r="O55"/>
      <c r="P55"/>
      <c r="Q55"/>
    </row>
    <row r="56" spans="1:28" s="81" customFormat="1" ht="15" customHeight="1">
      <c r="A56" s="40"/>
      <c r="B56" s="527" t="s">
        <v>441</v>
      </c>
      <c r="C56" s="998"/>
      <c r="D56" s="999"/>
      <c r="E56" s="999"/>
      <c r="F56" s="998"/>
      <c r="G56" s="999"/>
      <c r="H56" s="999"/>
      <c r="I56" s="998"/>
      <c r="J56" s="999"/>
      <c r="K56" s="999"/>
      <c r="L56"/>
      <c r="M56"/>
      <c r="N56"/>
      <c r="O56"/>
      <c r="P56"/>
      <c r="Q56"/>
    </row>
    <row r="57" spans="1:28" s="81" customFormat="1" ht="15" customHeight="1">
      <c r="A57" s="40"/>
      <c r="B57" s="109" t="s">
        <v>442</v>
      </c>
      <c r="C57" s="95">
        <v>984</v>
      </c>
      <c r="D57" s="96">
        <v>1069</v>
      </c>
      <c r="E57" s="96">
        <v>1448</v>
      </c>
      <c r="F57" s="95">
        <v>477</v>
      </c>
      <c r="G57" s="96">
        <v>633</v>
      </c>
      <c r="H57" s="96">
        <v>964</v>
      </c>
      <c r="I57" s="95">
        <v>237</v>
      </c>
      <c r="J57" s="96">
        <v>273</v>
      </c>
      <c r="K57" s="96">
        <v>311</v>
      </c>
      <c r="L57"/>
      <c r="M57"/>
      <c r="N57" s="214"/>
      <c r="O57" s="214"/>
      <c r="P57" s="214"/>
      <c r="Q57" s="214"/>
      <c r="R57" s="214"/>
      <c r="S57" s="214"/>
      <c r="T57" s="214"/>
      <c r="U57" s="214"/>
      <c r="V57" s="214"/>
      <c r="W57" s="214"/>
      <c r="X57" s="214"/>
      <c r="Y57" s="214"/>
      <c r="Z57" s="214"/>
      <c r="AA57" s="214"/>
      <c r="AB57" s="214"/>
    </row>
    <row r="58" spans="1:28" s="81" customFormat="1" ht="15" customHeight="1">
      <c r="A58" s="40"/>
      <c r="B58" s="528" t="s">
        <v>443</v>
      </c>
      <c r="C58" s="514">
        <v>3900</v>
      </c>
      <c r="D58" s="515">
        <v>3988</v>
      </c>
      <c r="E58" s="515">
        <v>3679</v>
      </c>
      <c r="F58" s="514">
        <v>3033</v>
      </c>
      <c r="G58" s="515">
        <v>3096</v>
      </c>
      <c r="H58" s="515">
        <v>2785</v>
      </c>
      <c r="I58" s="514">
        <v>542</v>
      </c>
      <c r="J58" s="515">
        <v>627</v>
      </c>
      <c r="K58" s="515">
        <v>574</v>
      </c>
      <c r="L58"/>
      <c r="M58"/>
      <c r="N58" s="214"/>
      <c r="O58" s="214"/>
      <c r="P58" s="214"/>
      <c r="Q58" s="214"/>
      <c r="R58" s="214"/>
      <c r="S58" s="214"/>
      <c r="T58" s="214"/>
      <c r="U58" s="214"/>
      <c r="V58" s="214"/>
      <c r="W58" s="214"/>
      <c r="X58" s="214"/>
      <c r="Y58" s="214"/>
      <c r="Z58" s="214"/>
      <c r="AA58" s="214"/>
      <c r="AB58" s="214"/>
    </row>
    <row r="59" spans="1:28" s="81" customFormat="1" ht="15" customHeight="1">
      <c r="A59" s="40"/>
      <c r="B59" s="109" t="s">
        <v>444</v>
      </c>
      <c r="C59" s="95">
        <v>1378</v>
      </c>
      <c r="D59" s="96">
        <v>1502</v>
      </c>
      <c r="E59" s="96">
        <v>2170</v>
      </c>
      <c r="F59" s="95">
        <v>1307</v>
      </c>
      <c r="G59" s="96">
        <v>1413</v>
      </c>
      <c r="H59" s="96">
        <v>2074</v>
      </c>
      <c r="I59" s="95">
        <v>71</v>
      </c>
      <c r="J59" s="96">
        <v>89</v>
      </c>
      <c r="K59" s="96">
        <v>96</v>
      </c>
      <c r="L59"/>
      <c r="M59"/>
      <c r="N59" s="214"/>
      <c r="O59" s="214"/>
      <c r="P59" s="214"/>
      <c r="Q59" s="214"/>
      <c r="R59" s="214"/>
      <c r="S59" s="214"/>
      <c r="T59" s="214"/>
      <c r="U59" s="214"/>
      <c r="V59" s="214"/>
      <c r="W59" s="214"/>
      <c r="X59" s="214"/>
      <c r="Y59" s="214"/>
      <c r="Z59" s="214"/>
      <c r="AA59" s="214"/>
      <c r="AB59" s="214"/>
    </row>
    <row r="60" spans="1:28" s="81" customFormat="1" ht="15" customHeight="1">
      <c r="A60" s="40"/>
      <c r="B60" s="529" t="s">
        <v>445</v>
      </c>
      <c r="C60" s="517">
        <v>6262</v>
      </c>
      <c r="D60" s="530">
        <v>6559</v>
      </c>
      <c r="E60" s="530">
        <v>7297</v>
      </c>
      <c r="F60" s="517">
        <v>4817</v>
      </c>
      <c r="G60" s="530">
        <v>5142</v>
      </c>
      <c r="H60" s="530">
        <v>5823</v>
      </c>
      <c r="I60" s="517">
        <v>850</v>
      </c>
      <c r="J60" s="530">
        <v>989</v>
      </c>
      <c r="K60" s="530">
        <v>981</v>
      </c>
      <c r="L60"/>
      <c r="M60"/>
      <c r="N60" s="214"/>
      <c r="O60" s="214"/>
      <c r="P60" s="214"/>
      <c r="Q60" s="214"/>
      <c r="R60" s="214"/>
      <c r="S60" s="214"/>
      <c r="T60" s="214"/>
      <c r="U60" s="214"/>
      <c r="V60" s="214"/>
      <c r="W60" s="214"/>
      <c r="X60" s="214"/>
      <c r="Y60" s="214"/>
      <c r="Z60" s="214"/>
      <c r="AA60" s="214"/>
      <c r="AB60" s="214"/>
    </row>
    <row r="61" spans="1:28" s="81" customFormat="1" ht="15" customHeight="1">
      <c r="A61" s="40"/>
      <c r="B61" s="100" t="s">
        <v>446</v>
      </c>
      <c r="C61" s="1000"/>
      <c r="D61" s="1001"/>
      <c r="E61" s="1001"/>
      <c r="F61" s="1000"/>
      <c r="G61" s="1001"/>
      <c r="H61" s="1001"/>
      <c r="I61" s="1000"/>
      <c r="J61" s="1001"/>
      <c r="K61" s="1001"/>
      <c r="L61"/>
      <c r="M61"/>
      <c r="N61" s="214"/>
      <c r="O61" s="214"/>
      <c r="P61" s="214"/>
      <c r="Q61" s="214"/>
      <c r="R61" s="214"/>
      <c r="S61" s="214"/>
      <c r="T61" s="214"/>
      <c r="U61" s="214"/>
      <c r="V61" s="214"/>
      <c r="W61" s="214"/>
      <c r="X61" s="214"/>
      <c r="Y61" s="214"/>
      <c r="Z61" s="214"/>
      <c r="AA61" s="214"/>
      <c r="AB61" s="214"/>
    </row>
    <row r="62" spans="1:28" s="81" customFormat="1" ht="15" customHeight="1">
      <c r="A62" s="40"/>
      <c r="B62" s="528" t="s">
        <v>447</v>
      </c>
      <c r="C62" s="514">
        <v>51378</v>
      </c>
      <c r="D62" s="515">
        <v>60481</v>
      </c>
      <c r="E62" s="515">
        <v>76378</v>
      </c>
      <c r="F62" s="514">
        <v>47775</v>
      </c>
      <c r="G62" s="515">
        <v>57363</v>
      </c>
      <c r="H62" s="515">
        <v>72159</v>
      </c>
      <c r="I62" s="514">
        <v>945</v>
      </c>
      <c r="J62" s="515">
        <v>898</v>
      </c>
      <c r="K62" s="515">
        <v>1813</v>
      </c>
      <c r="L62"/>
      <c r="M62"/>
      <c r="N62" s="214"/>
      <c r="O62" s="214"/>
      <c r="P62" s="214"/>
      <c r="Q62" s="214"/>
      <c r="R62" s="214"/>
      <c r="S62" s="214"/>
      <c r="T62" s="214"/>
      <c r="U62" s="214"/>
      <c r="V62" s="214"/>
      <c r="W62" s="214"/>
      <c r="X62" s="214"/>
      <c r="Y62" s="214"/>
      <c r="Z62" s="214"/>
      <c r="AA62" s="214"/>
      <c r="AB62" s="214"/>
    </row>
    <row r="63" spans="1:28" s="81" customFormat="1" ht="24" customHeight="1">
      <c r="A63" s="40"/>
      <c r="B63" s="110" t="s">
        <v>428</v>
      </c>
      <c r="C63" s="98">
        <v>57640</v>
      </c>
      <c r="D63" s="99">
        <v>67040</v>
      </c>
      <c r="E63" s="99">
        <v>83675</v>
      </c>
      <c r="F63" s="98">
        <v>52592</v>
      </c>
      <c r="G63" s="99">
        <v>62505</v>
      </c>
      <c r="H63" s="99">
        <v>77982</v>
      </c>
      <c r="I63" s="98">
        <v>1795</v>
      </c>
      <c r="J63" s="99">
        <v>1887</v>
      </c>
      <c r="K63" s="99">
        <v>2794</v>
      </c>
      <c r="L63"/>
      <c r="M63"/>
      <c r="N63" s="214"/>
      <c r="O63" s="214"/>
      <c r="P63" s="214"/>
      <c r="Q63" s="214"/>
      <c r="R63" s="214"/>
      <c r="S63" s="214"/>
      <c r="T63" s="214"/>
      <c r="U63" s="214"/>
      <c r="V63" s="214"/>
      <c r="W63" s="214"/>
      <c r="X63" s="214"/>
      <c r="Y63" s="214"/>
      <c r="Z63" s="214"/>
      <c r="AA63" s="214"/>
      <c r="AB63" s="214"/>
    </row>
    <row r="64" spans="1:28" s="81" customFormat="1" ht="29.25" customHeight="1">
      <c r="A64" s="40"/>
      <c r="B64" s="531" t="s">
        <v>448</v>
      </c>
      <c r="C64" s="1002"/>
      <c r="D64" s="1003"/>
      <c r="E64" s="1003"/>
      <c r="F64" s="1002"/>
      <c r="G64" s="1003"/>
      <c r="H64" s="1003"/>
      <c r="I64" s="1002"/>
      <c r="J64" s="1003"/>
      <c r="K64" s="1003"/>
      <c r="L64" s="40"/>
      <c r="M64"/>
      <c r="N64" s="214"/>
      <c r="O64" s="214"/>
      <c r="P64" s="214"/>
      <c r="Q64" s="214"/>
      <c r="R64" s="214"/>
      <c r="S64" s="214"/>
      <c r="T64" s="214"/>
      <c r="U64" s="214"/>
      <c r="V64" s="214"/>
      <c r="W64" s="214"/>
      <c r="X64" s="214"/>
      <c r="Y64" s="214"/>
      <c r="Z64" s="214"/>
      <c r="AA64" s="214"/>
      <c r="AB64" s="214"/>
    </row>
    <row r="65" spans="1:28" s="81" customFormat="1" ht="15.75" customHeight="1">
      <c r="A65" s="40"/>
      <c r="B65" s="111" t="s">
        <v>449</v>
      </c>
      <c r="C65" s="95">
        <v>9575</v>
      </c>
      <c r="D65" s="96">
        <v>9408</v>
      </c>
      <c r="E65" s="96">
        <v>11822</v>
      </c>
      <c r="F65" s="95">
        <v>8857</v>
      </c>
      <c r="G65" s="96">
        <v>8691</v>
      </c>
      <c r="H65" s="96">
        <v>10709</v>
      </c>
      <c r="I65" s="95">
        <v>324</v>
      </c>
      <c r="J65" s="96">
        <v>340</v>
      </c>
      <c r="K65" s="96">
        <v>662</v>
      </c>
      <c r="L65" s="336"/>
      <c r="M65"/>
      <c r="N65" s="214"/>
      <c r="O65" s="214"/>
      <c r="P65" s="214"/>
      <c r="Q65" s="214"/>
      <c r="R65" s="214"/>
      <c r="S65" s="214"/>
      <c r="T65" s="214"/>
      <c r="U65" s="214"/>
      <c r="V65" s="214"/>
      <c r="W65" s="214"/>
      <c r="X65" s="214"/>
      <c r="Y65" s="214"/>
      <c r="Z65" s="214"/>
      <c r="AA65" s="214"/>
      <c r="AB65" s="214"/>
    </row>
    <row r="66" spans="1:28" s="81" customFormat="1" ht="15" customHeight="1">
      <c r="A66" s="40"/>
      <c r="B66" s="528" t="s">
        <v>450</v>
      </c>
      <c r="C66" s="514">
        <v>365</v>
      </c>
      <c r="D66" s="515">
        <v>407</v>
      </c>
      <c r="E66" s="515">
        <v>429</v>
      </c>
      <c r="F66" s="514">
        <v>349</v>
      </c>
      <c r="G66" s="515">
        <v>390</v>
      </c>
      <c r="H66" s="515">
        <v>412</v>
      </c>
      <c r="I66" s="514" t="s">
        <v>81</v>
      </c>
      <c r="J66" s="515" t="s">
        <v>81</v>
      </c>
      <c r="K66" s="515" t="s">
        <v>81</v>
      </c>
      <c r="L66" s="336"/>
      <c r="M66"/>
      <c r="N66" s="214"/>
      <c r="O66" s="214"/>
      <c r="P66" s="214"/>
      <c r="Q66" s="214"/>
      <c r="R66" s="214"/>
      <c r="S66" s="214"/>
      <c r="T66" s="214"/>
      <c r="U66" s="214"/>
      <c r="V66" s="214"/>
      <c r="W66" s="214"/>
      <c r="X66" s="214"/>
      <c r="Y66" s="214"/>
      <c r="Z66" s="214"/>
      <c r="AA66" s="214"/>
      <c r="AB66" s="214"/>
    </row>
    <row r="67" spans="1:28" s="81" customFormat="1" ht="15" customHeight="1">
      <c r="A67" s="40"/>
      <c r="B67" s="109" t="s">
        <v>451</v>
      </c>
      <c r="C67" s="95">
        <v>3864</v>
      </c>
      <c r="D67" s="96">
        <v>3475</v>
      </c>
      <c r="E67" s="96">
        <v>3745</v>
      </c>
      <c r="F67" s="95">
        <v>3595</v>
      </c>
      <c r="G67" s="96">
        <v>3215</v>
      </c>
      <c r="H67" s="96">
        <v>3418</v>
      </c>
      <c r="I67" s="95">
        <v>109</v>
      </c>
      <c r="J67" s="96">
        <v>120</v>
      </c>
      <c r="K67" s="96">
        <v>183</v>
      </c>
      <c r="L67" s="336"/>
      <c r="M67"/>
      <c r="N67" s="214"/>
      <c r="O67" s="214"/>
      <c r="P67" s="214"/>
      <c r="Q67" s="214"/>
      <c r="R67" s="214"/>
      <c r="S67" s="214"/>
      <c r="T67" s="214"/>
      <c r="U67" s="214"/>
      <c r="V67" s="214"/>
      <c r="W67" s="214"/>
      <c r="X67" s="214"/>
      <c r="Y67" s="214"/>
      <c r="Z67" s="214"/>
      <c r="AA67" s="214"/>
      <c r="AB67" s="214"/>
    </row>
    <row r="68" spans="1:28" s="81" customFormat="1" ht="15" customHeight="1">
      <c r="A68" s="40"/>
      <c r="B68" s="528" t="s">
        <v>452</v>
      </c>
      <c r="C68" s="514">
        <v>125</v>
      </c>
      <c r="D68" s="515">
        <v>163</v>
      </c>
      <c r="E68" s="515">
        <v>180</v>
      </c>
      <c r="F68" s="514">
        <v>111</v>
      </c>
      <c r="G68" s="515">
        <v>146</v>
      </c>
      <c r="H68" s="515">
        <v>155</v>
      </c>
      <c r="I68" s="514">
        <v>9</v>
      </c>
      <c r="J68" s="515">
        <v>10</v>
      </c>
      <c r="K68" s="515">
        <v>18</v>
      </c>
      <c r="L68" s="336"/>
      <c r="M68"/>
      <c r="N68" s="214"/>
      <c r="O68" s="214"/>
      <c r="P68" s="214"/>
      <c r="Q68" s="214"/>
      <c r="R68" s="214"/>
      <c r="S68" s="214"/>
      <c r="T68" s="214"/>
      <c r="U68" s="214"/>
      <c r="V68" s="214"/>
      <c r="W68" s="214"/>
      <c r="X68" s="214"/>
      <c r="Y68" s="214"/>
      <c r="Z68" s="214"/>
      <c r="AA68" s="214"/>
      <c r="AB68" s="214"/>
    </row>
    <row r="69" spans="1:28" s="81" customFormat="1" ht="15" customHeight="1">
      <c r="A69" s="40"/>
      <c r="B69" s="109" t="s">
        <v>453</v>
      </c>
      <c r="C69" s="95">
        <v>5736</v>
      </c>
      <c r="D69" s="96">
        <v>7026</v>
      </c>
      <c r="E69" s="96">
        <v>8593</v>
      </c>
      <c r="F69" s="95">
        <v>5367</v>
      </c>
      <c r="G69" s="96">
        <v>6563</v>
      </c>
      <c r="H69" s="96">
        <v>8028</v>
      </c>
      <c r="I69" s="95">
        <v>130</v>
      </c>
      <c r="J69" s="96">
        <v>178</v>
      </c>
      <c r="K69" s="96">
        <v>227</v>
      </c>
      <c r="L69" s="336"/>
      <c r="M69"/>
      <c r="N69" s="214"/>
      <c r="O69" s="214"/>
      <c r="P69" s="214"/>
      <c r="Q69" s="214"/>
      <c r="R69" s="214"/>
      <c r="S69" s="214"/>
      <c r="T69" s="214"/>
      <c r="U69" s="214"/>
      <c r="V69" s="214"/>
      <c r="W69" s="214"/>
      <c r="X69" s="214"/>
      <c r="Y69" s="214"/>
      <c r="Z69" s="214"/>
      <c r="AA69" s="214"/>
      <c r="AB69" s="214"/>
    </row>
    <row r="70" spans="1:28" s="81" customFormat="1" ht="15" customHeight="1">
      <c r="A70" s="40"/>
      <c r="B70" s="528" t="s">
        <v>454</v>
      </c>
      <c r="C70" s="514">
        <v>783</v>
      </c>
      <c r="D70" s="515">
        <v>595</v>
      </c>
      <c r="E70" s="515">
        <v>149</v>
      </c>
      <c r="F70" s="514">
        <v>750</v>
      </c>
      <c r="G70" s="515">
        <v>570</v>
      </c>
      <c r="H70" s="515">
        <v>143</v>
      </c>
      <c r="I70" s="514" t="s">
        <v>81</v>
      </c>
      <c r="J70" s="515" t="s">
        <v>81</v>
      </c>
      <c r="K70" s="515" t="s">
        <v>81</v>
      </c>
      <c r="L70" s="336"/>
      <c r="M70"/>
      <c r="N70" s="214"/>
      <c r="O70" s="214"/>
      <c r="P70" s="214"/>
      <c r="Q70" s="214"/>
      <c r="R70" s="214"/>
      <c r="S70" s="214"/>
      <c r="T70" s="214"/>
      <c r="U70" s="214"/>
      <c r="V70" s="214"/>
      <c r="W70" s="214"/>
      <c r="X70" s="214"/>
      <c r="Y70" s="214"/>
      <c r="Z70" s="214"/>
      <c r="AA70" s="214"/>
      <c r="AB70" s="214"/>
    </row>
    <row r="71" spans="1:28" s="81" customFormat="1" ht="15" customHeight="1">
      <c r="A71" s="40"/>
      <c r="B71" s="109" t="s">
        <v>455</v>
      </c>
      <c r="C71" s="95">
        <v>1092</v>
      </c>
      <c r="D71" s="96">
        <v>1999</v>
      </c>
      <c r="E71" s="96">
        <v>2898</v>
      </c>
      <c r="F71" s="95">
        <v>909</v>
      </c>
      <c r="G71" s="96">
        <v>1676</v>
      </c>
      <c r="H71" s="96">
        <v>2571</v>
      </c>
      <c r="I71" s="95">
        <v>143</v>
      </c>
      <c r="J71" s="96">
        <v>250</v>
      </c>
      <c r="K71" s="96">
        <v>219</v>
      </c>
      <c r="L71" s="336"/>
      <c r="M71"/>
      <c r="N71" s="214"/>
      <c r="O71" s="214"/>
      <c r="P71" s="214"/>
      <c r="Q71" s="214"/>
      <c r="R71" s="214"/>
      <c r="S71" s="214"/>
      <c r="T71" s="214"/>
      <c r="U71" s="214"/>
      <c r="V71" s="214"/>
      <c r="W71" s="214"/>
      <c r="X71" s="214"/>
      <c r="Y71" s="214"/>
      <c r="Z71" s="214"/>
      <c r="AA71" s="214"/>
      <c r="AB71" s="214"/>
    </row>
    <row r="72" spans="1:28" s="81" customFormat="1" ht="15" customHeight="1">
      <c r="A72" s="40"/>
      <c r="B72" s="528" t="s">
        <v>456</v>
      </c>
      <c r="C72" s="514">
        <v>0</v>
      </c>
      <c r="D72" s="515">
        <v>1412</v>
      </c>
      <c r="E72" s="515">
        <v>3766</v>
      </c>
      <c r="F72" s="514">
        <v>0</v>
      </c>
      <c r="G72" s="515">
        <v>1353</v>
      </c>
      <c r="H72" s="515">
        <v>3614</v>
      </c>
      <c r="I72" s="514" t="s">
        <v>81</v>
      </c>
      <c r="J72" s="515" t="s">
        <v>81</v>
      </c>
      <c r="K72" s="515" t="s">
        <v>81</v>
      </c>
      <c r="L72" s="336"/>
      <c r="M72"/>
      <c r="N72" s="214"/>
      <c r="O72" s="214"/>
      <c r="P72" s="214"/>
      <c r="Q72" s="214"/>
      <c r="R72" s="214"/>
      <c r="S72" s="214"/>
      <c r="T72" s="214"/>
      <c r="U72" s="214"/>
      <c r="V72" s="214"/>
      <c r="W72" s="214"/>
      <c r="X72" s="214"/>
      <c r="Y72" s="214"/>
      <c r="Z72" s="214"/>
      <c r="AA72" s="214"/>
      <c r="AB72" s="214"/>
    </row>
    <row r="73" spans="1:28" s="81" customFormat="1" ht="15" customHeight="1">
      <c r="A73" s="40"/>
      <c r="B73" s="109" t="s">
        <v>457</v>
      </c>
      <c r="C73" s="95">
        <v>770</v>
      </c>
      <c r="D73" s="96">
        <v>939</v>
      </c>
      <c r="E73" s="96">
        <v>828</v>
      </c>
      <c r="F73" s="95">
        <v>722</v>
      </c>
      <c r="G73" s="96">
        <v>884</v>
      </c>
      <c r="H73" s="96">
        <v>784</v>
      </c>
      <c r="I73" s="95">
        <v>16</v>
      </c>
      <c r="J73" s="96">
        <v>16</v>
      </c>
      <c r="K73" s="96">
        <v>11</v>
      </c>
      <c r="L73" s="336"/>
      <c r="M73"/>
      <c r="N73" s="214"/>
      <c r="O73" s="214"/>
      <c r="P73" s="214"/>
      <c r="Q73" s="214"/>
      <c r="R73" s="214"/>
      <c r="S73" s="214"/>
      <c r="T73" s="214"/>
      <c r="U73" s="214"/>
      <c r="V73" s="214"/>
      <c r="W73" s="214"/>
      <c r="X73" s="214"/>
      <c r="Y73" s="214"/>
      <c r="Z73" s="214"/>
      <c r="AA73" s="214"/>
      <c r="AB73" s="214"/>
    </row>
    <row r="74" spans="1:28" s="81" customFormat="1" ht="15" customHeight="1">
      <c r="A74" s="40"/>
      <c r="B74" s="528" t="s">
        <v>458</v>
      </c>
      <c r="C74" s="514">
        <v>11517</v>
      </c>
      <c r="D74" s="515">
        <v>10634</v>
      </c>
      <c r="E74" s="515">
        <v>3121</v>
      </c>
      <c r="F74" s="514">
        <v>9908</v>
      </c>
      <c r="G74" s="515">
        <v>8875</v>
      </c>
      <c r="H74" s="515">
        <v>2496</v>
      </c>
      <c r="I74" s="514">
        <v>1168</v>
      </c>
      <c r="J74" s="515">
        <v>1491</v>
      </c>
      <c r="K74" s="515">
        <v>520</v>
      </c>
      <c r="L74" s="336"/>
      <c r="M74"/>
      <c r="N74" s="214"/>
      <c r="O74" s="214"/>
      <c r="P74" s="214"/>
      <c r="Q74" s="214"/>
      <c r="R74" s="214"/>
      <c r="S74" s="214"/>
      <c r="T74" s="214"/>
      <c r="U74" s="214"/>
      <c r="V74" s="214"/>
      <c r="W74" s="214"/>
      <c r="X74" s="214"/>
      <c r="Y74" s="214"/>
      <c r="Z74" s="214"/>
      <c r="AA74" s="214"/>
      <c r="AB74" s="214"/>
    </row>
    <row r="75" spans="1:28" s="81" customFormat="1" ht="15" customHeight="1">
      <c r="A75" s="40"/>
      <c r="B75" s="109" t="s">
        <v>459</v>
      </c>
      <c r="C75" s="95">
        <v>375</v>
      </c>
      <c r="D75" s="96">
        <v>461</v>
      </c>
      <c r="E75" s="96">
        <v>229</v>
      </c>
      <c r="F75" s="95">
        <v>222</v>
      </c>
      <c r="G75" s="96">
        <v>293</v>
      </c>
      <c r="H75" s="96">
        <v>138</v>
      </c>
      <c r="I75" s="95">
        <v>143</v>
      </c>
      <c r="J75" s="96">
        <v>154</v>
      </c>
      <c r="K75" s="96">
        <v>85</v>
      </c>
      <c r="L75" s="336"/>
      <c r="M75"/>
      <c r="N75" s="214"/>
      <c r="O75" s="214"/>
      <c r="P75" s="214"/>
      <c r="Q75" s="214"/>
      <c r="R75" s="214"/>
      <c r="S75" s="214"/>
      <c r="T75" s="214"/>
      <c r="U75" s="214"/>
      <c r="V75" s="214"/>
      <c r="W75" s="214"/>
      <c r="X75" s="214"/>
      <c r="Y75" s="214"/>
      <c r="Z75" s="214"/>
      <c r="AA75" s="214"/>
      <c r="AB75" s="214"/>
    </row>
    <row r="76" spans="1:28" s="81" customFormat="1" ht="15" customHeight="1">
      <c r="A76" s="40"/>
      <c r="B76" s="528" t="s">
        <v>460</v>
      </c>
      <c r="C76" s="514">
        <v>884</v>
      </c>
      <c r="D76" s="515">
        <v>897</v>
      </c>
      <c r="E76" s="515">
        <v>421</v>
      </c>
      <c r="F76" s="514">
        <v>786</v>
      </c>
      <c r="G76" s="515">
        <v>767</v>
      </c>
      <c r="H76" s="515">
        <v>374</v>
      </c>
      <c r="I76" s="514">
        <v>63</v>
      </c>
      <c r="J76" s="515">
        <v>96</v>
      </c>
      <c r="K76" s="515">
        <v>31</v>
      </c>
      <c r="L76" s="336"/>
      <c r="M76"/>
      <c r="N76" s="214"/>
      <c r="O76" s="214"/>
      <c r="P76" s="214"/>
      <c r="Q76" s="214"/>
      <c r="R76" s="214"/>
      <c r="S76" s="214"/>
      <c r="T76" s="214"/>
      <c r="U76" s="214"/>
      <c r="V76" s="214"/>
      <c r="W76" s="214"/>
      <c r="X76" s="214"/>
      <c r="Y76" s="214"/>
      <c r="Z76" s="214"/>
      <c r="AA76" s="214"/>
      <c r="AB76" s="214"/>
    </row>
    <row r="77" spans="1:28" s="81" customFormat="1" ht="15" customHeight="1">
      <c r="A77" s="40"/>
      <c r="B77" s="109" t="s">
        <v>461</v>
      </c>
      <c r="C77" s="95">
        <v>19271</v>
      </c>
      <c r="D77" s="96">
        <v>18523</v>
      </c>
      <c r="E77" s="96">
        <v>13845</v>
      </c>
      <c r="F77" s="95">
        <v>15664</v>
      </c>
      <c r="G77" s="96">
        <v>15245</v>
      </c>
      <c r="H77" s="96">
        <v>11543</v>
      </c>
      <c r="I77" s="95" t="s">
        <v>81</v>
      </c>
      <c r="J77" s="96" t="s">
        <v>81</v>
      </c>
      <c r="K77" s="96" t="s">
        <v>81</v>
      </c>
      <c r="L77" s="336"/>
      <c r="M77"/>
      <c r="N77" s="214"/>
      <c r="O77" s="214"/>
      <c r="P77" s="214"/>
      <c r="Q77" s="214"/>
      <c r="R77" s="214"/>
      <c r="S77" s="214"/>
      <c r="T77" s="214"/>
      <c r="U77" s="214"/>
      <c r="V77" s="214"/>
      <c r="W77" s="214"/>
      <c r="X77" s="214"/>
      <c r="Y77" s="214"/>
      <c r="Z77" s="214"/>
      <c r="AA77" s="214"/>
      <c r="AB77" s="214"/>
    </row>
    <row r="78" spans="1:28" s="81" customFormat="1" ht="15" customHeight="1">
      <c r="A78" s="40"/>
      <c r="B78" s="528" t="s">
        <v>462</v>
      </c>
      <c r="C78" s="514">
        <v>7216</v>
      </c>
      <c r="D78" s="515">
        <v>8772</v>
      </c>
      <c r="E78" s="515">
        <v>10017</v>
      </c>
      <c r="F78" s="514">
        <v>6754</v>
      </c>
      <c r="G78" s="515">
        <v>8251</v>
      </c>
      <c r="H78" s="515">
        <v>9421</v>
      </c>
      <c r="I78" s="514">
        <v>161</v>
      </c>
      <c r="J78" s="515">
        <v>163</v>
      </c>
      <c r="K78" s="515">
        <v>200</v>
      </c>
      <c r="L78" s="336"/>
      <c r="M78"/>
      <c r="N78" s="214"/>
      <c r="O78" s="214"/>
      <c r="P78" s="214"/>
      <c r="Q78" s="214"/>
      <c r="R78" s="214"/>
      <c r="S78" s="214"/>
      <c r="T78" s="214"/>
      <c r="U78" s="214"/>
      <c r="V78" s="214"/>
      <c r="W78" s="214"/>
      <c r="X78" s="214"/>
      <c r="Y78" s="214"/>
      <c r="Z78" s="214"/>
      <c r="AA78" s="214"/>
      <c r="AB78" s="214"/>
    </row>
    <row r="79" spans="1:28" s="81" customFormat="1" ht="15" customHeight="1">
      <c r="A79" s="40"/>
      <c r="B79" s="109" t="s">
        <v>463</v>
      </c>
      <c r="C79" s="95">
        <v>8496</v>
      </c>
      <c r="D79" s="96">
        <v>8401</v>
      </c>
      <c r="E79" s="96">
        <v>8837</v>
      </c>
      <c r="F79" s="95">
        <v>8134</v>
      </c>
      <c r="G79" s="96">
        <v>8052</v>
      </c>
      <c r="H79" s="96">
        <v>8480</v>
      </c>
      <c r="I79" s="95" t="s">
        <v>81</v>
      </c>
      <c r="J79" s="96" t="s">
        <v>81</v>
      </c>
      <c r="K79" s="96" t="s">
        <v>81</v>
      </c>
      <c r="L79" s="336"/>
      <c r="M79"/>
      <c r="N79" s="214"/>
      <c r="O79" s="214"/>
      <c r="P79" s="214"/>
      <c r="Q79" s="214"/>
      <c r="R79" s="214"/>
      <c r="S79" s="214"/>
      <c r="T79" s="214"/>
      <c r="U79" s="214"/>
      <c r="V79" s="214"/>
      <c r="W79" s="214"/>
      <c r="X79" s="214"/>
      <c r="Y79" s="214"/>
      <c r="Z79" s="214"/>
      <c r="AA79" s="214"/>
      <c r="AB79" s="214"/>
    </row>
    <row r="80" spans="1:28" s="81" customFormat="1" ht="15" customHeight="1">
      <c r="A80" s="40"/>
      <c r="B80" s="529" t="s">
        <v>464</v>
      </c>
      <c r="C80" s="517">
        <v>70069</v>
      </c>
      <c r="D80" s="530">
        <v>73112</v>
      </c>
      <c r="E80" s="530">
        <v>68880</v>
      </c>
      <c r="F80" s="517">
        <v>62128</v>
      </c>
      <c r="G80" s="530">
        <v>64971</v>
      </c>
      <c r="H80" s="530">
        <v>62286</v>
      </c>
      <c r="I80" s="517">
        <v>2266</v>
      </c>
      <c r="J80" s="530">
        <v>2818</v>
      </c>
      <c r="K80" s="530">
        <v>2156</v>
      </c>
      <c r="L80" s="335"/>
      <c r="M80"/>
      <c r="N80" s="214"/>
      <c r="O80" s="214"/>
      <c r="P80" s="214"/>
      <c r="Q80" s="214"/>
      <c r="R80" s="214"/>
      <c r="S80" s="214"/>
      <c r="T80" s="214"/>
      <c r="U80" s="214"/>
      <c r="V80" s="214"/>
      <c r="W80" s="214"/>
      <c r="X80" s="214"/>
      <c r="Y80" s="214"/>
      <c r="Z80" s="214"/>
      <c r="AA80" s="214"/>
      <c r="AB80" s="214"/>
    </row>
    <row r="81" spans="1:28" s="81" customFormat="1" ht="15" customHeight="1">
      <c r="A81" s="40"/>
      <c r="B81" s="529" t="s">
        <v>465</v>
      </c>
      <c r="C81" s="517">
        <v>127709</v>
      </c>
      <c r="D81" s="530">
        <v>140152</v>
      </c>
      <c r="E81" s="530">
        <v>152555</v>
      </c>
      <c r="F81" s="517">
        <v>114720</v>
      </c>
      <c r="G81" s="530">
        <v>127476</v>
      </c>
      <c r="H81" s="530">
        <v>140268</v>
      </c>
      <c r="I81" s="517">
        <v>4061</v>
      </c>
      <c r="J81" s="530">
        <v>4705</v>
      </c>
      <c r="K81" s="530">
        <v>4950</v>
      </c>
      <c r="L81"/>
      <c r="M81"/>
      <c r="N81" s="214"/>
      <c r="O81" s="214"/>
      <c r="P81" s="214"/>
      <c r="Q81" s="214"/>
      <c r="R81" s="214"/>
      <c r="S81" s="214"/>
      <c r="T81" s="214"/>
      <c r="U81" s="214"/>
      <c r="V81" s="214"/>
      <c r="W81" s="214"/>
      <c r="X81" s="214"/>
      <c r="Y81" s="214"/>
      <c r="Z81" s="214"/>
      <c r="AA81" s="214"/>
      <c r="AB81" s="214"/>
    </row>
    <row r="82" spans="1:28" s="86" customFormat="1" ht="15" customHeight="1">
      <c r="A82" s="40"/>
      <c r="B82" s="328" t="s">
        <v>1402</v>
      </c>
      <c r="C82" s="113"/>
      <c r="D82" s="113"/>
      <c r="E82" s="113"/>
      <c r="F82" s="113"/>
      <c r="G82" s="113"/>
      <c r="H82" s="113"/>
      <c r="I82" s="113"/>
      <c r="J82" s="113"/>
      <c r="K82" s="113"/>
      <c r="L82" s="113"/>
      <c r="N82" s="113"/>
      <c r="O82" s="114"/>
    </row>
    <row r="83" spans="1:28" s="86" customFormat="1" ht="15" customHeight="1">
      <c r="A83" s="40"/>
      <c r="B83" s="328" t="s">
        <v>1398</v>
      </c>
      <c r="C83" s="113"/>
      <c r="D83" s="949"/>
      <c r="E83" s="113"/>
      <c r="F83" s="113"/>
      <c r="G83" s="113"/>
      <c r="H83" s="113"/>
      <c r="I83" s="113"/>
      <c r="J83" s="113"/>
      <c r="K83" s="113"/>
      <c r="L83" s="113"/>
      <c r="N83" s="113"/>
      <c r="O83" s="114"/>
    </row>
    <row r="84" spans="1:28" s="86" customFormat="1" ht="15" customHeight="1">
      <c r="A84" s="40"/>
      <c r="B84" s="328" t="s">
        <v>1404</v>
      </c>
      <c r="C84" s="113"/>
      <c r="D84" s="113"/>
      <c r="E84" s="113"/>
      <c r="F84" s="113"/>
      <c r="G84" s="113"/>
      <c r="H84" s="113"/>
      <c r="I84" s="113"/>
      <c r="J84" s="113"/>
      <c r="K84" s="113"/>
      <c r="L84" s="113"/>
      <c r="N84" s="113"/>
      <c r="O84" s="114"/>
    </row>
    <row r="85" spans="1:28" s="86" customFormat="1" ht="15" customHeight="1">
      <c r="A85" s="40"/>
      <c r="B85" s="328" t="s">
        <v>466</v>
      </c>
      <c r="C85" s="113"/>
      <c r="D85" s="113"/>
      <c r="E85" s="113"/>
      <c r="F85" s="113"/>
      <c r="G85" s="113"/>
      <c r="H85" s="113"/>
      <c r="I85" s="113"/>
      <c r="J85" s="113"/>
      <c r="K85" s="113"/>
      <c r="L85" s="113"/>
      <c r="N85" s="113"/>
      <c r="O85" s="114"/>
    </row>
    <row r="86" spans="1:28" s="86" customFormat="1" ht="15" customHeight="1">
      <c r="A86" s="40"/>
      <c r="B86" s="328" t="s">
        <v>1463</v>
      </c>
      <c r="C86" s="113"/>
      <c r="D86" s="113"/>
      <c r="E86" s="113"/>
      <c r="F86" s="113"/>
      <c r="G86" s="113"/>
      <c r="H86" s="113"/>
      <c r="I86" s="113"/>
      <c r="J86" s="113"/>
      <c r="K86" s="113"/>
      <c r="L86" s="113"/>
      <c r="N86" s="113"/>
      <c r="O86" s="114"/>
    </row>
    <row r="87" spans="1:28" s="86" customFormat="1" ht="15" customHeight="1">
      <c r="A87" s="40"/>
      <c r="B87" s="328" t="s">
        <v>1388</v>
      </c>
      <c r="C87" s="113"/>
      <c r="D87" s="113"/>
      <c r="E87" s="113"/>
      <c r="F87" s="113"/>
      <c r="G87" s="113"/>
      <c r="H87" s="113"/>
      <c r="I87" s="113"/>
      <c r="J87" s="113"/>
      <c r="K87" s="113"/>
      <c r="L87" s="113"/>
      <c r="N87" s="113"/>
      <c r="O87" s="114"/>
    </row>
    <row r="88" spans="1:28" s="86" customFormat="1" ht="15" customHeight="1">
      <c r="A88" s="40"/>
      <c r="B88" s="328" t="s">
        <v>1462</v>
      </c>
      <c r="C88" s="113"/>
      <c r="D88" s="113"/>
      <c r="E88" s="113"/>
      <c r="F88" s="113"/>
      <c r="G88" s="113"/>
      <c r="H88" s="113"/>
      <c r="I88" s="113"/>
      <c r="J88" s="113"/>
      <c r="K88" s="113"/>
      <c r="L88" s="113"/>
      <c r="M88" s="113"/>
      <c r="N88" s="113"/>
      <c r="O88" s="114"/>
    </row>
    <row r="89" spans="1:28" s="86" customFormat="1" ht="15" customHeight="1">
      <c r="A89" s="40"/>
      <c r="B89" s="328" t="s">
        <v>1389</v>
      </c>
      <c r="C89" s="113"/>
      <c r="D89" s="113"/>
      <c r="E89" s="113"/>
      <c r="F89" s="113"/>
      <c r="G89" s="113"/>
      <c r="H89" s="113"/>
      <c r="I89" s="113"/>
      <c r="J89" s="113"/>
      <c r="K89" s="113"/>
      <c r="L89" s="113"/>
      <c r="M89" s="113"/>
      <c r="N89" s="113"/>
      <c r="O89" s="114"/>
    </row>
    <row r="90" spans="1:28" s="86" customFormat="1" ht="15" customHeight="1">
      <c r="A90" s="40"/>
      <c r="B90" s="328" t="s">
        <v>1411</v>
      </c>
      <c r="C90"/>
      <c r="D90"/>
      <c r="E90"/>
      <c r="F90"/>
      <c r="G90"/>
      <c r="H90"/>
      <c r="I90" s="113"/>
      <c r="J90" s="113"/>
      <c r="K90" s="113"/>
      <c r="L90" s="113"/>
      <c r="M90" s="113"/>
      <c r="N90" s="113"/>
      <c r="O90" s="114"/>
    </row>
    <row r="91" spans="1:28" s="86" customFormat="1" ht="15" customHeight="1">
      <c r="A91" s="40"/>
      <c r="B91" s="328" t="s">
        <v>1382</v>
      </c>
      <c r="C91" s="113"/>
      <c r="D91" s="113"/>
      <c r="E91" s="113"/>
      <c r="F91" s="113"/>
      <c r="G91" s="113"/>
      <c r="H91" s="113"/>
      <c r="I91" s="113"/>
      <c r="J91" s="113"/>
      <c r="K91" s="113"/>
      <c r="L91" s="113"/>
      <c r="M91" s="113"/>
      <c r="N91" s="113"/>
      <c r="O91" s="114"/>
    </row>
    <row r="92" spans="1:28" s="86" customFormat="1" ht="15" customHeight="1">
      <c r="A92" s="40"/>
      <c r="B92" s="328" t="s">
        <v>1397</v>
      </c>
      <c r="C92" s="113"/>
      <c r="D92" s="113"/>
      <c r="E92" s="113"/>
      <c r="F92" s="113"/>
      <c r="G92" s="113"/>
      <c r="H92" s="113"/>
      <c r="I92" s="113"/>
      <c r="J92" s="113"/>
      <c r="K92" s="113"/>
      <c r="L92" s="113"/>
      <c r="M92" s="113"/>
      <c r="N92" s="113"/>
      <c r="O92" s="114"/>
    </row>
    <row r="93" spans="1:28" s="86" customFormat="1" ht="15" customHeight="1">
      <c r="A93" s="40"/>
      <c r="B93" s="328" t="s">
        <v>1390</v>
      </c>
      <c r="C93" s="113"/>
      <c r="D93" s="113"/>
      <c r="E93" s="113"/>
      <c r="F93" s="113"/>
      <c r="G93" s="113"/>
      <c r="H93" s="113"/>
      <c r="I93" s="113"/>
      <c r="J93" s="113"/>
      <c r="K93" s="113"/>
      <c r="L93" s="113"/>
      <c r="M93" s="113"/>
      <c r="N93" s="113"/>
      <c r="O93" s="114"/>
    </row>
    <row r="94" spans="1:28" s="86" customFormat="1" ht="15" customHeight="1">
      <c r="A94" s="40"/>
      <c r="B94" s="328" t="s">
        <v>1405</v>
      </c>
      <c r="C94" s="113"/>
      <c r="D94" s="113"/>
      <c r="E94" s="113"/>
      <c r="F94" s="113"/>
      <c r="G94" s="113"/>
      <c r="H94" s="113"/>
      <c r="I94" s="113"/>
      <c r="J94" s="113"/>
      <c r="K94" s="113"/>
      <c r="L94" s="113"/>
      <c r="M94" s="113"/>
      <c r="N94" s="113"/>
      <c r="O94" s="114"/>
    </row>
    <row r="95" spans="1:28" s="86" customFormat="1" ht="15" customHeight="1">
      <c r="A95" s="40"/>
      <c r="B95" s="870" t="s">
        <v>1353</v>
      </c>
      <c r="C95" s="113"/>
      <c r="D95" s="113"/>
      <c r="E95" s="113"/>
      <c r="F95" s="113"/>
      <c r="G95" s="113"/>
      <c r="H95" s="113"/>
      <c r="I95" s="113"/>
      <c r="J95" s="113"/>
      <c r="K95" s="113"/>
      <c r="L95" s="113"/>
      <c r="M95" s="113"/>
      <c r="N95" s="113"/>
      <c r="O95" s="114"/>
    </row>
    <row r="96" spans="1:28" s="86" customFormat="1" ht="15" customHeight="1">
      <c r="A96" s="40"/>
      <c r="B96" s="328" t="s">
        <v>1384</v>
      </c>
      <c r="C96" s="113"/>
      <c r="D96" s="113"/>
      <c r="E96" s="113"/>
      <c r="F96" s="113"/>
      <c r="G96" s="113"/>
      <c r="H96" s="113"/>
      <c r="I96" s="911"/>
      <c r="J96" s="113"/>
      <c r="K96" s="113"/>
      <c r="L96" s="113"/>
      <c r="M96" s="113"/>
      <c r="N96" s="113"/>
      <c r="O96" s="114"/>
    </row>
    <row r="97" spans="1:15" s="86" customFormat="1" ht="15" customHeight="1">
      <c r="A97" s="40"/>
      <c r="B97" s="328" t="s">
        <v>1412</v>
      </c>
      <c r="C97" s="113"/>
      <c r="D97" s="113"/>
      <c r="E97" s="113"/>
      <c r="F97" s="113"/>
      <c r="G97" s="113"/>
      <c r="H97" s="113"/>
      <c r="I97" s="113"/>
      <c r="J97" s="113"/>
      <c r="K97" s="113"/>
      <c r="L97" s="113"/>
      <c r="M97" s="113"/>
      <c r="N97" s="113"/>
      <c r="O97" s="114"/>
    </row>
    <row r="98" spans="1:15" s="86" customFormat="1" ht="15" customHeight="1">
      <c r="A98" s="40"/>
      <c r="B98" s="328" t="s">
        <v>467</v>
      </c>
      <c r="C98" s="113"/>
      <c r="D98" s="113"/>
      <c r="E98" s="113"/>
      <c r="F98" s="113"/>
      <c r="G98" s="113"/>
      <c r="H98" s="113"/>
      <c r="I98" s="113"/>
      <c r="J98" s="113"/>
      <c r="K98" s="113"/>
      <c r="L98" s="113"/>
      <c r="M98" s="113"/>
      <c r="N98" s="113"/>
      <c r="O98" s="114"/>
    </row>
    <row r="99" spans="1:15" s="86" customFormat="1" ht="15" customHeight="1">
      <c r="A99" s="40"/>
      <c r="B99" s="328" t="s">
        <v>1374</v>
      </c>
      <c r="C99" s="113"/>
      <c r="D99" s="113"/>
      <c r="E99" s="113"/>
      <c r="F99" s="113"/>
      <c r="G99" s="113"/>
      <c r="H99" s="113"/>
      <c r="I99" s="113"/>
      <c r="J99" s="113"/>
      <c r="K99" s="113"/>
      <c r="L99" s="113"/>
      <c r="M99" s="113"/>
      <c r="N99" s="113"/>
      <c r="O99" s="114"/>
    </row>
    <row r="100" spans="1:15" s="86" customFormat="1" ht="15" customHeight="1">
      <c r="A100" s="40"/>
      <c r="B100" s="328" t="s">
        <v>1375</v>
      </c>
    </row>
    <row r="101" spans="1:15" s="86" customFormat="1" ht="15" customHeight="1">
      <c r="A101" s="40"/>
      <c r="B101" s="328" t="s">
        <v>1367</v>
      </c>
      <c r="C101" s="113"/>
      <c r="D101" s="113"/>
      <c r="E101" s="113"/>
      <c r="F101" s="113"/>
      <c r="G101" s="113"/>
      <c r="H101" s="113"/>
      <c r="I101" s="113"/>
      <c r="J101" s="113"/>
      <c r="K101" s="113"/>
      <c r="L101" s="113"/>
      <c r="M101" s="113"/>
      <c r="N101" s="113"/>
      <c r="O101" s="114"/>
    </row>
    <row r="102" spans="1:15" s="86" customFormat="1" ht="15" customHeight="1">
      <c r="A102" s="40"/>
      <c r="B102" s="875" t="s">
        <v>1413</v>
      </c>
      <c r="C102" s="113"/>
      <c r="D102" s="113"/>
      <c r="E102" s="113"/>
      <c r="F102" s="113"/>
      <c r="G102" s="113"/>
      <c r="H102" s="113"/>
      <c r="I102" s="113"/>
      <c r="J102" s="113"/>
      <c r="K102" s="113"/>
      <c r="L102" s="113"/>
      <c r="M102" s="113"/>
      <c r="N102" s="113"/>
      <c r="O102" s="114"/>
    </row>
    <row r="103" spans="1:15" s="86" customFormat="1" ht="15" customHeight="1">
      <c r="A103" s="40"/>
      <c r="B103" s="328" t="s">
        <v>468</v>
      </c>
      <c r="C103" s="113"/>
      <c r="D103" s="113"/>
      <c r="E103" s="113"/>
      <c r="F103" s="113"/>
      <c r="G103" s="113"/>
      <c r="H103" s="113"/>
      <c r="I103" s="113"/>
      <c r="J103" s="113"/>
      <c r="K103" s="113"/>
      <c r="L103" s="113"/>
      <c r="M103" s="113"/>
      <c r="N103" s="113"/>
      <c r="O103" s="114"/>
    </row>
    <row r="104" spans="1:15">
      <c r="B104" s="102"/>
      <c r="D104" s="115"/>
      <c r="E104" s="115"/>
      <c r="F104" s="115"/>
      <c r="G104" s="115"/>
      <c r="H104" s="115"/>
      <c r="I104" s="115"/>
      <c r="J104" s="115"/>
      <c r="K104" s="115"/>
      <c r="L104" s="116"/>
      <c r="M104" s="115"/>
      <c r="N104" s="115"/>
    </row>
    <row r="105" spans="1:15">
      <c r="B105" s="89"/>
      <c r="C105" s="74"/>
      <c r="D105" s="75"/>
      <c r="E105" s="75"/>
      <c r="F105" s="75"/>
      <c r="G105" s="75"/>
      <c r="H105" s="73"/>
      <c r="I105"/>
      <c r="J105"/>
      <c r="K105"/>
      <c r="L105"/>
      <c r="M105"/>
      <c r="N105"/>
    </row>
    <row r="106" spans="1:15" s="80" customFormat="1" ht="18" customHeight="1">
      <c r="A106" s="40"/>
      <c r="B106" s="77" t="s">
        <v>469</v>
      </c>
      <c r="C106" s="77"/>
      <c r="D106" s="77"/>
      <c r="E106" s="77"/>
      <c r="F106" s="77"/>
      <c r="G106" s="77"/>
      <c r="H106" s="77"/>
      <c r="I106"/>
      <c r="J106"/>
      <c r="K106"/>
      <c r="L106"/>
      <c r="M106"/>
      <c r="N106"/>
    </row>
    <row r="107" spans="1:15" s="81" customFormat="1" ht="48.75" customHeight="1">
      <c r="A107" s="40"/>
      <c r="B107" s="1151" t="s">
        <v>1672</v>
      </c>
      <c r="C107" s="1151"/>
      <c r="D107" s="1151"/>
      <c r="E107" s="1151"/>
      <c r="F107" s="1151"/>
      <c r="G107" s="1151"/>
      <c r="H107" s="1151"/>
      <c r="I107"/>
      <c r="J107"/>
      <c r="K107"/>
      <c r="L107"/>
      <c r="M107"/>
      <c r="N107"/>
    </row>
    <row r="108" spans="1:15">
      <c r="B108" s="90"/>
      <c r="C108" s="90"/>
      <c r="D108" s="90"/>
      <c r="E108" s="90"/>
      <c r="F108" s="90"/>
      <c r="G108" s="90"/>
      <c r="H108" s="90"/>
      <c r="J108" s="73"/>
      <c r="K108" s="73"/>
      <c r="L108" s="73"/>
      <c r="M108" s="73"/>
      <c r="N108" s="73"/>
    </row>
    <row r="109" spans="1:15">
      <c r="B109" s="91"/>
      <c r="C109" s="92"/>
      <c r="D109" s="92"/>
      <c r="E109" s="92"/>
      <c r="F109" s="92"/>
      <c r="G109" s="92"/>
      <c r="H109" s="92"/>
      <c r="I109" s="73"/>
      <c r="J109" s="73"/>
      <c r="K109" s="73"/>
      <c r="L109" s="73"/>
      <c r="M109" s="73"/>
      <c r="N109" s="73"/>
    </row>
    <row r="110" spans="1:15" s="80" customFormat="1" ht="16.5" customHeight="1">
      <c r="A110" s="40"/>
      <c r="B110" s="323" t="s">
        <v>470</v>
      </c>
      <c r="C110" s="78">
        <v>2024</v>
      </c>
      <c r="D110" s="78">
        <v>2023</v>
      </c>
      <c r="E110" s="78">
        <v>2022</v>
      </c>
      <c r="F110" s="78">
        <v>2021</v>
      </c>
      <c r="G110" s="78">
        <v>2020</v>
      </c>
      <c r="H110"/>
      <c r="I110"/>
      <c r="J110"/>
      <c r="K110"/>
      <c r="L110"/>
      <c r="M110"/>
    </row>
    <row r="111" spans="1:15" s="81" customFormat="1" ht="15" customHeight="1">
      <c r="A111" s="40"/>
      <c r="B111" s="532" t="s">
        <v>1497</v>
      </c>
      <c r="C111" s="723"/>
      <c r="D111" s="723"/>
      <c r="E111" s="230"/>
      <c r="F111" s="230"/>
      <c r="G111" s="230"/>
      <c r="H111"/>
      <c r="I111"/>
      <c r="J111"/>
      <c r="K111"/>
      <c r="L111"/>
      <c r="M111"/>
      <c r="N111" s="73"/>
    </row>
    <row r="112" spans="1:15" s="81" customFormat="1" ht="15" customHeight="1">
      <c r="A112" s="40"/>
      <c r="B112" s="535" t="s">
        <v>471</v>
      </c>
      <c r="C112" s="517" t="s">
        <v>472</v>
      </c>
      <c r="D112" s="530">
        <v>73069</v>
      </c>
      <c r="E112" s="515">
        <v>97308</v>
      </c>
      <c r="F112" s="515">
        <v>89066</v>
      </c>
      <c r="G112" s="515">
        <v>190068</v>
      </c>
      <c r="H112"/>
      <c r="I112"/>
      <c r="J112"/>
      <c r="K112"/>
      <c r="L112"/>
      <c r="M112"/>
      <c r="N112" s="73"/>
    </row>
    <row r="113" spans="1:17" s="81" customFormat="1" ht="15" customHeight="1">
      <c r="A113" s="40"/>
      <c r="B113" s="94" t="s">
        <v>473</v>
      </c>
      <c r="C113" s="533" t="s">
        <v>472</v>
      </c>
      <c r="D113" s="724">
        <v>73069</v>
      </c>
      <c r="E113" s="96">
        <v>97308</v>
      </c>
      <c r="F113" s="96">
        <v>89066</v>
      </c>
      <c r="G113" s="96">
        <v>190068</v>
      </c>
      <c r="H113"/>
      <c r="I113"/>
      <c r="J113"/>
      <c r="K113"/>
      <c r="L113"/>
      <c r="M113"/>
      <c r="N113" s="73"/>
    </row>
    <row r="114" spans="1:17" s="81" customFormat="1" ht="15" customHeight="1">
      <c r="A114" s="40"/>
      <c r="B114" s="536" t="s">
        <v>1456</v>
      </c>
      <c r="C114" s="530"/>
      <c r="D114" s="530"/>
      <c r="E114" s="515"/>
      <c r="F114" s="515"/>
      <c r="G114" s="515"/>
      <c r="H114"/>
      <c r="I114"/>
      <c r="J114"/>
      <c r="K114"/>
      <c r="L114"/>
      <c r="M114"/>
      <c r="N114" s="73"/>
    </row>
    <row r="115" spans="1:17" s="81" customFormat="1" ht="15" customHeight="1">
      <c r="A115" s="40"/>
      <c r="B115" s="94" t="s">
        <v>471</v>
      </c>
      <c r="C115" s="517" t="s">
        <v>472</v>
      </c>
      <c r="D115" s="96">
        <v>4705</v>
      </c>
      <c r="E115" s="96">
        <v>4950</v>
      </c>
      <c r="F115" s="96">
        <v>5437</v>
      </c>
      <c r="G115" s="96">
        <v>6014</v>
      </c>
      <c r="H115"/>
      <c r="I115"/>
      <c r="J115"/>
      <c r="K115"/>
      <c r="L115"/>
      <c r="M115"/>
      <c r="N115" s="73"/>
    </row>
    <row r="116" spans="1:17" s="81" customFormat="1" ht="15" customHeight="1">
      <c r="A116" s="40"/>
      <c r="B116" s="537" t="s">
        <v>474</v>
      </c>
      <c r="C116" s="517" t="s">
        <v>472</v>
      </c>
      <c r="D116" s="515">
        <v>4568</v>
      </c>
      <c r="E116" s="515">
        <v>4617</v>
      </c>
      <c r="F116" s="515">
        <v>4833</v>
      </c>
      <c r="G116" s="515">
        <v>5841</v>
      </c>
      <c r="H116"/>
      <c r="I116"/>
      <c r="J116"/>
      <c r="K116"/>
      <c r="L116"/>
      <c r="M116"/>
      <c r="N116" s="73"/>
    </row>
    <row r="117" spans="1:17" s="81" customFormat="1" ht="15" customHeight="1">
      <c r="A117" s="40"/>
      <c r="B117" s="534" t="s">
        <v>475</v>
      </c>
      <c r="C117" s="724"/>
      <c r="D117" s="724"/>
      <c r="E117" s="96"/>
      <c r="F117" s="96"/>
      <c r="G117" s="96"/>
      <c r="H117"/>
      <c r="I117"/>
      <c r="J117"/>
      <c r="K117"/>
      <c r="L117"/>
      <c r="M117"/>
      <c r="N117" s="73"/>
    </row>
    <row r="118" spans="1:17" s="81" customFormat="1" ht="15" customHeight="1">
      <c r="A118" s="40"/>
      <c r="B118" s="535" t="s">
        <v>471</v>
      </c>
      <c r="C118" s="517" t="s">
        <v>472</v>
      </c>
      <c r="D118" s="530">
        <v>7686</v>
      </c>
      <c r="E118" s="515">
        <v>7208</v>
      </c>
      <c r="F118" s="515">
        <v>3156</v>
      </c>
      <c r="G118" s="515">
        <v>3341</v>
      </c>
      <c r="H118"/>
      <c r="I118"/>
      <c r="J118"/>
      <c r="K118"/>
      <c r="L118"/>
      <c r="M118"/>
      <c r="N118" s="73"/>
    </row>
    <row r="119" spans="1:17" s="81" customFormat="1" ht="15" customHeight="1">
      <c r="A119" s="40"/>
      <c r="B119" s="94" t="s">
        <v>1644</v>
      </c>
      <c r="C119" s="533" t="s">
        <v>472</v>
      </c>
      <c r="D119" s="724">
        <v>8454</v>
      </c>
      <c r="E119" s="96">
        <v>7208</v>
      </c>
      <c r="F119" s="96">
        <v>3156</v>
      </c>
      <c r="G119" s="96">
        <v>3341</v>
      </c>
      <c r="H119"/>
      <c r="I119"/>
      <c r="J119"/>
      <c r="K119"/>
      <c r="L119"/>
      <c r="M119"/>
      <c r="N119" s="73"/>
    </row>
    <row r="120" spans="1:17" s="81" customFormat="1" ht="15" customHeight="1">
      <c r="A120" s="40"/>
      <c r="B120" s="538" t="s">
        <v>476</v>
      </c>
      <c r="C120" s="513"/>
      <c r="D120" s="513"/>
      <c r="E120" s="515"/>
      <c r="F120" s="515"/>
      <c r="G120" s="515"/>
      <c r="H120"/>
      <c r="I120"/>
      <c r="J120"/>
      <c r="K120"/>
      <c r="L120"/>
      <c r="M120"/>
      <c r="N120" s="73"/>
    </row>
    <row r="121" spans="1:17" s="81" customFormat="1" ht="15" customHeight="1">
      <c r="A121" s="40"/>
      <c r="B121" s="94" t="s">
        <v>471</v>
      </c>
      <c r="C121" s="533" t="s">
        <v>472</v>
      </c>
      <c r="D121" s="724">
        <v>85460</v>
      </c>
      <c r="E121" s="96">
        <f>E112+E115+E118</f>
        <v>109466</v>
      </c>
      <c r="F121" s="96">
        <f t="shared" ref="F121:G122" si="2">F112+F115+F118</f>
        <v>97659</v>
      </c>
      <c r="G121" s="96">
        <f t="shared" si="2"/>
        <v>199423</v>
      </c>
      <c r="H121"/>
      <c r="I121"/>
      <c r="J121"/>
      <c r="K121"/>
      <c r="L121"/>
      <c r="M121"/>
      <c r="N121" s="73"/>
    </row>
    <row r="122" spans="1:17" s="81" customFormat="1" ht="15" customHeight="1">
      <c r="A122" s="40"/>
      <c r="B122" s="535" t="s">
        <v>477</v>
      </c>
      <c r="C122" s="517" t="s">
        <v>472</v>
      </c>
      <c r="D122" s="530">
        <v>86091</v>
      </c>
      <c r="E122" s="515">
        <f>E113+E116+E119</f>
        <v>109133</v>
      </c>
      <c r="F122" s="515">
        <f t="shared" si="2"/>
        <v>97055</v>
      </c>
      <c r="G122" s="515">
        <f t="shared" si="2"/>
        <v>199250</v>
      </c>
      <c r="H122"/>
      <c r="I122"/>
      <c r="J122"/>
      <c r="K122"/>
      <c r="L122"/>
      <c r="M122"/>
      <c r="N122" s="73"/>
    </row>
    <row r="123" spans="1:17" s="81" customFormat="1" ht="15.75" customHeight="1">
      <c r="A123" s="40"/>
      <c r="B123" s="915" t="s">
        <v>1645</v>
      </c>
      <c r="C123" s="94"/>
      <c r="D123" s="94"/>
      <c r="E123" s="94"/>
      <c r="F123" s="94"/>
      <c r="G123" s="94"/>
      <c r="H123"/>
      <c r="I123"/>
      <c r="J123"/>
      <c r="K123"/>
      <c r="L123"/>
      <c r="M123"/>
      <c r="N123" s="73"/>
    </row>
    <row r="124" spans="1:17" s="86" customFormat="1" ht="32.65" customHeight="1">
      <c r="A124" s="40"/>
      <c r="B124" s="1142" t="s">
        <v>478</v>
      </c>
      <c r="C124" s="1142"/>
      <c r="D124" s="1142"/>
      <c r="E124" s="1142"/>
      <c r="F124" s="1142"/>
      <c r="G124" s="1142"/>
      <c r="H124" s="104"/>
      <c r="I124" s="104"/>
      <c r="J124" s="104"/>
      <c r="K124" s="104"/>
      <c r="L124" s="104"/>
      <c r="M124" s="85"/>
      <c r="N124" s="85"/>
    </row>
    <row r="125" spans="1:17" ht="31.15" customHeight="1">
      <c r="B125" s="1142" t="s">
        <v>1455</v>
      </c>
      <c r="C125" s="1142"/>
      <c r="D125" s="1142"/>
      <c r="E125" s="1142"/>
      <c r="F125" s="1142"/>
      <c r="G125" s="1142"/>
      <c r="H125" s="75"/>
      <c r="I125" s="75"/>
      <c r="J125" s="75"/>
      <c r="K125" s="75"/>
      <c r="L125"/>
      <c r="M125"/>
      <c r="N125"/>
      <c r="O125"/>
      <c r="P125"/>
      <c r="Q125"/>
    </row>
    <row r="126" spans="1:17">
      <c r="C126" s="93"/>
      <c r="D126" s="74"/>
      <c r="E126" s="74"/>
      <c r="G126" s="74"/>
      <c r="H126" s="75"/>
      <c r="I126" s="75"/>
      <c r="J126" s="75"/>
      <c r="K126" s="75"/>
      <c r="L126"/>
      <c r="M126"/>
      <c r="N126"/>
      <c r="O126"/>
      <c r="P126"/>
      <c r="Q126"/>
    </row>
    <row r="127" spans="1:17" s="80" customFormat="1" ht="18" customHeight="1">
      <c r="A127" s="40"/>
      <c r="B127" s="1144" t="s">
        <v>479</v>
      </c>
      <c r="C127" s="1146" t="s">
        <v>438</v>
      </c>
      <c r="D127" s="1146"/>
      <c r="E127" s="1147"/>
      <c r="F127" s="1146" t="s">
        <v>439</v>
      </c>
      <c r="G127" s="1146"/>
      <c r="H127" s="1147"/>
      <c r="I127" s="1146" t="s">
        <v>440</v>
      </c>
      <c r="J127" s="1146"/>
      <c r="K127" s="1146"/>
      <c r="L127"/>
      <c r="M127"/>
      <c r="N127"/>
      <c r="O127"/>
      <c r="P127"/>
      <c r="Q127"/>
    </row>
    <row r="128" spans="1:17" s="80" customFormat="1" ht="18" customHeight="1">
      <c r="A128" s="40"/>
      <c r="B128" s="1145"/>
      <c r="C128" s="108">
        <v>2024</v>
      </c>
      <c r="D128" s="108">
        <v>2023</v>
      </c>
      <c r="E128" s="894">
        <v>2022</v>
      </c>
      <c r="F128" s="108">
        <v>2024</v>
      </c>
      <c r="G128" s="108">
        <v>2023</v>
      </c>
      <c r="H128" s="894">
        <v>2022</v>
      </c>
      <c r="I128" s="108">
        <v>2024</v>
      </c>
      <c r="J128" s="108">
        <v>2023</v>
      </c>
      <c r="K128" s="108">
        <v>2022</v>
      </c>
      <c r="L128"/>
      <c r="M128"/>
      <c r="N128"/>
      <c r="O128"/>
      <c r="P128"/>
      <c r="Q128"/>
    </row>
    <row r="129" spans="1:18" s="81" customFormat="1" ht="15" customHeight="1">
      <c r="A129" s="40"/>
      <c r="B129" s="527" t="s">
        <v>480</v>
      </c>
      <c r="C129" s="1002"/>
      <c r="D129" s="1010"/>
      <c r="E129" s="1011"/>
      <c r="F129" s="1002"/>
      <c r="G129" s="1010"/>
      <c r="H129" s="1011"/>
      <c r="I129" s="1002"/>
      <c r="J129" s="1010"/>
      <c r="K129" s="1011"/>
      <c r="L129"/>
      <c r="M129"/>
      <c r="N129"/>
      <c r="O129"/>
      <c r="P129"/>
      <c r="Q129"/>
    </row>
    <row r="130" spans="1:18" s="81" customFormat="1" ht="15" customHeight="1">
      <c r="A130" s="40"/>
      <c r="B130" s="109" t="s">
        <v>481</v>
      </c>
      <c r="C130" s="117">
        <v>17297</v>
      </c>
      <c r="D130" s="726">
        <v>19263</v>
      </c>
      <c r="E130" s="96">
        <v>25021</v>
      </c>
      <c r="F130" s="117">
        <v>8944</v>
      </c>
      <c r="G130" s="726">
        <v>11883</v>
      </c>
      <c r="H130" s="96">
        <v>16737</v>
      </c>
      <c r="I130" s="117">
        <v>4402</v>
      </c>
      <c r="J130" s="726">
        <v>5064</v>
      </c>
      <c r="K130" s="96">
        <v>5753</v>
      </c>
      <c r="L130"/>
      <c r="M130"/>
      <c r="N130" s="214"/>
      <c r="O130" s="214"/>
      <c r="P130"/>
      <c r="Q130" s="214"/>
      <c r="R130" s="214"/>
    </row>
    <row r="131" spans="1:18" s="81" customFormat="1" ht="15" customHeight="1">
      <c r="A131" s="40"/>
      <c r="B131" s="528" t="s">
        <v>482</v>
      </c>
      <c r="C131" s="539">
        <v>55705</v>
      </c>
      <c r="D131" s="727">
        <v>56856</v>
      </c>
      <c r="E131" s="515">
        <v>52379</v>
      </c>
      <c r="F131" s="539">
        <v>43407</v>
      </c>
      <c r="G131" s="727">
        <v>44279</v>
      </c>
      <c r="H131" s="515">
        <v>39633</v>
      </c>
      <c r="I131" s="539">
        <v>7586</v>
      </c>
      <c r="J131" s="727">
        <v>8765</v>
      </c>
      <c r="K131" s="515">
        <v>8092</v>
      </c>
      <c r="L131"/>
      <c r="M131"/>
      <c r="N131" s="214"/>
      <c r="O131" s="214"/>
      <c r="P131"/>
      <c r="Q131" s="214"/>
      <c r="R131" s="214"/>
    </row>
    <row r="132" spans="1:18" s="81" customFormat="1" ht="15" customHeight="1">
      <c r="A132" s="40"/>
      <c r="B132" s="109" t="s">
        <v>483</v>
      </c>
      <c r="C132" s="118">
        <v>342162</v>
      </c>
      <c r="D132" s="96">
        <v>381612</v>
      </c>
      <c r="E132" s="96">
        <v>429813</v>
      </c>
      <c r="F132" s="118">
        <v>275338</v>
      </c>
      <c r="G132" s="524">
        <v>311919</v>
      </c>
      <c r="H132" s="96">
        <v>358528</v>
      </c>
      <c r="I132" s="117">
        <v>48364</v>
      </c>
      <c r="J132" s="726">
        <v>54286</v>
      </c>
      <c r="K132" s="96">
        <v>54563</v>
      </c>
      <c r="L132"/>
      <c r="M132"/>
      <c r="N132" s="214"/>
      <c r="O132" s="214"/>
      <c r="P132"/>
      <c r="Q132" s="214"/>
      <c r="R132" s="214"/>
    </row>
    <row r="133" spans="1:18" s="112" customFormat="1" ht="15" customHeight="1">
      <c r="A133" s="40"/>
      <c r="B133" s="527" t="s">
        <v>484</v>
      </c>
      <c r="C133" s="540">
        <v>415164</v>
      </c>
      <c r="D133" s="530">
        <v>457731</v>
      </c>
      <c r="E133" s="530">
        <v>507213</v>
      </c>
      <c r="F133" s="540">
        <v>327689</v>
      </c>
      <c r="G133" s="729">
        <v>368081</v>
      </c>
      <c r="H133" s="530">
        <v>414897</v>
      </c>
      <c r="I133" s="517">
        <v>60352</v>
      </c>
      <c r="J133" s="530">
        <v>68115</v>
      </c>
      <c r="K133" s="530">
        <v>68408</v>
      </c>
      <c r="L133"/>
      <c r="M133"/>
      <c r="N133" s="214"/>
      <c r="O133" s="214"/>
      <c r="P133"/>
      <c r="Q133" s="214"/>
      <c r="R133" s="214"/>
    </row>
    <row r="134" spans="1:18" s="81" customFormat="1" ht="15" customHeight="1">
      <c r="A134" s="40"/>
      <c r="B134" s="100" t="s">
        <v>485</v>
      </c>
      <c r="C134" s="1000"/>
      <c r="D134" s="1008"/>
      <c r="E134" s="1008"/>
      <c r="F134" s="1000"/>
      <c r="G134" s="1009"/>
      <c r="H134" s="1008"/>
      <c r="I134" s="1000"/>
      <c r="J134" s="1009"/>
      <c r="K134" s="1008"/>
      <c r="L134"/>
      <c r="M134"/>
      <c r="N134" s="214"/>
      <c r="O134" s="214"/>
      <c r="P134"/>
      <c r="Q134" s="214"/>
      <c r="R134" s="214"/>
    </row>
    <row r="135" spans="1:18" s="112" customFormat="1" ht="15" customHeight="1">
      <c r="A135" s="40"/>
      <c r="B135" s="541" t="s">
        <v>486</v>
      </c>
      <c r="C135" s="539">
        <v>327890</v>
      </c>
      <c r="D135" s="727">
        <v>267453</v>
      </c>
      <c r="E135" s="515">
        <v>221771</v>
      </c>
      <c r="F135" s="539">
        <v>275338</v>
      </c>
      <c r="G135" s="727">
        <v>267242</v>
      </c>
      <c r="H135" s="515">
        <v>221558</v>
      </c>
      <c r="I135" s="539">
        <v>48459</v>
      </c>
      <c r="J135" s="727">
        <v>211</v>
      </c>
      <c r="K135" s="515">
        <v>213</v>
      </c>
      <c r="L135" s="214"/>
      <c r="M135" s="345"/>
      <c r="N135" s="214"/>
      <c r="O135" s="214"/>
      <c r="P135"/>
      <c r="Q135" s="214"/>
      <c r="R135" s="214"/>
    </row>
    <row r="136" spans="1:18" s="112" customFormat="1" ht="15" customHeight="1">
      <c r="A136" s="40"/>
      <c r="B136" s="97" t="s">
        <v>487</v>
      </c>
      <c r="C136" s="1005">
        <v>100</v>
      </c>
      <c r="D136" s="1004">
        <v>70.085060218232101</v>
      </c>
      <c r="E136" s="1004">
        <v>52</v>
      </c>
      <c r="F136" s="1005">
        <v>100</v>
      </c>
      <c r="G136" s="1004">
        <v>85.676730176744599</v>
      </c>
      <c r="H136" s="1004">
        <v>62</v>
      </c>
      <c r="I136" s="1005">
        <v>100.19642709453299</v>
      </c>
      <c r="J136" s="1004">
        <v>0.388682164830711</v>
      </c>
      <c r="K136" s="1004">
        <v>0.4</v>
      </c>
      <c r="M136" s="335"/>
      <c r="N136" s="214"/>
      <c r="O136" s="214"/>
      <c r="P136"/>
      <c r="Q136" s="214"/>
      <c r="R136" s="214"/>
    </row>
    <row r="137" spans="1:18" s="112" customFormat="1" ht="15" customHeight="1">
      <c r="A137" s="40"/>
      <c r="B137" s="945" t="s">
        <v>1647</v>
      </c>
      <c r="C137" s="1005">
        <v>96</v>
      </c>
      <c r="D137" s="1004">
        <v>70</v>
      </c>
      <c r="E137" s="1004">
        <v>52</v>
      </c>
      <c r="F137" s="1005">
        <v>100</v>
      </c>
      <c r="G137" s="1004">
        <v>86</v>
      </c>
      <c r="H137" s="1004">
        <v>62</v>
      </c>
      <c r="I137" s="1005">
        <v>100</v>
      </c>
      <c r="J137" s="1004">
        <v>0</v>
      </c>
      <c r="K137" s="1004">
        <v>0</v>
      </c>
      <c r="M137" s="335"/>
      <c r="N137" s="214"/>
      <c r="O137" s="214"/>
      <c r="P137"/>
      <c r="Q137" s="214"/>
      <c r="R137" s="214"/>
    </row>
    <row r="138" spans="1:18" s="112" customFormat="1" ht="15" customHeight="1">
      <c r="A138" s="40"/>
      <c r="B138" s="527" t="s">
        <v>1650</v>
      </c>
      <c r="C138" s="1006">
        <v>78.978427802025195</v>
      </c>
      <c r="D138" s="1007">
        <v>5843.01696848149</v>
      </c>
      <c r="E138" s="1007">
        <v>43.723445574147298</v>
      </c>
      <c r="F138" s="1006">
        <v>84.024181464742497</v>
      </c>
      <c r="G138" s="1007">
        <v>72.604127895762105</v>
      </c>
      <c r="H138" s="1007">
        <v>53.400723553074599</v>
      </c>
      <c r="I138" s="1006">
        <v>80.293942205726395</v>
      </c>
      <c r="J138" s="1007">
        <v>0.30977024150333998</v>
      </c>
      <c r="K138" s="1007">
        <v>0.311367091568238</v>
      </c>
      <c r="L138"/>
      <c r="M138"/>
      <c r="N138" s="214"/>
      <c r="O138" s="214"/>
      <c r="P138"/>
      <c r="Q138" s="214"/>
      <c r="R138" s="214"/>
    </row>
    <row r="139" spans="1:18" s="112" customFormat="1" ht="15" customHeight="1">
      <c r="A139" s="40"/>
      <c r="B139" s="543" t="s">
        <v>1651</v>
      </c>
      <c r="C139" s="1012">
        <v>9.1999999999999993</v>
      </c>
      <c r="D139" s="544">
        <v>12.132716622047869</v>
      </c>
      <c r="E139" s="544">
        <v>12.933498227809368</v>
      </c>
      <c r="F139" s="1013" t="s">
        <v>81</v>
      </c>
      <c r="G139" s="848" t="s">
        <v>81</v>
      </c>
      <c r="H139" s="848" t="s">
        <v>81</v>
      </c>
      <c r="I139" s="1013" t="s">
        <v>81</v>
      </c>
      <c r="J139" s="848" t="s">
        <v>81</v>
      </c>
      <c r="K139" s="848" t="s">
        <v>81</v>
      </c>
      <c r="L139"/>
      <c r="M139"/>
      <c r="N139" s="214"/>
      <c r="O139" s="214"/>
      <c r="P139"/>
      <c r="Q139" s="214"/>
      <c r="R139" s="214"/>
    </row>
    <row r="140" spans="1:18" s="112" customFormat="1" ht="15" customHeight="1">
      <c r="A140" s="40"/>
      <c r="B140" s="241" t="s">
        <v>1370</v>
      </c>
      <c r="C140" s="228"/>
      <c r="D140" s="225"/>
      <c r="E140" s="225"/>
      <c r="F140" s="226"/>
      <c r="G140" s="226"/>
      <c r="H140" s="226"/>
      <c r="I140" s="227"/>
      <c r="J140" s="227"/>
      <c r="K140" s="227"/>
      <c r="L140"/>
      <c r="M140"/>
      <c r="N140"/>
      <c r="O140"/>
      <c r="P140"/>
      <c r="Q140"/>
    </row>
    <row r="141" spans="1:18" s="86" customFormat="1" ht="12" customHeight="1">
      <c r="A141" s="40"/>
      <c r="B141" s="242" t="s">
        <v>488</v>
      </c>
      <c r="F141" s="120"/>
      <c r="G141" s="121"/>
      <c r="H141" s="122"/>
      <c r="I141" s="122"/>
      <c r="J141" s="123"/>
      <c r="K141" s="123"/>
      <c r="M141" s="124"/>
      <c r="N141" s="124"/>
    </row>
    <row r="142" spans="1:18" s="86" customFormat="1" ht="20.25" customHeight="1">
      <c r="A142" s="40"/>
      <c r="B142" s="1148" t="s">
        <v>1498</v>
      </c>
      <c r="C142" s="1148"/>
      <c r="D142" s="1148"/>
      <c r="E142" s="1148"/>
      <c r="F142" s="1148"/>
      <c r="G142" s="1148"/>
      <c r="H142" s="1148"/>
      <c r="I142" s="1148"/>
      <c r="J142" s="1148"/>
      <c r="K142" s="1148"/>
      <c r="M142" s="124"/>
      <c r="N142" s="124"/>
    </row>
    <row r="143" spans="1:18">
      <c r="B143" s="329" t="s">
        <v>1514</v>
      </c>
      <c r="C143" s="212"/>
      <c r="D143" s="128"/>
      <c r="E143" s="128"/>
      <c r="F143" s="129"/>
      <c r="G143" s="130"/>
      <c r="H143" s="128"/>
      <c r="I143" s="131"/>
      <c r="J143" s="128"/>
      <c r="K143" s="128"/>
      <c r="M143" s="132"/>
      <c r="N143" s="132"/>
    </row>
    <row r="144" spans="1:18" ht="20.25" customHeight="1">
      <c r="B144" s="1149" t="s">
        <v>1678</v>
      </c>
      <c r="C144" s="1149"/>
      <c r="D144" s="1149"/>
      <c r="E144" s="1149"/>
      <c r="F144" s="1149"/>
      <c r="G144" s="1149"/>
      <c r="H144" s="1149"/>
      <c r="I144" s="1149"/>
      <c r="J144" s="1149"/>
      <c r="K144" s="1149"/>
      <c r="M144" s="132"/>
      <c r="N144" s="132"/>
    </row>
    <row r="145" spans="1:18" s="86" customFormat="1" ht="12" customHeight="1">
      <c r="A145" s="40"/>
      <c r="B145" s="329" t="s">
        <v>1648</v>
      </c>
      <c r="C145" s="125"/>
      <c r="D145" s="123"/>
      <c r="E145" s="123"/>
      <c r="F145" s="126"/>
      <c r="G145" s="127"/>
      <c r="H145" s="123"/>
      <c r="I145" s="122"/>
      <c r="J145" s="123"/>
      <c r="K145" s="123"/>
      <c r="M145" s="124"/>
      <c r="N145" s="124"/>
    </row>
    <row r="146" spans="1:18" s="86" customFormat="1" ht="12.75" customHeight="1">
      <c r="A146" s="40"/>
      <c r="B146" s="329" t="s">
        <v>1649</v>
      </c>
      <c r="C146" s="125"/>
      <c r="D146" s="123"/>
      <c r="E146" s="123"/>
      <c r="F146" s="126"/>
      <c r="G146" s="127"/>
      <c r="H146" s="123"/>
      <c r="I146" s="122"/>
      <c r="J146" s="123"/>
      <c r="K146" s="123"/>
      <c r="M146" s="124"/>
      <c r="N146" s="124"/>
    </row>
    <row r="147" spans="1:18">
      <c r="B147" s="1143"/>
      <c r="C147" s="1143"/>
      <c r="D147" s="1143"/>
      <c r="E147" s="1143"/>
      <c r="F147" s="1143"/>
      <c r="G147" s="1143"/>
      <c r="H147" s="1143"/>
      <c r="I147" s="1143"/>
      <c r="J147" s="1143"/>
      <c r="K147" s="1143"/>
    </row>
    <row r="148" spans="1:18" ht="13.9" customHeight="1">
      <c r="B148" s="102"/>
      <c r="H148"/>
      <c r="J148"/>
      <c r="K148"/>
      <c r="L148"/>
    </row>
    <row r="149" spans="1:18" s="80" customFormat="1" ht="18" customHeight="1">
      <c r="A149" s="40"/>
      <c r="B149" s="77" t="s">
        <v>489</v>
      </c>
      <c r="C149" s="78">
        <v>2024</v>
      </c>
      <c r="D149" s="78">
        <v>2023</v>
      </c>
      <c r="E149" s="78">
        <v>2022</v>
      </c>
      <c r="F149" s="78">
        <v>2021</v>
      </c>
      <c r="G149" s="78">
        <v>2020</v>
      </c>
      <c r="H149"/>
      <c r="I149"/>
      <c r="J149"/>
      <c r="K149"/>
      <c r="L149"/>
      <c r="M149" s="133"/>
      <c r="N149" s="133"/>
    </row>
    <row r="150" spans="1:18" s="81" customFormat="1" ht="15" customHeight="1">
      <c r="A150" s="40"/>
      <c r="B150" s="545" t="s">
        <v>490</v>
      </c>
      <c r="C150" s="1002"/>
      <c r="D150" s="725"/>
      <c r="E150" s="542"/>
      <c r="F150" s="542"/>
      <c r="G150" s="542"/>
      <c r="H150"/>
      <c r="I150"/>
      <c r="J150"/>
      <c r="K150"/>
      <c r="L150"/>
      <c r="M150" s="132"/>
      <c r="N150" s="132"/>
    </row>
    <row r="151" spans="1:18" s="81" customFormat="1" ht="15" customHeight="1">
      <c r="A151" s="40"/>
      <c r="B151" s="134" t="s">
        <v>491</v>
      </c>
      <c r="C151" s="135">
        <v>187548</v>
      </c>
      <c r="D151" s="119">
        <v>207130</v>
      </c>
      <c r="E151" s="119">
        <v>201726</v>
      </c>
      <c r="F151" s="119">
        <v>283978</v>
      </c>
      <c r="G151" s="119">
        <v>329041</v>
      </c>
      <c r="H151"/>
      <c r="I151"/>
      <c r="J151"/>
      <c r="K151"/>
      <c r="L151"/>
      <c r="M151" s="73"/>
      <c r="N151" s="347"/>
      <c r="O151" s="347"/>
      <c r="P151" s="347"/>
      <c r="Q151" s="347"/>
      <c r="R151" s="347"/>
    </row>
    <row r="152" spans="1:18" s="81" customFormat="1" ht="15" customHeight="1">
      <c r="A152" s="40"/>
      <c r="B152" s="545" t="s">
        <v>492</v>
      </c>
      <c r="C152" s="546">
        <v>187548</v>
      </c>
      <c r="D152" s="519">
        <v>207130</v>
      </c>
      <c r="E152" s="519">
        <v>201726</v>
      </c>
      <c r="F152" s="519">
        <v>283978</v>
      </c>
      <c r="G152" s="519">
        <v>329041</v>
      </c>
      <c r="H152" s="214"/>
      <c r="I152" s="335"/>
      <c r="J152"/>
      <c r="K152"/>
      <c r="L152"/>
      <c r="M152" s="73"/>
      <c r="N152" s="347"/>
      <c r="O152" s="347"/>
      <c r="P152" s="347"/>
      <c r="Q152" s="347"/>
    </row>
    <row r="153" spans="1:18" s="81" customFormat="1" ht="15" customHeight="1">
      <c r="A153" s="40"/>
      <c r="B153" s="136" t="s">
        <v>493</v>
      </c>
      <c r="C153" s="1000"/>
      <c r="D153" s="728"/>
      <c r="E153" s="101"/>
      <c r="F153" s="101"/>
      <c r="G153" s="101"/>
      <c r="H153"/>
      <c r="I153"/>
      <c r="J153"/>
      <c r="K153"/>
      <c r="L153"/>
      <c r="M153" s="73"/>
      <c r="N153" s="347"/>
      <c r="O153" s="347"/>
      <c r="P153" s="347"/>
      <c r="Q153" s="347"/>
    </row>
    <row r="154" spans="1:18" s="81" customFormat="1" ht="15" customHeight="1">
      <c r="A154" s="40"/>
      <c r="B154" s="547" t="s">
        <v>195</v>
      </c>
      <c r="C154" s="548">
        <v>1127</v>
      </c>
      <c r="D154" s="542">
        <v>1404</v>
      </c>
      <c r="E154" s="549">
        <v>1515</v>
      </c>
      <c r="F154" s="549">
        <v>1727</v>
      </c>
      <c r="G154" s="549">
        <v>1313</v>
      </c>
      <c r="H154"/>
      <c r="I154"/>
      <c r="J154"/>
      <c r="K154"/>
      <c r="L154"/>
      <c r="M154" s="73"/>
      <c r="N154" s="347"/>
      <c r="O154" s="347"/>
      <c r="P154" s="347"/>
      <c r="Q154" s="347"/>
    </row>
    <row r="155" spans="1:18" s="81" customFormat="1" ht="15" customHeight="1">
      <c r="A155" s="40"/>
      <c r="B155" s="134" t="s">
        <v>494</v>
      </c>
      <c r="C155" s="135">
        <v>118</v>
      </c>
      <c r="D155" s="119">
        <v>120</v>
      </c>
      <c r="E155" s="137">
        <v>174</v>
      </c>
      <c r="F155" s="137">
        <v>185</v>
      </c>
      <c r="G155" s="137">
        <v>226</v>
      </c>
      <c r="H155"/>
      <c r="I155"/>
      <c r="J155"/>
      <c r="K155"/>
      <c r="L155"/>
      <c r="M155" s="73"/>
      <c r="N155" s="347"/>
      <c r="O155" s="347"/>
      <c r="P155" s="347"/>
      <c r="Q155" s="347"/>
    </row>
    <row r="156" spans="1:18" s="81" customFormat="1" ht="15" customHeight="1">
      <c r="A156" s="40"/>
      <c r="B156" s="545" t="s">
        <v>495</v>
      </c>
      <c r="C156" s="546">
        <v>1245</v>
      </c>
      <c r="D156" s="519">
        <v>1524</v>
      </c>
      <c r="E156" s="519">
        <v>1689</v>
      </c>
      <c r="F156" s="519">
        <v>1912</v>
      </c>
      <c r="G156" s="519">
        <v>1539</v>
      </c>
      <c r="H156"/>
      <c r="I156"/>
      <c r="J156"/>
      <c r="K156"/>
      <c r="L156"/>
      <c r="M156" s="73"/>
      <c r="N156" s="347"/>
      <c r="O156" s="347"/>
      <c r="P156" s="347"/>
      <c r="Q156" s="347"/>
    </row>
    <row r="157" spans="1:18" s="81" customFormat="1" ht="15" customHeight="1">
      <c r="A157" s="40"/>
      <c r="B157" s="224" t="s">
        <v>496</v>
      </c>
      <c r="C157" s="1000"/>
      <c r="D157" s="728"/>
      <c r="E157" s="119"/>
      <c r="F157" s="119"/>
      <c r="G157" s="119"/>
      <c r="H157"/>
      <c r="I157"/>
      <c r="J157"/>
      <c r="K157"/>
      <c r="L157"/>
      <c r="M157" s="73"/>
      <c r="N157" s="347"/>
      <c r="O157" s="347"/>
      <c r="P157" s="347"/>
      <c r="Q157" s="347"/>
    </row>
    <row r="158" spans="1:18" s="81" customFormat="1" ht="15" customHeight="1">
      <c r="A158" s="40"/>
      <c r="B158" s="547" t="s">
        <v>195</v>
      </c>
      <c r="C158" s="548">
        <v>1227</v>
      </c>
      <c r="D158" s="542">
        <v>1365</v>
      </c>
      <c r="E158" s="549">
        <v>1730</v>
      </c>
      <c r="F158" s="549">
        <v>2233.5</v>
      </c>
      <c r="G158" s="549">
        <v>2811</v>
      </c>
      <c r="H158" s="214"/>
      <c r="I158" s="335"/>
      <c r="J158"/>
      <c r="K158"/>
      <c r="L158"/>
      <c r="M158" s="73"/>
      <c r="N158" s="347"/>
      <c r="O158" s="347"/>
      <c r="P158" s="347"/>
      <c r="Q158" s="347"/>
    </row>
    <row r="159" spans="1:18" s="81" customFormat="1" ht="15" customHeight="1">
      <c r="A159" s="40"/>
      <c r="B159" s="134" t="s">
        <v>497</v>
      </c>
      <c r="C159" s="135">
        <v>266</v>
      </c>
      <c r="D159" s="119">
        <v>252</v>
      </c>
      <c r="E159" s="137">
        <v>216</v>
      </c>
      <c r="F159" s="137">
        <v>286</v>
      </c>
      <c r="G159" s="137">
        <v>336</v>
      </c>
      <c r="H159"/>
      <c r="I159"/>
      <c r="J159"/>
      <c r="K159"/>
      <c r="L159"/>
      <c r="M159" s="73"/>
      <c r="N159" s="347"/>
      <c r="O159" s="347"/>
      <c r="P159" s="347"/>
      <c r="Q159" s="347"/>
    </row>
    <row r="160" spans="1:18" s="81" customFormat="1" ht="15" customHeight="1">
      <c r="A160" s="40"/>
      <c r="B160" s="545" t="s">
        <v>498</v>
      </c>
      <c r="C160" s="546">
        <v>1493</v>
      </c>
      <c r="D160" s="519">
        <v>1617</v>
      </c>
      <c r="E160" s="519">
        <v>1946</v>
      </c>
      <c r="F160" s="519">
        <v>2519.5</v>
      </c>
      <c r="G160" s="519">
        <v>3147</v>
      </c>
      <c r="H160"/>
      <c r="I160"/>
      <c r="J160"/>
      <c r="K160"/>
      <c r="L160"/>
      <c r="M160" s="73"/>
      <c r="N160" s="347"/>
      <c r="O160" s="347"/>
      <c r="P160" s="347"/>
      <c r="Q160" s="347"/>
    </row>
    <row r="161" spans="1:17" s="81" customFormat="1" ht="15" customHeight="1">
      <c r="A161" s="40"/>
      <c r="B161" s="136" t="s">
        <v>499</v>
      </c>
      <c r="C161" s="1000"/>
      <c r="D161" s="728"/>
      <c r="E161" s="119"/>
      <c r="F161" s="119"/>
      <c r="G161" s="119"/>
      <c r="H161"/>
      <c r="I161"/>
      <c r="J161"/>
      <c r="K161"/>
      <c r="L161"/>
      <c r="M161" s="73"/>
      <c r="N161" s="347"/>
      <c r="O161" s="347"/>
      <c r="P161" s="347"/>
      <c r="Q161" s="347"/>
    </row>
    <row r="162" spans="1:17" s="81" customFormat="1" ht="15" customHeight="1">
      <c r="A162" s="40"/>
      <c r="B162" s="547" t="s">
        <v>195</v>
      </c>
      <c r="C162" s="548">
        <v>555</v>
      </c>
      <c r="D162" s="542">
        <v>680</v>
      </c>
      <c r="E162" s="542">
        <v>603</v>
      </c>
      <c r="F162" s="542">
        <v>562</v>
      </c>
      <c r="G162" s="542">
        <v>965</v>
      </c>
      <c r="H162"/>
      <c r="I162"/>
      <c r="J162"/>
      <c r="K162"/>
      <c r="L162"/>
      <c r="M162" s="73"/>
      <c r="N162" s="347"/>
      <c r="O162" s="347"/>
      <c r="P162" s="347"/>
      <c r="Q162" s="347"/>
    </row>
    <row r="163" spans="1:17" s="81" customFormat="1" ht="15" customHeight="1">
      <c r="A163" s="40"/>
      <c r="B163" s="134" t="s">
        <v>494</v>
      </c>
      <c r="C163" s="135">
        <v>56</v>
      </c>
      <c r="D163" s="119">
        <v>58</v>
      </c>
      <c r="E163" s="119">
        <v>46</v>
      </c>
      <c r="F163" s="119">
        <v>67</v>
      </c>
      <c r="G163" s="119">
        <v>70</v>
      </c>
      <c r="H163"/>
      <c r="I163"/>
      <c r="J163"/>
      <c r="K163"/>
      <c r="L163"/>
      <c r="M163" s="73"/>
      <c r="N163" s="347"/>
      <c r="O163" s="347"/>
      <c r="P163" s="347"/>
      <c r="Q163" s="347"/>
    </row>
    <row r="164" spans="1:17" s="81" customFormat="1" ht="15" customHeight="1">
      <c r="A164" s="40"/>
      <c r="B164" s="545" t="s">
        <v>500</v>
      </c>
      <c r="C164" s="546">
        <v>611</v>
      </c>
      <c r="D164" s="519">
        <v>738</v>
      </c>
      <c r="E164" s="519">
        <v>649</v>
      </c>
      <c r="F164" s="519">
        <v>629</v>
      </c>
      <c r="G164" s="519">
        <v>1035</v>
      </c>
      <c r="H164"/>
      <c r="I164"/>
      <c r="J164"/>
      <c r="K164"/>
      <c r="L164"/>
      <c r="M164" s="73"/>
      <c r="N164" s="347"/>
      <c r="O164" s="347"/>
      <c r="P164" s="347"/>
      <c r="Q164" s="347"/>
    </row>
    <row r="165" spans="1:17" s="81" customFormat="1" ht="15" customHeight="1">
      <c r="A165" s="40"/>
      <c r="B165" s="241" t="s">
        <v>1406</v>
      </c>
      <c r="C165"/>
      <c r="D165"/>
      <c r="E165"/>
      <c r="F165" s="101"/>
      <c r="G165" s="101"/>
      <c r="H165"/>
      <c r="I165"/>
      <c r="J165"/>
      <c r="K165"/>
      <c r="L165"/>
      <c r="M165" s="73"/>
    </row>
    <row r="166" spans="1:17" s="86" customFormat="1" ht="12" customHeight="1">
      <c r="A166" s="40"/>
      <c r="B166" s="241" t="s">
        <v>501</v>
      </c>
      <c r="C166" s="139"/>
      <c r="H166"/>
      <c r="I166"/>
      <c r="J166"/>
      <c r="K166"/>
      <c r="L166"/>
      <c r="M166" s="85"/>
    </row>
    <row r="167" spans="1:17" s="86" customFormat="1" ht="15" customHeight="1">
      <c r="A167" s="40"/>
      <c r="B167" s="328" t="s">
        <v>1383</v>
      </c>
      <c r="C167" s="139"/>
      <c r="I167" s="104"/>
      <c r="J167" s="104"/>
      <c r="K167" s="104"/>
      <c r="L167" s="85"/>
      <c r="M167" s="85"/>
    </row>
    <row r="168" spans="1:17" s="86" customFormat="1" ht="15" customHeight="1">
      <c r="A168" s="40"/>
      <c r="B168" s="328" t="s">
        <v>1407</v>
      </c>
      <c r="C168" s="139"/>
      <c r="I168" s="104"/>
      <c r="J168" s="104"/>
      <c r="K168" s="104"/>
      <c r="L168" s="85"/>
      <c r="M168" s="85"/>
    </row>
    <row r="169" spans="1:17" s="86" customFormat="1" ht="15" customHeight="1">
      <c r="A169" s="40"/>
      <c r="B169" s="241" t="s">
        <v>502</v>
      </c>
      <c r="C169" s="139"/>
      <c r="I169" s="104"/>
      <c r="J169" s="104"/>
      <c r="K169" s="104"/>
      <c r="L169" s="85"/>
      <c r="M169" s="85"/>
    </row>
    <row r="170" spans="1:17" s="86" customFormat="1" ht="15" customHeight="1">
      <c r="A170" s="40"/>
      <c r="B170" s="241" t="s">
        <v>1408</v>
      </c>
      <c r="C170" s="140"/>
      <c r="D170" s="140"/>
      <c r="E170" s="140"/>
      <c r="F170" s="140"/>
      <c r="G170" s="140"/>
      <c r="I170" s="104"/>
      <c r="J170" s="104"/>
      <c r="K170" s="104"/>
      <c r="L170" s="85"/>
      <c r="M170" s="85"/>
    </row>
    <row r="171" spans="1:17">
      <c r="B171" s="241"/>
    </row>
    <row r="172" spans="1:17">
      <c r="B172" s="242"/>
    </row>
  </sheetData>
  <sheetProtection algorithmName="SHA-512" hashValue="ilyhyoTz1ZxrTrh8lAvWwjUZIsRJBBEEFKfIAAo86ydmoU7xpDWtb/e96tmYD/Pvjs4WyNufn/rQOTKifOsbbg==" saltValue="stJd2IXQkzyz8tvPXaQ6Dg==" spinCount="100000" sheet="1" objects="1" scenarios="1"/>
  <mergeCells count="23">
    <mergeCell ref="B19:H19"/>
    <mergeCell ref="B107:H107"/>
    <mergeCell ref="B54:B55"/>
    <mergeCell ref="C54:E54"/>
    <mergeCell ref="F54:H54"/>
    <mergeCell ref="B20:H20"/>
    <mergeCell ref="B21:H21"/>
    <mergeCell ref="B22:H22"/>
    <mergeCell ref="B23:H23"/>
    <mergeCell ref="B52:K52"/>
    <mergeCell ref="I54:K54"/>
    <mergeCell ref="B25:G25"/>
    <mergeCell ref="B26:G26"/>
    <mergeCell ref="B24:H24"/>
    <mergeCell ref="B124:G124"/>
    <mergeCell ref="B147:K147"/>
    <mergeCell ref="B127:B128"/>
    <mergeCell ref="C127:E127"/>
    <mergeCell ref="F127:H127"/>
    <mergeCell ref="I127:K127"/>
    <mergeCell ref="B125:G125"/>
    <mergeCell ref="B142:K142"/>
    <mergeCell ref="B144:K144"/>
  </mergeCells>
  <phoneticPr fontId="19" type="noConversion"/>
  <hyperlinks>
    <hyperlink ref="B167" location="GLOSSARY!B78" display="3. Refer to this link in the 'Glossary' for the definition of paper consumption." xr:uid="{28B04ED4-5636-4883-9C50-4B66DF721AC3}"/>
    <hyperlink ref="B168:B169" location="GLOSSARY!B80" display="3. Refer to this link in the 'Glossary' for the definition of paper consumption." xr:uid="{F0CE2BD2-9773-4375-B4B2-81203E8070BF}"/>
    <hyperlink ref="B168" location="GLOSSARY!B120" display="4. Refer to this link in the 'Glossary' for the definition of waste diversion from landfill." xr:uid="{8BF2D709-9295-4E07-9758-4FD693C1912C}"/>
    <hyperlink ref="B170" location="GLOSSARY!B123" display="6. Refer to this link in the 'Glossary' for the definition of waste to landfill." xr:uid="{20A9ACB8-E4F1-46E3-9AE4-22DA1469F2E9}"/>
    <hyperlink ref="B26" location="'GLOSSARY'!B97" display="8. Refer to this link in the 'Glossary' for the definition of waste diversion from landfill, Australian commercial sites." xr:uid="{E14FD89C-4DCF-40D9-84F7-8D287A1A4195}"/>
    <hyperlink ref="B25" location="'GLOSSARY'!B100" display="7. Refer to this link in the 'Glossary' for the definition of water consumption." xr:uid="{134A1342-A1E7-43BD-8922-19480F0CB8CE}"/>
    <hyperlink ref="B20" location="'GLOSSARY'!B88" display="2. Refer to this link in the 'Glossary' for the definition of total Scope 1 greenhouse gas emissions." xr:uid="{D75D4E63-EB38-4F61-A34E-012F82380782}"/>
    <hyperlink ref="B21" location="'GLOSSARY'!B90" display="3. Refer to this link in the 'Glossary' for the definition of total Scope 2 greenhouse gas emissions (market-based)." xr:uid="{E60A82DF-8882-4CB1-9165-DD42A85A726C}"/>
    <hyperlink ref="B22" location="'GLOSSARY'!B92" display="4. Refer to this link in the 'Glossary' for the definition of total Scope 3 greenhouse gas emissions (market-based)." xr:uid="{21DE8854-D3BC-4E75-8BBD-F1A1A03CB21E}"/>
    <hyperlink ref="B23" location="'GLOSSARY'!B71" display="5. Refer to this link in the 'Glossary' for the definition of renewable electricity." xr:uid="{7F348057-895D-48AF-BE9E-35EAFD7F50BB}"/>
    <hyperlink ref="B140" location="GLOSSARY!B46" display="1. Refer to this link in the 'Glossary' for the definition of energy consumption." xr:uid="{B8B36496-9BB2-4D07-B48C-2D2345605A75}"/>
    <hyperlink ref="B143" location="GLOSSARY!B88" display="4. Refer to this link in the 'Glossary' for the definition of renewable electricity. For Australia, 100% of electricity demand sourced from renewables from x, x% for year ending 30 June 2024." xr:uid="{771EA2B4-9C14-490A-93C0-1849E94087D4}"/>
    <hyperlink ref="B145" location="GLOSSARY!B89" display="5. Refer to this link in the 'Glossary' for the definition of renewable energy." xr:uid="{EB69F316-2831-479D-9AD8-7862B34A226D}"/>
    <hyperlink ref="B146" location="GLOSSARY!B45" display="6. Refer to this link in the 'Glossary' for the definition of energy (GJ)/employee (FTE)." xr:uid="{B3CEAA01-E3F4-4CD3-8DE5-5F277359E787}"/>
    <hyperlink ref="B51" location="GLOSSARY!B95" display="9. Refer to this link in the 'Glossary' for the definition of scope 1 and 2 (tCO₂-e)/employee (FTE)." xr:uid="{DE67BCCC-1549-430A-BDD7-B1237522B1ED}"/>
    <hyperlink ref="B47" location="GLOSSARY!B116" display="5. Refer to this link in the 'Glossary' for the definition of total scope 3 greenhouse gas emissions (location-based)." xr:uid="{FE690E84-21A4-4230-8EF3-97D0ED85BA3F}"/>
    <hyperlink ref="B46" location="GLOSSARY!B114" display="4. Refer to this link in the 'Glossary' for the definition of total scope 2 greenhouse gas emissions (location-based)." xr:uid="{D7F505E1-6A1E-40D9-BD28-F39093F71258}"/>
    <hyperlink ref="B82" location="GLOSSARY!B113" display="1. Refer to this link in the 'Glossary' for the definition of total scope 1 greenhouse gas emissions." xr:uid="{36C917F0-3F3D-4D90-9727-15FBB46EE8B0}"/>
    <hyperlink ref="B83:B85" location="GLOSSARY!B21" display="5. Refer to this link in the 'Glossary' for the definition of spend with Indigenous Australian suppliers. " xr:uid="{99D2A2E3-20FE-4A8A-8B3D-77717769620A}"/>
    <hyperlink ref="B83" location="GLOSSARY!B101" display="2. Refer to this link in the 'Glossary' for the definition of stationary energy – natural gas, diesel, LPG." xr:uid="{5DCBF225-9CD1-463C-A6D5-95B70A9FD215}"/>
    <hyperlink ref="B84" location="GLOSSARY!B118" display="3. Refer to this link in the 'Glossary' for the definition of  transport energy – fleet fuels." xr:uid="{550F3838-F286-4811-BAC2-498F4EF535A4}"/>
    <hyperlink ref="B85" location="GLOSSARY!B87" display="4. Refer to this link in the 'Glossary' for the definition of refrigerants." xr:uid="{0C339FC9-8CAA-451E-881C-EF69F996D016}"/>
    <hyperlink ref="B86" location="GLOSSARY!B116" display="5. Refer to this link in the 'Glossary' for the definition of total scope 2 greenhouse gas emissions (location-based)." xr:uid="{35F344B1-4DD5-4D94-9F07-9A7AD947CE8F}"/>
    <hyperlink ref="B87" location="GLOSSARY!B86" display="6. Refer to this link in the 'Glossary' for the definition of purchased electricity." xr:uid="{11D87100-DABA-423B-B173-0EFEC2BC9DF5}"/>
    <hyperlink ref="B88" location="GLOSSARY!B116" display="7. Refer to this link in the 'Glossary' for the definition of total scope 3 upstream greenhouse gas emissions (location-based)." xr:uid="{7F9253FB-7355-4CB2-A531-489F34D42E3D}"/>
    <hyperlink ref="B89" location="GLOSSARY!B85" display="8. Refer to this link in the 'Glossary' for the definition of purchased electricity – third party data centre and ATMs." xr:uid="{E323D360-E4BC-4C9F-B25F-1E01A3A7DAD3}"/>
    <hyperlink ref="B91" location="GLOSSARY!B77" display="10. Refer to this link in the 'Glossary' for the definition of paper consumption. Paper consumption emissions include minor immaterial adjustments to FY22 to include carbon neutral paper for our New Zealand operations." xr:uid="{EA0AE430-B446-445B-A310-0840368FDA88}"/>
    <hyperlink ref="B92" location="GLOSSARY!B102" display="11. Refer to this link in the 'Glossary' for the definition of stationary energy – natural gas, diesel, LPG E&amp;D." xr:uid="{BCB62EA8-AEB4-4487-8ED9-7BCAACF74547}"/>
    <hyperlink ref="B93" location="GLOSSARY!B84" display="12. Refer to this link in the 'Glossary' for the definition of purchased electricity – T&amp;D losses." xr:uid="{771F69E1-EE83-462F-8530-EB3DA765FFF5}"/>
    <hyperlink ref="B94" location="GLOSSARY!B119" display="13. Refer to this link in the 'Glossary' for the definition of transport energy – fleet fuels E&amp;D." xr:uid="{7F098F89-227B-45AB-9557-D6A29B0578B0}"/>
    <hyperlink ref="B95:B101" location="GLOSSARY!B121" display="14. Refer to this link in the 'Glossary' for the definition of transport energy – fleet fuels E&amp;D." xr:uid="{2AEFA6EA-2BEF-4E46-96B4-74DBC23E8ABE}"/>
    <hyperlink ref="B95" location="GLOSSARY!B16" display="14. Refer to this link in the 'Glossary' for the definition of business logistics – couriers." xr:uid="{B6A4F430-F7D4-4216-BDC7-3F6B459221F8}"/>
    <hyperlink ref="B96" location="GLOSSARY!B79" display="15. Refer to this link in the 'Glossary' for the definition of paper disposal." xr:uid="{F3475DDF-F06E-4586-9804-62295EA7AFA2}"/>
    <hyperlink ref="B97" location="GLOSSARY!B122" display="16. Refer to this link in the 'Glossary' for the definition of waste to landfill." xr:uid="{FC063698-BDE5-491A-B33D-BB34814F033B}"/>
    <hyperlink ref="B98" location="'GLOSSARY'!B10" display="18. Refer to this link in the 'Glossary' for the definition of air travel." xr:uid="{BDB5BEA4-19EE-4863-8238-2DDE61A56468}"/>
    <hyperlink ref="B99" location="GLOSSARY!B59" display="18. Refer to this link in the 'Glossary' for the definition of hire vehicles, taxi and personal vehicles." xr:uid="{038B28D4-E63A-4399-B861-B57E8F9DBE43}"/>
    <hyperlink ref="B101" location="GLOSSARY!B39" display="20. Refer to this link in the 'Glossary' for the definition of employee commute." xr:uid="{62C29A01-522A-4EFE-887E-55EA95600A4E}"/>
    <hyperlink ref="B100" location="GLOSSARY!B60" display="19. Refer to this link in the 'Glossary' for the definition of hotel stays." xr:uid="{FB070CB5-4AD5-4F43-AA92-D8B9BBFC1339}"/>
    <hyperlink ref="B102" location="GLOSSARY!B129" display="21. Refer to this link in the 'Glossary' for the definition of working from home emissions." xr:uid="{610D5289-5676-497E-BAF0-0952C37EC582}"/>
    <hyperlink ref="B103" location="'GLOSSARY'!B14" display="23. Refer to this link in the 'Glossary' for the definition of base building." xr:uid="{8DC0BB64-E95A-4C25-8B27-EBE8832321AC}"/>
    <hyperlink ref="B45" location="GLOSSARY!B113" display="3. Refer to this link in the 'Glossary' for the definition of total scope 1 greenhouse gas emissions." xr:uid="{9AB1A77F-59DE-46DA-A482-1A361A46D89F}"/>
    <hyperlink ref="B49" location="GLOSSARY!B115" display="7. Refer to this link in the 'Glossary' for the definition of total scope 2 greenhouse gas emissions (market-based)." xr:uid="{5EB0F0EE-277B-40EF-8658-F10AD34E2EB3}"/>
    <hyperlink ref="B50" location="GLOSSARY!B117" display="8. Refer to this link in the 'Glossary' for the definition of total scope 3 greenhouse gas emissions (market-based)." xr:uid="{9E6D9727-0A7A-454A-963D-88FF751B3755}"/>
    <hyperlink ref="B165" location="GLOSSARY!B124" display="1. Refer to this link in the 'Glossary' for the definition of water consumption." xr:uid="{37D6E0D4-C5D6-492F-B627-39C59885DA0D}"/>
    <hyperlink ref="B169" location="'GLOSSARY'!B96" display="5. New Zealand waste diversion includes organics for first time in 2022. " xr:uid="{089332D8-2764-4693-9967-907A5099A751}"/>
    <hyperlink ref="B90" location="GLOSSARY!B125" display="9. Refer to this link in the 'Glossary' for the definition of water consumption." xr:uid="{0C2CF7C3-3D98-4AEA-8938-892312D3B232}"/>
    <hyperlink ref="B25:H25" location="GLOSSARY!B124" display="7. Refer to this link in the 'Glossary' for the definition of water consumption." xr:uid="{C2FD5A02-29F7-4141-B005-C735595A76E7}"/>
    <hyperlink ref="B26:H26" location="GLOSSARY!B122" display="8. Refer to this link in the 'Glossary' for the definition of waste diversion from landfill, Australian commercial sites." xr:uid="{4D446D21-151F-426C-92DE-12A558C463DF}"/>
    <hyperlink ref="B26:G26" location="GLOSSARY!B121" display="8. Refer to this link in the 'Glossary' for the definition of waste diversion from landfill, Australian commercial sites." xr:uid="{1800116D-4F64-452A-AFA2-FE284EA27DE7}"/>
    <hyperlink ref="B23:H23" location="GLOSSARY!B86" display="5. Refer to this link in the 'Glossary' for the definition of renewable electricity." xr:uid="{EB8619D8-AB59-4DFE-A58F-A5E3B87D044D}"/>
    <hyperlink ref="B22:H22" location="GLOSSARY!B117" display="4. Refer to this link in the 'Glossary' for the definition of total scope 3 upstream greenhouse gas emissions (market-based). " xr:uid="{ED2207D0-5D80-4A9A-A09E-977F828B7A4C}"/>
    <hyperlink ref="B21:H21" location="GLOSSARY!B115" display="3. Refer to this link in the 'Glossary' for the definition of total scope 2 greenhouse gas emissions (market-based)." xr:uid="{863F186C-556D-497C-A2EF-4838AE7BB406}"/>
    <hyperlink ref="B20:H20" location="GLOSSARY!B113" display="2. Refer to this link in the 'Glossary' for the definition of total scope 1 greenhouse gas emissions." xr:uid="{9CA5B8D2-7926-45F9-9F40-F3F2586D045A}"/>
  </hyperlinks>
  <pageMargins left="0.23622047244094491" right="0.23622047244094491" top="0.74803149606299213" bottom="0.74803149606299213" header="0.31496062992125984" footer="0.31496062992125984"/>
  <pageSetup paperSize="66" scale="56" fitToHeight="2" orientation="landscape" r:id="rId1"/>
  <rowBreaks count="3" manualBreakCount="3">
    <brk id="52" max="11" man="1"/>
    <brk id="104" max="11" man="1"/>
    <brk id="147" max="11" man="1"/>
  </rowBreaks>
  <drawing r:id="rId2"/>
  <extLst>
    <ext xmlns:x14="http://schemas.microsoft.com/office/spreadsheetml/2009/9/main" uri="{78C0D931-6437-407d-A8EE-F0AAD7539E65}">
      <x14:conditionalFormattings>
        <x14:conditionalFormatting xmlns:xm="http://schemas.microsoft.com/office/excel/2006/main">
          <x14:cfRule type="expression" priority="2" id="{29A4781A-45A1-4E30-8220-594002B16F2C}">
            <xm:f>#REF!=COVER!$B$42</xm:f>
            <x14:dxf>
              <fill>
                <patternFill>
                  <bgColor rgb="FFFFFF00"/>
                </patternFill>
              </fill>
            </x14:dxf>
          </x14:cfRule>
          <xm:sqref>A1:A1048576</xm:sqref>
        </x14:conditionalFormatting>
        <x14:conditionalFormatting xmlns:xm="http://schemas.microsoft.com/office/excel/2006/main">
          <x14:cfRule type="expression" priority="3" id="{1F0CCECF-97E9-4FEA-811F-7F4B136BA2CF}">
            <xm:f>#REF!=COVER!$B$42</xm:f>
            <x14:dxf>
              <fill>
                <patternFill>
                  <bgColor rgb="FFFFFF00"/>
                </patternFill>
              </fill>
            </x14:dxf>
          </x14:cfRule>
          <xm:sqref>B1:XFD23 I24:XFD24 B25:XFD53 B54:F54 I54:XFD54 B55:XFD122 C123:XFD123 B124:XFD136 L137:XFD138 B138 B139:XFD141 B142 L142:XFD142 B143:XFD143 B144 L144:XFD144 B145:XFD1048576</xm:sqref>
        </x14:conditionalFormatting>
        <x14:conditionalFormatting xmlns:xm="http://schemas.microsoft.com/office/excel/2006/main">
          <x14:cfRule type="expression" priority="1" id="{1224779D-2840-462B-BF1D-19556C0FC9B7}">
            <xm:f>#REF!=COVER!$B$42</xm:f>
            <x14:dxf>
              <fill>
                <patternFill>
                  <bgColor rgb="FFFFFF00"/>
                </patternFill>
              </fill>
            </x14:dxf>
          </x14:cfRule>
          <xm:sqref>C137:K137</xm:sqref>
        </x14:conditionalFormatting>
      </x14:conditionalFormattings>
    </ex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BE42EE53A0E34FA2EF9DB648B03697" ma:contentTypeVersion="15" ma:contentTypeDescription="Create a new document." ma:contentTypeScope="" ma:versionID="44f12e224279f0f9342e435921cd1aca">
  <xsd:schema xmlns:xsd="http://www.w3.org/2001/XMLSchema" xmlns:xs="http://www.w3.org/2001/XMLSchema" xmlns:p="http://schemas.microsoft.com/office/2006/metadata/properties" xmlns:ns2="afe6bd78-cc19-4702-aea5-cd0e366f14e6" xmlns:ns3="4f36b628-e488-4ca0-b3a9-78595358267a" targetNamespace="http://schemas.microsoft.com/office/2006/metadata/properties" ma:root="true" ma:fieldsID="72958f26ac5d8d1cd3826d0fa84e11ae" ns2:_="" ns3:_="">
    <xsd:import namespace="afe6bd78-cc19-4702-aea5-cd0e366f14e6"/>
    <xsd:import namespace="4f36b628-e488-4ca0-b3a9-78595358267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SearchProperties"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e6bd78-cc19-4702-aea5-cd0e366f14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435a2f3-0f2d-4ee1-a185-89896a8add3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36b628-e488-4ca0-b3a9-78595358267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8317719a-b0d4-4094-892e-20e836e57897}" ma:internalName="TaxCatchAll" ma:showField="CatchAllData" ma:web="4f36b628-e488-4ca0-b3a9-78595358267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fe6bd78-cc19-4702-aea5-cd0e366f14e6">
      <Terms xmlns="http://schemas.microsoft.com/office/infopath/2007/PartnerControls"/>
    </lcf76f155ced4ddcb4097134ff3c332f>
    <TaxCatchAll xmlns="4f36b628-e488-4ca0-b3a9-78595358267a" xsi:nil="true"/>
    <SharedWithUsers xmlns="4f36b628-e488-4ca0-b3a9-78595358267a">
      <UserInfo>
        <DisplayName>Jack Davies 1</DisplayName>
        <AccountId>280</AccountId>
        <AccountType/>
      </UserInfo>
    </SharedWithUsers>
  </documentManagement>
</p:properties>
</file>

<file path=customXml/itemProps1.xml><?xml version="1.0" encoding="utf-8"?>
<ds:datastoreItem xmlns:ds="http://schemas.openxmlformats.org/officeDocument/2006/customXml" ds:itemID="{5F33D5BF-F8FE-42E3-A323-FD2FF33A5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e6bd78-cc19-4702-aea5-cd0e366f14e6"/>
    <ds:schemaRef ds:uri="4f36b628-e488-4ca0-b3a9-7859535826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96888C-C913-4325-A02F-C7DD5EC2A197}">
  <ds:schemaRefs>
    <ds:schemaRef ds:uri="http://schemas.microsoft.com/sharepoint/v3/contenttype/forms"/>
  </ds:schemaRefs>
</ds:datastoreItem>
</file>

<file path=customXml/itemProps3.xml><?xml version="1.0" encoding="utf-8"?>
<ds:datastoreItem xmlns:ds="http://schemas.openxmlformats.org/officeDocument/2006/customXml" ds:itemID="{49D2FBF7-E4F1-4864-A8DD-A02DCE1103AA}">
  <ds:schemaRefs>
    <ds:schemaRef ds:uri="http://purl.org/dc/elements/1.1/"/>
    <ds:schemaRef ds:uri="http://schemas.openxmlformats.org/package/2006/metadata/core-properties"/>
    <ds:schemaRef ds:uri="http://schemas.microsoft.com/office/infopath/2007/PartnerControls"/>
    <ds:schemaRef ds:uri="http://purl.org/dc/terms/"/>
    <ds:schemaRef ds:uri="4f36b628-e488-4ca0-b3a9-78595358267a"/>
    <ds:schemaRef ds:uri="http://schemas.microsoft.com/office/2006/documentManagement/types"/>
    <ds:schemaRef ds:uri="afe6bd78-cc19-4702-aea5-cd0e366f14e6"/>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COVER</vt:lpstr>
      <vt:lpstr>HOME</vt:lpstr>
      <vt:lpstr>REFERENCES</vt:lpstr>
      <vt:lpstr>DISCLAIMER</vt:lpstr>
      <vt:lpstr>SUSTAINABILITY STRATEGY</vt:lpstr>
      <vt:lpstr>RAP</vt:lpstr>
      <vt:lpstr>CUSTOMERS</vt:lpstr>
      <vt:lpstr>EMPLOYEES</vt:lpstr>
      <vt:lpstr>ENVIRONMENT</vt:lpstr>
      <vt:lpstr>SUPPLIERS</vt:lpstr>
      <vt:lpstr>LENDING</vt:lpstr>
      <vt:lpstr>NATURAL CAPITAL</vt:lpstr>
      <vt:lpstr>ECONOMIC &amp; SOCIAL</vt:lpstr>
      <vt:lpstr>GLOSSARY</vt:lpstr>
      <vt:lpstr>GRI</vt:lpstr>
      <vt:lpstr>ISSB</vt:lpstr>
      <vt:lpstr>TCFD</vt:lpstr>
      <vt:lpstr>SASB</vt:lpstr>
      <vt:lpstr>PRB</vt:lpstr>
      <vt:lpstr>UNGP</vt:lpstr>
      <vt:lpstr>GLOSSARY!_Hlk116405043</vt:lpstr>
      <vt:lpstr>COVER!Print_Area</vt:lpstr>
      <vt:lpstr>CUSTOMERS!Print_Area</vt:lpstr>
      <vt:lpstr>DISCLAIMER!Print_Area</vt:lpstr>
      <vt:lpstr>'ECONOMIC &amp; SOCIAL'!Print_Area</vt:lpstr>
      <vt:lpstr>EMPLOYEES!Print_Area</vt:lpstr>
      <vt:lpstr>ENVIRONMENT!Print_Area</vt:lpstr>
      <vt:lpstr>GLOSSARY!Print_Area</vt:lpstr>
      <vt:lpstr>GRI!Print_Area</vt:lpstr>
      <vt:lpstr>HOME!Print_Area</vt:lpstr>
      <vt:lpstr>ISSB!Print_Area</vt:lpstr>
      <vt:lpstr>LENDING!Print_Area</vt:lpstr>
      <vt:lpstr>'NATURAL CAPITAL'!Print_Area</vt:lpstr>
      <vt:lpstr>PRB!Print_Area</vt:lpstr>
      <vt:lpstr>RAP!Print_Area</vt:lpstr>
      <vt:lpstr>REFERENCES!Print_Area</vt:lpstr>
      <vt:lpstr>SASB!Print_Area</vt:lpstr>
      <vt:lpstr>SUPPLIERS!Print_Area</vt:lpstr>
      <vt:lpstr>'SUSTAINABILITY STRATEGY'!Print_Area</vt:lpstr>
      <vt:lpstr>TCFD!Print_Area</vt:lpstr>
      <vt:lpstr>UNGP!Print_Area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Anatoly Logunov</cp:lastModifiedBy>
  <cp:revision/>
  <cp:lastPrinted>2024-10-27T21:26:57Z</cp:lastPrinted>
  <dcterms:created xsi:type="dcterms:W3CDTF">2015-06-05T18:17:20Z</dcterms:created>
  <dcterms:modified xsi:type="dcterms:W3CDTF">2024-11-13T03:11:02Z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0x0101006DBE42EE53A0E34FA2EF9DB648B03697</vt:lpwstr>
  </property>
  <property fmtid="{D5CDD505-2E9C-101B-9397-08002B2CF9AE}" pid="3" name="MSIP_Label_9f367a1c-3d38-4c2c-9d10-a1726879ca5b_Enabled">
    <vt:lpwstr>true</vt:lpwstr>
  </property>
  <property fmtid="{D5CDD505-2E9C-101B-9397-08002B2CF9AE}" pid="4" name="MSIP_Label_9f367a1c-3d38-4c2c-9d10-a1726879ca5b_SetDate">
    <vt:lpwstr>2022-09-13T01:27:45Z</vt:lpwstr>
  </property>
  <property fmtid="{D5CDD505-2E9C-101B-9397-08002B2CF9AE}" pid="5" name="MSIP_Label_9f367a1c-3d38-4c2c-9d10-a1726879ca5b_Method">
    <vt:lpwstr>Privileged</vt:lpwstr>
  </property>
  <property fmtid="{D5CDD505-2E9C-101B-9397-08002B2CF9AE}" pid="6" name="MSIP_Label_9f367a1c-3d38-4c2c-9d10-a1726879ca5b_Name">
    <vt:lpwstr>HP-WBG-CoAuth</vt:lpwstr>
  </property>
  <property fmtid="{D5CDD505-2E9C-101B-9397-08002B2CF9AE}" pid="7" name="MSIP_Label_9f367a1c-3d38-4c2c-9d10-a1726879ca5b_SiteId">
    <vt:lpwstr>57c64fd4-66ca-49f5-ab38-2e67ef58e724</vt:lpwstr>
  </property>
  <property fmtid="{D5CDD505-2E9C-101B-9397-08002B2CF9AE}" pid="8" name="MSIP_Label_9f367a1c-3d38-4c2c-9d10-a1726879ca5b_ActionId">
    <vt:lpwstr>72a4a7f6-5c67-449a-b9c0-c37c9514744e</vt:lpwstr>
  </property>
  <property fmtid="{D5CDD505-2E9C-101B-9397-08002B2CF9AE}" pid="9" name="MSIP_Label_9f367a1c-3d38-4c2c-9d10-a1726879ca5b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